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F:\javna nabava izgradnja ispostve Vojnić\"/>
    </mc:Choice>
  </mc:AlternateContent>
  <xr:revisionPtr revIDLastSave="0" documentId="8_{4023C116-509D-4390-8CE7-68269A19B03A}" xr6:coauthVersionLast="45" xr6:coauthVersionMax="45" xr10:uidLastSave="{00000000-0000-0000-0000-000000000000}"/>
  <workbookProtection workbookPassword="E4C2" lockStructure="1" lockWindows="1"/>
  <bookViews>
    <workbookView xWindow="-120" yWindow="-120" windowWidth="29040" windowHeight="15840" tabRatio="944" firstSheet="41" activeTab="41" xr2:uid="{00000000-000D-0000-FFFF-FFFF00000000}"/>
  </bookViews>
  <sheets>
    <sheet name="Naslovna" sheetId="112" r:id="rId1"/>
    <sheet name="Opći uvjeti" sheetId="60" r:id="rId2"/>
    <sheet name="A. Građevinski radovi" sheetId="61" r:id="rId3"/>
    <sheet name="01. Pripremni radovi" sheetId="62" r:id="rId4"/>
    <sheet name="02. Zemljani radovi" sheetId="55" r:id="rId5"/>
    <sheet name="03. Betonski radovi" sheetId="13" r:id="rId6"/>
    <sheet name="04. Zidarski radovi" sheetId="40" r:id="rId7"/>
    <sheet name="05. Izolaterski radovi" sheetId="15" r:id="rId8"/>
    <sheet name="06. Fasaderski radovi" sheetId="16" r:id="rId9"/>
    <sheet name="07. Tesarski radovi" sheetId="77" r:id="rId10"/>
    <sheet name="08. Razni radovi" sheetId="38" r:id="rId11"/>
    <sheet name="Rekapitulacija 1" sheetId="19" r:id="rId12"/>
    <sheet name="B. Obrtnički radovi" sheetId="36" r:id="rId13"/>
    <sheet name="01. Limarski radovi" sheetId="20" r:id="rId14"/>
    <sheet name="02. Krovopokrivački radovi" sheetId="56" r:id="rId15"/>
    <sheet name="03. Vanjska stolarija" sheetId="41" r:id="rId16"/>
    <sheet name="04. Unutarnja stolarija" sheetId="79" r:id="rId17"/>
    <sheet name="05. Vatrootporna stolarija" sheetId="105" r:id="rId18"/>
    <sheet name="06. Bravarski radovi" sheetId="23" r:id="rId19"/>
    <sheet name="07. Gipskartonski radovi" sheetId="46" r:id="rId20"/>
    <sheet name="08. Kamenorezački radovi" sheetId="25" r:id="rId21"/>
    <sheet name="09. Keramičarski radovi" sheetId="57" r:id="rId22"/>
    <sheet name="10. Parketarski radovi" sheetId="80" r:id="rId23"/>
    <sheet name="11. Soboslikarski radovi" sheetId="43" r:id="rId24"/>
    <sheet name="12. Podoplagački radovi" sheetId="45" r:id="rId25"/>
    <sheet name="13.Radovi na okolišu" sheetId="31" r:id="rId26"/>
    <sheet name="Rekapitulacija 2" sheetId="30" r:id="rId27"/>
    <sheet name="C. Elektrotehnički radovi" sheetId="51" r:id="rId28"/>
    <sheet name="EL_Sadržaj" sheetId="92" r:id="rId29"/>
    <sheet name="1-Razdjelnici" sheetId="93" r:id="rId30"/>
    <sheet name="2-Rasvjeta" sheetId="94" r:id="rId31"/>
    <sheet name="3-Jaka struja" sheetId="95" r:id="rId32"/>
    <sheet name="4-Slaba struja" sheetId="96" r:id="rId33"/>
    <sheet name="5-Zaštita od munje" sheetId="97" r:id="rId34"/>
    <sheet name="6-Solarna elektrana" sheetId="98" r:id="rId35"/>
    <sheet name="7-Grijači žljebova" sheetId="99" r:id="rId36"/>
    <sheet name="8-Katodna zaštita" sheetId="100" r:id="rId37"/>
    <sheet name="9-Ulazna Rampa" sheetId="101" r:id="rId38"/>
    <sheet name="10-Ostali troškovi" sheetId="102" r:id="rId39"/>
    <sheet name="Rekapitulacija elektro radova" sheetId="103" r:id="rId40"/>
    <sheet name="D. Vatrodojava" sheetId="89" r:id="rId41"/>
    <sheet name="Vatrodojava" sheetId="91" r:id="rId42"/>
    <sheet name="E. Grijanje" sheetId="54" r:id="rId43"/>
    <sheet name="Plin" sheetId="104" r:id="rId44"/>
    <sheet name="F. VIK" sheetId="53" r:id="rId45"/>
    <sheet name="OPĆI UVJETI VIK" sheetId="81" r:id="rId46"/>
    <sheet name="ViK" sheetId="82" r:id="rId47"/>
    <sheet name="G. Oprema" sheetId="63" r:id="rId48"/>
    <sheet name="Video nadzor" sheetId="106" r:id="rId49"/>
    <sheet name="Kontrola prolaza" sheetId="107" r:id="rId50"/>
    <sheet name="Videoportafon" sheetId="108" r:id="rId51"/>
    <sheet name="IT oprema" sheetId="109" r:id="rId52"/>
    <sheet name="Antenski sustav" sheetId="110" r:id="rId53"/>
    <sheet name="IT Rekapitulacija" sheetId="111" r:id="rId54"/>
    <sheet name="Rekapitulacija oprema" sheetId="66" r:id="rId55"/>
    <sheet name="Rekapitulacija sveukupno" sheetId="10" r:id="rId56"/>
  </sheets>
  <externalReferences>
    <externalReference r:id="rId57"/>
    <externalReference r:id="rId58"/>
    <externalReference r:id="rId59"/>
    <externalReference r:id="rId60"/>
  </externalReferences>
  <definedNames>
    <definedName name="assa">'05. Vatrootporna stolarija'!$F$55</definedName>
    <definedName name="bet" localSheetId="22">'[1]03 Betonski'!$F$90</definedName>
    <definedName name="bet">'03. Betonski radovi'!$F$108</definedName>
    <definedName name="bra" localSheetId="9">'[2]04 Bravarski'!$F$39</definedName>
    <definedName name="bra" localSheetId="22">'[1]03 Bravarski'!$F$20</definedName>
    <definedName name="bra">'06. Bravarski radovi'!$F$59</definedName>
    <definedName name="fas" localSheetId="9">'[2]06 Fasaderski'!$F$20</definedName>
    <definedName name="fas" localSheetId="22">'[1]06 Fasaderski'!$F$13</definedName>
    <definedName name="fas">'06. Fasaderski radovi'!$F$24</definedName>
    <definedName name="gips" localSheetId="9">'[2]07 Gipskartonski'!$F$30</definedName>
    <definedName name="gips" localSheetId="22">'[1]06 Gipskartonski'!$F$11</definedName>
    <definedName name="gips">'07. Gipskartonski radovi'!$F$92</definedName>
    <definedName name="građ" localSheetId="9">'[2]Rekapitulacija 1'!$F$36</definedName>
    <definedName name="građ" localSheetId="22">'[1]Rekapitulacija 1'!$F$35</definedName>
    <definedName name="građ">'Rekapitulacija 1'!$F$23</definedName>
    <definedName name="it">#REF!</definedName>
    <definedName name="itoprema">'IT Rekapitulacija'!$C$10</definedName>
    <definedName name="izo" localSheetId="9">'[2]05 Izolaterski'!$F$84</definedName>
    <definedName name="izo" localSheetId="22">'[1]05 Izolaterski'!$F$60</definedName>
    <definedName name="izo">'05. Izolaterski radovi'!$F$49</definedName>
    <definedName name="Izolateri">'[3]6. IZOL.'!$A$3:$I$88</definedName>
    <definedName name="kam" localSheetId="9">'[2]09 Kamenorezački'!$F$13</definedName>
    <definedName name="kam" localSheetId="22">'[1]08 Kamenorezački'!$F$13</definedName>
    <definedName name="kam">'08. Kamenorezački radovi'!$F$15</definedName>
    <definedName name="ker" localSheetId="9">'[2]05 Keramičarski'!$F$43</definedName>
    <definedName name="ker" localSheetId="22">'[1]04 Keramičarski'!$F$29</definedName>
    <definedName name="ker">'09. Keramičarski radovi'!$F$26</definedName>
    <definedName name="kro" localSheetId="9">'[2]02 Krovopokrivački'!$F$13</definedName>
    <definedName name="kro">'02. Krovopokrivački radovi'!$F$12</definedName>
    <definedName name="lim" localSheetId="9">'[2]01 Limarski'!$F$23</definedName>
    <definedName name="lim" localSheetId="22">'[1]01 Limarski'!$F$14</definedName>
    <definedName name="lim">'01. Limarski radovi'!$F$23</definedName>
    <definedName name="obrt" localSheetId="9">'[2]Rekapitulacija 2'!$E$38</definedName>
    <definedName name="obrt" localSheetId="22">'[1]Rekapitulacija 2'!$E$37</definedName>
    <definedName name="obrt">'Rekapitulacija 2'!$C$22</definedName>
    <definedName name="okoliš" localSheetId="9">'[2]10 Okoliš'!$F$30</definedName>
    <definedName name="okoliš" localSheetId="22">'[1]09 Okoliš'!$F$30</definedName>
    <definedName name="okoliš">'13.Radovi na okolišu'!$F$69</definedName>
    <definedName name="oprema">'Rekapitulacija oprema'!$E$33</definedName>
    <definedName name="par" localSheetId="22">'10. Parketarski radovi'!$F$11</definedName>
    <definedName name="par">'[2]06 Parketarski'!$F$14</definedName>
    <definedName name="Pero">'[4]1.  ZEMLJANI'!$A$3:$H$28</definedName>
    <definedName name="pod">'12. Podoplagački radovi'!$F$24</definedName>
    <definedName name="pri" localSheetId="9">'[2]01 Pripremni'!$F$8</definedName>
    <definedName name="pri" localSheetId="22">'[1]01 Pripremni'!$F$8</definedName>
    <definedName name="pri">'01. Pripremni radovi'!$F$41</definedName>
    <definedName name="_xlnm.Print_Area" localSheetId="13">'01. Limarski radovi'!$A$1:$U$23</definedName>
    <definedName name="_xlnm.Print_Area" localSheetId="3">'01. Pripremni radovi'!$A$1:$U$41</definedName>
    <definedName name="_xlnm.Print_Area" localSheetId="14">'02. Krovopokrivački radovi'!$A$1:$U$12</definedName>
    <definedName name="_xlnm.Print_Area" localSheetId="4">'02. Zemljani radovi'!$A$1:$U$30</definedName>
    <definedName name="_xlnm.Print_Area" localSheetId="5">'03. Betonski radovi'!$A$1:$U$108</definedName>
    <definedName name="_xlnm.Print_Area" localSheetId="15">'03. Vanjska stolarija'!$A$1:$U$161</definedName>
    <definedName name="_xlnm.Print_Area" localSheetId="16">'04. Unutarnja stolarija'!$A$1:$U$75</definedName>
    <definedName name="_xlnm.Print_Area" localSheetId="17">'05. Vatrootporna stolarija'!$A$1:$U$55</definedName>
    <definedName name="_xlnm.Print_Area" localSheetId="18">'06. Bravarski radovi'!$A$1:$U$59</definedName>
    <definedName name="_xlnm.Print_Area" localSheetId="8">'06. Fasaderski radovi'!$A$1:$U$24</definedName>
    <definedName name="_xlnm.Print_Area" localSheetId="19">'07. Gipskartonski radovi'!$A$1:$U$92</definedName>
    <definedName name="_xlnm.Print_Area" localSheetId="9">'07. Tesarski radovi'!$A$1:$U$18</definedName>
    <definedName name="_xlnm.Print_Area" localSheetId="20">'08. Kamenorezački radovi'!$A$1:$U$15</definedName>
    <definedName name="_xlnm.Print_Area" localSheetId="10">'08. Razni radovi'!$A$1:$U$14</definedName>
    <definedName name="_xlnm.Print_Area" localSheetId="21">'09. Keramičarski radovi'!$A$1:$U$26</definedName>
    <definedName name="_xlnm.Print_Area" localSheetId="22">'10. Parketarski radovi'!$A$1:$U$11</definedName>
    <definedName name="_xlnm.Print_Area" localSheetId="38">'10-Ostali troškovi'!$A$1:$U$21</definedName>
    <definedName name="_xlnm.Print_Area" localSheetId="23">'11. Soboslikarski radovi'!$A$1:$U$17</definedName>
    <definedName name="_xlnm.Print_Area" localSheetId="24">'12. Podoplagački radovi'!$A$1:$U$24</definedName>
    <definedName name="_xlnm.Print_Area" localSheetId="25">'13.Radovi na okolišu'!$A$1:$U$69</definedName>
    <definedName name="_xlnm.Print_Area" localSheetId="29">'1-Razdjelnici'!$A$1:$U$198</definedName>
    <definedName name="_xlnm.Print_Area" localSheetId="30">'2-Rasvjeta'!$A$1:$U$100</definedName>
    <definedName name="_xlnm.Print_Area" localSheetId="31">'3-Jaka struja'!$A$1:$U$52</definedName>
    <definedName name="_xlnm.Print_Area" localSheetId="32">'4-Slaba struja'!$A$1:$U$63</definedName>
    <definedName name="_xlnm.Print_Area" localSheetId="33">'5-Zaštita od munje'!$A$1:$U$24</definedName>
    <definedName name="_xlnm.Print_Area" localSheetId="34">'6-Solarna elektrana'!$A$1:$U$27</definedName>
    <definedName name="_xlnm.Print_Area" localSheetId="35">'7-Grijači žljebova'!$A$1:$U$19</definedName>
    <definedName name="_xlnm.Print_Area" localSheetId="36">'8-Katodna zaštita'!$A$1:$U$16</definedName>
    <definedName name="_xlnm.Print_Area" localSheetId="37">'9-Ulazna Rampa'!$A$1:$U$19</definedName>
    <definedName name="_xlnm.Print_Area" localSheetId="2">'A. Građevinski radovi'!$A$1:$J$27</definedName>
    <definedName name="_xlnm.Print_Area" localSheetId="52">'Antenski sustav'!$A$1:$U$26</definedName>
    <definedName name="_xlnm.Print_Area" localSheetId="27">'C. Elektrotehnički radovi'!$A$1:$D$17</definedName>
    <definedName name="_xlnm.Print_Area" localSheetId="28">EL_Sadržaj!$A$1:$C$14</definedName>
    <definedName name="_xlnm.Print_Area" localSheetId="44">'F. VIK'!$A$1:$G$27</definedName>
    <definedName name="_xlnm.Print_Area" localSheetId="51">'IT oprema'!$A$1:$U$36</definedName>
    <definedName name="_xlnm.Print_Area" localSheetId="53">'IT Rekapitulacija'!$A$1:$I$10</definedName>
    <definedName name="_xlnm.Print_Area" localSheetId="49">'Kontrola prolaza'!$A$1:$U$30</definedName>
    <definedName name="_xlnm.Print_Area" localSheetId="0">Naslovna!$A$1:$G$30</definedName>
    <definedName name="_xlnm.Print_Area" localSheetId="1">'Opći uvjeti'!$A$1:$G$818</definedName>
    <definedName name="_xlnm.Print_Area" localSheetId="45">'OPĆI UVJETI VIK'!$A$1:$B$28</definedName>
    <definedName name="_xlnm.Print_Area" localSheetId="43">Plin!$A$1:$U$137</definedName>
    <definedName name="_xlnm.Print_Area" localSheetId="11">'Rekapitulacija 1'!$A$1:$L$23</definedName>
    <definedName name="_xlnm.Print_Area" localSheetId="26">'Rekapitulacija 2'!$A$1:$I$22</definedName>
    <definedName name="_xlnm.Print_Area" localSheetId="39">'Rekapitulacija elektro radova'!$A$1:$K$18</definedName>
    <definedName name="_xlnm.Print_Area" localSheetId="55">'Rekapitulacija sveukupno'!$A$1:$I$21</definedName>
    <definedName name="_xlnm.Print_Area" localSheetId="41">Vatrodojava!$A$1:$U$63</definedName>
    <definedName name="_xlnm.Print_Area" localSheetId="48">'Video nadzor'!$A$1:$U$26</definedName>
    <definedName name="_xlnm.Print_Area" localSheetId="50">Videoportafon!$A$1:$U$25</definedName>
    <definedName name="_xlnm.Print_Area" localSheetId="46">ViK!$A$1:$V$125</definedName>
    <definedName name="_xlnm.Print_Titles" localSheetId="3">'01. Pripremni radovi'!$1:$3</definedName>
    <definedName name="_xlnm.Print_Titles" localSheetId="14">'02. Krovopokrivački radovi'!$1:$3</definedName>
    <definedName name="_xlnm.Print_Titles" localSheetId="4">'02. Zemljani radovi'!$3:$4</definedName>
    <definedName name="_xlnm.Print_Titles" localSheetId="5">'03. Betonski radovi'!$1:$3</definedName>
    <definedName name="_xlnm.Print_Titles" localSheetId="15">'03. Vanjska stolarija'!$3:$4</definedName>
    <definedName name="_xlnm.Print_Titles" localSheetId="16">'04. Unutarnja stolarija'!$1:$3</definedName>
    <definedName name="_xlnm.Print_Titles" localSheetId="6">'04. Zidarski radovi'!$1:$3</definedName>
    <definedName name="_xlnm.Print_Titles" localSheetId="7">'05. Izolaterski radovi'!$1:$3</definedName>
    <definedName name="_xlnm.Print_Titles" localSheetId="17">'05. Vatrootporna stolarija'!$1:$3</definedName>
    <definedName name="_xlnm.Print_Titles" localSheetId="18">'06. Bravarski radovi'!$1:$3</definedName>
    <definedName name="_xlnm.Print_Titles" localSheetId="8">'06. Fasaderski radovi'!$1:$3</definedName>
    <definedName name="_xlnm.Print_Titles" localSheetId="19">'07. Gipskartonski radovi'!$1:$3</definedName>
    <definedName name="_xlnm.Print_Titles" localSheetId="9">'07. Tesarski radovi'!$1:$3</definedName>
    <definedName name="_xlnm.Print_Titles" localSheetId="20">'08. Kamenorezački radovi'!$1:$3</definedName>
    <definedName name="_xlnm.Print_Titles" localSheetId="10">'08. Razni radovi'!$1:$3</definedName>
    <definedName name="_xlnm.Print_Titles" localSheetId="21">'09. Keramičarski radovi'!$3:$4</definedName>
    <definedName name="_xlnm.Print_Titles" localSheetId="22">'10. Parketarski radovi'!$3:$4</definedName>
    <definedName name="_xlnm.Print_Titles" localSheetId="38">'10-Ostali troškovi'!$2:$3</definedName>
    <definedName name="_xlnm.Print_Titles" localSheetId="23">'11. Soboslikarski radovi'!$1:$3</definedName>
    <definedName name="_xlnm.Print_Titles" localSheetId="24">'12. Podoplagački radovi'!$1:$3</definedName>
    <definedName name="_xlnm.Print_Titles" localSheetId="25">'13.Radovi na okolišu'!$1:$3</definedName>
    <definedName name="_xlnm.Print_Titles" localSheetId="29">'1-Razdjelnici'!$1:$3</definedName>
    <definedName name="_xlnm.Print_Titles" localSheetId="30">'2-Rasvjeta'!$1:$3</definedName>
    <definedName name="_xlnm.Print_Titles" localSheetId="31">'3-Jaka struja'!$2:$3</definedName>
    <definedName name="_xlnm.Print_Titles" localSheetId="32">'4-Slaba struja'!$1:$3</definedName>
    <definedName name="_xlnm.Print_Titles" localSheetId="37">'9-Ulazna Rampa'!$1:$3</definedName>
    <definedName name="_xlnm.Print_Titles" localSheetId="52">'Antenski sustav'!$1:$3</definedName>
    <definedName name="_xlnm.Print_Titles" localSheetId="51">'IT oprema'!$1:$3</definedName>
    <definedName name="_xlnm.Print_Titles" localSheetId="49">'Kontrola prolaza'!$1:$3</definedName>
    <definedName name="_xlnm.Print_Titles" localSheetId="43">Plin!$1:$3</definedName>
    <definedName name="_xlnm.Print_Titles" localSheetId="41">Vatrodojava!$1:$3</definedName>
    <definedName name="_xlnm.Print_Titles" localSheetId="48">'Video nadzor'!$1:$3</definedName>
    <definedName name="_xlnm.Print_Titles" localSheetId="50">Videoportafon!$1:$3</definedName>
    <definedName name="_xlnm.Print_Titles" localSheetId="46">ViK!$1:$3</definedName>
    <definedName name="raz">'08. Razni radovi'!$F$14</definedName>
    <definedName name="razni" localSheetId="22">'[1]08 Razni radovi'!$F$15</definedName>
    <definedName name="razni">'[2]08 Razni radovi'!$F$15</definedName>
    <definedName name="sob" localSheetId="9">'[2]08 Soboslikarski'!$F$10</definedName>
    <definedName name="sob" localSheetId="22">'[1]07 Soboslikarski'!$F$10</definedName>
    <definedName name="sob">'11. Soboslikarski radovi'!$F$17</definedName>
    <definedName name="sto" localSheetId="9">'[2]03 Stolarski'!$F$127</definedName>
    <definedName name="sto" localSheetId="22">'[1]02 Stolarski'!$F$94</definedName>
    <definedName name="sto">'03. Vanjska stolarija'!$F$161</definedName>
    <definedName name="strojarstvo">Plin!$F$145</definedName>
    <definedName name="struja">'Rekapitulacija elektro radova'!$E$18</definedName>
    <definedName name="tes">'07. Tesarski radovi'!$F$18</definedName>
    <definedName name="usto">'04. Unutarnja stolarija'!$F$75</definedName>
    <definedName name="vatrodojava">Vatrodojava!$F$63</definedName>
    <definedName name="vik">ViK!#REF!</definedName>
    <definedName name="vsto">#REF!</definedName>
    <definedName name="zem" localSheetId="22">'[1]02 Zemljani'!$F$27</definedName>
    <definedName name="zem">'02. Zemljani radovi'!$F$30</definedName>
    <definedName name="zid" localSheetId="9">'[2]04 Zidarski'!$F$55</definedName>
    <definedName name="zid" localSheetId="22">'[1]04 Zidarski'!$F$43</definedName>
    <definedName name="zid">'04. Zidarski radovi'!$F$32</definedName>
  </definedNames>
  <calcPr calcId="181029"/>
</workbook>
</file>

<file path=xl/calcChain.xml><?xml version="1.0" encoding="utf-8"?>
<calcChain xmlns="http://schemas.openxmlformats.org/spreadsheetml/2006/main">
  <c r="T20" i="96" l="1"/>
  <c r="T21" i="96"/>
  <c r="T22" i="96"/>
  <c r="T23" i="96"/>
  <c r="T24" i="96"/>
  <c r="T25" i="96"/>
  <c r="T26" i="96"/>
  <c r="T27" i="96"/>
  <c r="T28" i="96"/>
  <c r="T33" i="96"/>
  <c r="T34" i="96"/>
  <c r="T36" i="96"/>
  <c r="T37" i="96"/>
  <c r="T38" i="96"/>
  <c r="T40" i="96"/>
  <c r="T41" i="96"/>
  <c r="T42" i="96"/>
  <c r="T43" i="96"/>
  <c r="T44" i="96"/>
  <c r="T49" i="96"/>
  <c r="T50" i="96"/>
  <c r="T51" i="96"/>
  <c r="T52" i="96"/>
  <c r="T53" i="96"/>
  <c r="T54" i="96"/>
  <c r="T55" i="96"/>
  <c r="T56" i="96"/>
  <c r="T57" i="96"/>
  <c r="T58" i="96"/>
  <c r="T59" i="96"/>
  <c r="O20" i="96"/>
  <c r="O21" i="96"/>
  <c r="O22" i="96"/>
  <c r="O23" i="96"/>
  <c r="O24" i="96"/>
  <c r="O25" i="96"/>
  <c r="O26" i="96"/>
  <c r="O27" i="96"/>
  <c r="O28" i="96"/>
  <c r="O33" i="96"/>
  <c r="O34" i="96"/>
  <c r="O36" i="96"/>
  <c r="O37" i="96"/>
  <c r="O38" i="96"/>
  <c r="O40" i="96"/>
  <c r="O41" i="96"/>
  <c r="O42" i="96"/>
  <c r="O43" i="96"/>
  <c r="O44" i="96"/>
  <c r="O49" i="96"/>
  <c r="O50" i="96"/>
  <c r="O51" i="96"/>
  <c r="O52" i="96"/>
  <c r="O53" i="96"/>
  <c r="O54" i="96"/>
  <c r="O55" i="96"/>
  <c r="O56" i="96"/>
  <c r="O57" i="96"/>
  <c r="O58" i="96"/>
  <c r="O59" i="96"/>
  <c r="J20" i="96"/>
  <c r="J21" i="96"/>
  <c r="J22" i="96"/>
  <c r="J23" i="96"/>
  <c r="J24" i="96"/>
  <c r="J25" i="96"/>
  <c r="J26" i="96"/>
  <c r="J27" i="96"/>
  <c r="J28" i="96"/>
  <c r="J33" i="96"/>
  <c r="J34" i="96"/>
  <c r="J36" i="96"/>
  <c r="J37" i="96"/>
  <c r="J38" i="96"/>
  <c r="J40" i="96"/>
  <c r="J41" i="96"/>
  <c r="J42" i="96"/>
  <c r="J43" i="96"/>
  <c r="J44" i="96"/>
  <c r="J49" i="96"/>
  <c r="J50" i="96"/>
  <c r="J51" i="96"/>
  <c r="J52" i="96"/>
  <c r="J53" i="96"/>
  <c r="J54" i="96"/>
  <c r="J55" i="96"/>
  <c r="J56" i="96"/>
  <c r="J57" i="96"/>
  <c r="J58" i="96"/>
  <c r="J59" i="96"/>
  <c r="T18" i="96"/>
  <c r="O18" i="96"/>
  <c r="J18" i="96"/>
  <c r="T13" i="62"/>
  <c r="T14" i="62"/>
  <c r="T15" i="62"/>
  <c r="T16" i="62"/>
  <c r="T17" i="62"/>
  <c r="T18" i="62"/>
  <c r="T19" i="62"/>
  <c r="T20" i="62"/>
  <c r="T21" i="62"/>
  <c r="T22" i="62"/>
  <c r="T23" i="62"/>
  <c r="T24" i="62"/>
  <c r="T25" i="62"/>
  <c r="T26" i="62"/>
  <c r="T27" i="62"/>
  <c r="T28" i="62"/>
  <c r="T29" i="62"/>
  <c r="T30" i="62"/>
  <c r="T31" i="62"/>
  <c r="T32" i="62"/>
  <c r="T33" i="62"/>
  <c r="T34" i="62"/>
  <c r="T35" i="62"/>
  <c r="T36" i="62"/>
  <c r="T37" i="62"/>
  <c r="T38" i="62"/>
  <c r="T39"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J13" i="62"/>
  <c r="J14" i="62"/>
  <c r="J15" i="62"/>
  <c r="J16" i="62"/>
  <c r="J17" i="62"/>
  <c r="J18" i="62"/>
  <c r="J19" i="62"/>
  <c r="J20" i="62"/>
  <c r="J21" i="62"/>
  <c r="J22" i="62"/>
  <c r="J23" i="62"/>
  <c r="J24" i="62"/>
  <c r="J25" i="62"/>
  <c r="J26" i="62"/>
  <c r="J27" i="62"/>
  <c r="J28" i="62"/>
  <c r="J29" i="62"/>
  <c r="J30" i="62"/>
  <c r="J31" i="62"/>
  <c r="J32" i="62"/>
  <c r="J33" i="62"/>
  <c r="J34" i="62"/>
  <c r="J35" i="62"/>
  <c r="J36" i="62"/>
  <c r="J37" i="62"/>
  <c r="J38" i="62"/>
  <c r="J39" i="62"/>
  <c r="T12" i="62"/>
  <c r="O12" i="62"/>
  <c r="J12" i="62"/>
  <c r="O15" i="55"/>
  <c r="O16" i="55"/>
  <c r="O17" i="55"/>
  <c r="O18" i="55"/>
  <c r="O19" i="55"/>
  <c r="O20" i="55"/>
  <c r="O21" i="55"/>
  <c r="O22" i="55"/>
  <c r="O23" i="55"/>
  <c r="O24" i="55"/>
  <c r="O25" i="55"/>
  <c r="O26" i="55"/>
  <c r="O27" i="55"/>
  <c r="O28" i="55"/>
  <c r="T15" i="55"/>
  <c r="T16" i="55"/>
  <c r="T17" i="55"/>
  <c r="T18" i="55"/>
  <c r="T19" i="55"/>
  <c r="T20" i="55"/>
  <c r="T21" i="55"/>
  <c r="T22" i="55"/>
  <c r="T23" i="55"/>
  <c r="T24" i="55"/>
  <c r="T25" i="55"/>
  <c r="T26" i="55"/>
  <c r="T27" i="55"/>
  <c r="T28" i="55"/>
  <c r="J15" i="55"/>
  <c r="J16" i="55"/>
  <c r="J17" i="55"/>
  <c r="J18" i="55"/>
  <c r="J19" i="55"/>
  <c r="J20" i="55"/>
  <c r="J21" i="55"/>
  <c r="J22" i="55"/>
  <c r="J23" i="55"/>
  <c r="J24" i="55"/>
  <c r="J25" i="55"/>
  <c r="J26" i="55"/>
  <c r="J27" i="55"/>
  <c r="J28" i="55"/>
  <c r="T14" i="55"/>
  <c r="O14" i="55"/>
  <c r="J14" i="55"/>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T86" i="13"/>
  <c r="T87" i="13"/>
  <c r="T88" i="13"/>
  <c r="T89" i="13"/>
  <c r="T90" i="13"/>
  <c r="T91" i="13"/>
  <c r="T92" i="13"/>
  <c r="T93" i="13"/>
  <c r="T94" i="13"/>
  <c r="T95" i="13"/>
  <c r="T96" i="13"/>
  <c r="T97" i="13"/>
  <c r="T98" i="13"/>
  <c r="T99" i="13"/>
  <c r="T100" i="13"/>
  <c r="T101" i="13"/>
  <c r="T102" i="13"/>
  <c r="T103" i="13"/>
  <c r="T104" i="13"/>
  <c r="T105" i="13"/>
  <c r="T106"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T29" i="13"/>
  <c r="O29" i="13"/>
  <c r="J29" i="13"/>
  <c r="T9" i="40"/>
  <c r="T10" i="40"/>
  <c r="T11" i="40"/>
  <c r="T12" i="40"/>
  <c r="T13" i="40"/>
  <c r="T14" i="40"/>
  <c r="T15" i="40"/>
  <c r="T16" i="40"/>
  <c r="T17" i="40"/>
  <c r="T18" i="40"/>
  <c r="T19" i="40"/>
  <c r="T20" i="40"/>
  <c r="T21" i="40"/>
  <c r="T22" i="40"/>
  <c r="T23" i="40"/>
  <c r="T24" i="40"/>
  <c r="T25" i="40"/>
  <c r="T26" i="40"/>
  <c r="T27" i="40"/>
  <c r="T28" i="40"/>
  <c r="T29" i="40"/>
  <c r="T30" i="40"/>
  <c r="O9" i="40"/>
  <c r="O10" i="40"/>
  <c r="O11" i="40"/>
  <c r="O12" i="40"/>
  <c r="O13" i="40"/>
  <c r="O14" i="40"/>
  <c r="O15" i="40"/>
  <c r="O16" i="40"/>
  <c r="O17" i="40"/>
  <c r="O18" i="40"/>
  <c r="O19" i="40"/>
  <c r="O20" i="40"/>
  <c r="O21" i="40"/>
  <c r="O22" i="40"/>
  <c r="O23" i="40"/>
  <c r="O24" i="40"/>
  <c r="O25" i="40"/>
  <c r="O26" i="40"/>
  <c r="O27" i="40"/>
  <c r="O28" i="40"/>
  <c r="O29" i="40"/>
  <c r="O30" i="40"/>
  <c r="J9" i="40"/>
  <c r="J10" i="40"/>
  <c r="J11" i="40"/>
  <c r="J12" i="40"/>
  <c r="J13" i="40"/>
  <c r="J14" i="40"/>
  <c r="J15" i="40"/>
  <c r="J16" i="40"/>
  <c r="J17" i="40"/>
  <c r="J18" i="40"/>
  <c r="J19" i="40"/>
  <c r="J20" i="40"/>
  <c r="J21" i="40"/>
  <c r="J22" i="40"/>
  <c r="J23" i="40"/>
  <c r="J24" i="40"/>
  <c r="J25" i="40"/>
  <c r="J26" i="40"/>
  <c r="J27" i="40"/>
  <c r="J28" i="40"/>
  <c r="J29" i="40"/>
  <c r="J30" i="40"/>
  <c r="T8" i="40"/>
  <c r="O8" i="40"/>
  <c r="J8" i="40"/>
  <c r="T9" i="15"/>
  <c r="T10" i="15"/>
  <c r="T11" i="15"/>
  <c r="T12" i="15"/>
  <c r="T13" i="15"/>
  <c r="T14" i="15"/>
  <c r="T15" i="15"/>
  <c r="T16" i="15"/>
  <c r="T17" i="15"/>
  <c r="T18" i="15"/>
  <c r="T19" i="15"/>
  <c r="T20" i="15"/>
  <c r="T21" i="15"/>
  <c r="T22" i="15"/>
  <c r="T23" i="15"/>
  <c r="T24" i="15"/>
  <c r="T25" i="15"/>
  <c r="T26" i="15"/>
  <c r="T27" i="15"/>
  <c r="T28" i="15"/>
  <c r="T29" i="15"/>
  <c r="T30" i="15"/>
  <c r="T31" i="15"/>
  <c r="T32" i="15"/>
  <c r="T33" i="15"/>
  <c r="T34" i="15"/>
  <c r="T35" i="15"/>
  <c r="T36" i="15"/>
  <c r="T37" i="15"/>
  <c r="T38" i="15"/>
  <c r="T39" i="15"/>
  <c r="T40" i="15"/>
  <c r="T41" i="15"/>
  <c r="T42" i="15"/>
  <c r="T43" i="15"/>
  <c r="T44" i="15"/>
  <c r="T45" i="15"/>
  <c r="T46" i="15"/>
  <c r="T47"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T8" i="15"/>
  <c r="O8" i="15"/>
  <c r="J8" i="15"/>
  <c r="T8" i="16"/>
  <c r="T9" i="16"/>
  <c r="T10" i="16"/>
  <c r="T11" i="16"/>
  <c r="T12" i="16"/>
  <c r="T13" i="16"/>
  <c r="T14" i="16"/>
  <c r="T15" i="16"/>
  <c r="T16" i="16"/>
  <c r="T17" i="16"/>
  <c r="T18" i="16"/>
  <c r="T19" i="16"/>
  <c r="T20" i="16"/>
  <c r="T21" i="16"/>
  <c r="T22" i="16"/>
  <c r="O8" i="16"/>
  <c r="O9" i="16"/>
  <c r="O10" i="16"/>
  <c r="O11" i="16"/>
  <c r="O12" i="16"/>
  <c r="O13" i="16"/>
  <c r="O14" i="16"/>
  <c r="O15" i="16"/>
  <c r="O16" i="16"/>
  <c r="O17" i="16"/>
  <c r="O18" i="16"/>
  <c r="O19" i="16"/>
  <c r="O20" i="16"/>
  <c r="O21" i="16"/>
  <c r="O22" i="16"/>
  <c r="J8" i="16"/>
  <c r="J9" i="16"/>
  <c r="J10" i="16"/>
  <c r="J11" i="16"/>
  <c r="J12" i="16"/>
  <c r="J13" i="16"/>
  <c r="J14" i="16"/>
  <c r="J15" i="16"/>
  <c r="J17" i="16"/>
  <c r="J18" i="16"/>
  <c r="J19" i="16"/>
  <c r="J20" i="16"/>
  <c r="J21" i="16"/>
  <c r="J22" i="16"/>
  <c r="T7" i="16"/>
  <c r="O7" i="16"/>
  <c r="J7" i="16"/>
  <c r="T12" i="77"/>
  <c r="T13" i="77"/>
  <c r="T14" i="77"/>
  <c r="T15" i="77"/>
  <c r="T16" i="77"/>
  <c r="J12" i="77"/>
  <c r="J13" i="77"/>
  <c r="J14" i="77"/>
  <c r="J15" i="77"/>
  <c r="J16" i="77"/>
  <c r="O12" i="77"/>
  <c r="O13" i="77"/>
  <c r="O14" i="77"/>
  <c r="O15" i="77"/>
  <c r="O16" i="77"/>
  <c r="T11" i="77"/>
  <c r="O11" i="77"/>
  <c r="J11" i="77"/>
  <c r="O10" i="38"/>
  <c r="O11" i="38"/>
  <c r="O12" i="38"/>
  <c r="T10" i="38"/>
  <c r="T11" i="38"/>
  <c r="T12" i="38"/>
  <c r="J10" i="38"/>
  <c r="J11" i="38"/>
  <c r="J12" i="38"/>
  <c r="T9" i="38"/>
  <c r="O9" i="38"/>
  <c r="J9" i="38"/>
  <c r="T8" i="20"/>
  <c r="T9" i="20"/>
  <c r="T10" i="20"/>
  <c r="T11" i="20"/>
  <c r="T12" i="20"/>
  <c r="T13" i="20"/>
  <c r="T14" i="20"/>
  <c r="T15" i="20"/>
  <c r="T16" i="20"/>
  <c r="T17" i="20"/>
  <c r="T18" i="20"/>
  <c r="T19" i="20"/>
  <c r="T20" i="20"/>
  <c r="T21" i="20"/>
  <c r="O8" i="20"/>
  <c r="O9" i="20"/>
  <c r="O10" i="20"/>
  <c r="O11" i="20"/>
  <c r="O12" i="20"/>
  <c r="O13" i="20"/>
  <c r="O14" i="20"/>
  <c r="O15" i="20"/>
  <c r="O16" i="20"/>
  <c r="O17" i="20"/>
  <c r="O18" i="20"/>
  <c r="O19" i="20"/>
  <c r="O20" i="20"/>
  <c r="O21" i="20"/>
  <c r="J8" i="20"/>
  <c r="J9" i="20"/>
  <c r="J10" i="20"/>
  <c r="J11" i="20"/>
  <c r="J12" i="20"/>
  <c r="J13" i="20"/>
  <c r="J14" i="20"/>
  <c r="J15" i="20"/>
  <c r="J16" i="20"/>
  <c r="J17" i="20"/>
  <c r="J18" i="20"/>
  <c r="J19" i="20"/>
  <c r="J20" i="20"/>
  <c r="J21" i="20"/>
  <c r="T7" i="20"/>
  <c r="O7" i="20"/>
  <c r="J7" i="20"/>
  <c r="J8" i="56"/>
  <c r="J9" i="56"/>
  <c r="J10" i="56"/>
  <c r="O8" i="56"/>
  <c r="O9" i="56"/>
  <c r="O10" i="56"/>
  <c r="T8" i="56"/>
  <c r="T9" i="56"/>
  <c r="T10" i="56"/>
  <c r="T7" i="56"/>
  <c r="O7" i="56"/>
  <c r="J7" i="56"/>
  <c r="T55" i="41"/>
  <c r="T56" i="41"/>
  <c r="T57" i="41"/>
  <c r="T58" i="41"/>
  <c r="T59" i="41"/>
  <c r="T60" i="41"/>
  <c r="T61" i="41"/>
  <c r="T62" i="41"/>
  <c r="T63" i="41"/>
  <c r="T64" i="41"/>
  <c r="T65" i="41"/>
  <c r="T66" i="41"/>
  <c r="T67" i="41"/>
  <c r="T68" i="41"/>
  <c r="T69" i="41"/>
  <c r="T70" i="41"/>
  <c r="T71" i="41"/>
  <c r="T72" i="41"/>
  <c r="T73" i="41"/>
  <c r="T74" i="41"/>
  <c r="T75" i="41"/>
  <c r="T76" i="41"/>
  <c r="T77" i="41"/>
  <c r="T78" i="41"/>
  <c r="T79" i="41"/>
  <c r="T80"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111" i="41"/>
  <c r="T112" i="41"/>
  <c r="T113" i="41"/>
  <c r="T114" i="41"/>
  <c r="T115" i="41"/>
  <c r="T116" i="41"/>
  <c r="T117" i="41"/>
  <c r="T118" i="41"/>
  <c r="T119" i="41"/>
  <c r="T120" i="41"/>
  <c r="T121" i="41"/>
  <c r="T122" i="41"/>
  <c r="T123" i="41"/>
  <c r="T124" i="41"/>
  <c r="T125" i="41"/>
  <c r="T126" i="41"/>
  <c r="T127" i="41"/>
  <c r="T128" i="41"/>
  <c r="T129" i="41"/>
  <c r="T130" i="41"/>
  <c r="T131" i="41"/>
  <c r="T132" i="41"/>
  <c r="T133" i="41"/>
  <c r="T134" i="41"/>
  <c r="T135" i="41"/>
  <c r="T136" i="41"/>
  <c r="T137" i="41"/>
  <c r="T138" i="41"/>
  <c r="T139" i="41"/>
  <c r="T140" i="41"/>
  <c r="T141" i="41"/>
  <c r="T142" i="41"/>
  <c r="T143" i="41"/>
  <c r="T144" i="41"/>
  <c r="T145" i="41"/>
  <c r="T146" i="41"/>
  <c r="T147" i="41"/>
  <c r="T148" i="41"/>
  <c r="T149" i="41"/>
  <c r="T150" i="41"/>
  <c r="T151" i="41"/>
  <c r="T152" i="41"/>
  <c r="T153" i="41"/>
  <c r="T154" i="41"/>
  <c r="T155" i="41"/>
  <c r="T156" i="41"/>
  <c r="T157" i="41"/>
  <c r="T158" i="41"/>
  <c r="T159"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O119" i="41"/>
  <c r="O120" i="41"/>
  <c r="O121" i="41"/>
  <c r="O122" i="41"/>
  <c r="O123" i="41"/>
  <c r="O124" i="41"/>
  <c r="O125" i="41"/>
  <c r="O126" i="41"/>
  <c r="O127" i="41"/>
  <c r="O128" i="41"/>
  <c r="O129" i="41"/>
  <c r="O1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J55" i="41"/>
  <c r="J56" i="41"/>
  <c r="J57" i="41"/>
  <c r="J58" i="41"/>
  <c r="J59" i="41"/>
  <c r="J60" i="41"/>
  <c r="J61" i="41"/>
  <c r="J62" i="41"/>
  <c r="J63" i="41"/>
  <c r="J64" i="41"/>
  <c r="J65" i="41"/>
  <c r="J66" i="41"/>
  <c r="J67" i="41"/>
  <c r="J68" i="41"/>
  <c r="J69" i="41"/>
  <c r="J70" i="41"/>
  <c r="J71" i="41"/>
  <c r="J72" i="41"/>
  <c r="J73" i="41"/>
  <c r="J74" i="41"/>
  <c r="J75" i="41"/>
  <c r="J76" i="41"/>
  <c r="J77" i="41"/>
  <c r="J78" i="41"/>
  <c r="J79" i="41"/>
  <c r="J80" i="41"/>
  <c r="J81" i="41"/>
  <c r="J82" i="41"/>
  <c r="J83" i="41"/>
  <c r="J84" i="41"/>
  <c r="J85" i="41"/>
  <c r="J86" i="41"/>
  <c r="J87" i="41"/>
  <c r="J88" i="41"/>
  <c r="J89" i="41"/>
  <c r="J90" i="41"/>
  <c r="J91" i="41"/>
  <c r="J92" i="41"/>
  <c r="J93" i="41"/>
  <c r="J94" i="41"/>
  <c r="J95" i="41"/>
  <c r="J96" i="41"/>
  <c r="J97" i="41"/>
  <c r="J98" i="41"/>
  <c r="J99" i="41"/>
  <c r="J100" i="41"/>
  <c r="J101" i="41"/>
  <c r="J102" i="41"/>
  <c r="J103" i="41"/>
  <c r="J104" i="41"/>
  <c r="J105" i="41"/>
  <c r="J106" i="41"/>
  <c r="J107" i="41"/>
  <c r="J108" i="41"/>
  <c r="J109" i="41"/>
  <c r="J110" i="41"/>
  <c r="J111" i="41"/>
  <c r="J112" i="41"/>
  <c r="J113" i="41"/>
  <c r="J114" i="41"/>
  <c r="J115" i="41"/>
  <c r="J116" i="41"/>
  <c r="J117" i="41"/>
  <c r="J118" i="41"/>
  <c r="J119" i="41"/>
  <c r="J120" i="41"/>
  <c r="J121" i="41"/>
  <c r="J122" i="41"/>
  <c r="J123" i="41"/>
  <c r="J124" i="41"/>
  <c r="J125" i="41"/>
  <c r="J126" i="41"/>
  <c r="J127" i="41"/>
  <c r="J128" i="41"/>
  <c r="J129" i="41"/>
  <c r="J130" i="41"/>
  <c r="J131" i="41"/>
  <c r="J132" i="41"/>
  <c r="J133" i="41"/>
  <c r="J134" i="41"/>
  <c r="J135" i="41"/>
  <c r="J136" i="41"/>
  <c r="J137" i="41"/>
  <c r="J138" i="41"/>
  <c r="J139" i="41"/>
  <c r="J140" i="41"/>
  <c r="J141" i="41"/>
  <c r="J142" i="41"/>
  <c r="J143" i="41"/>
  <c r="J144" i="41"/>
  <c r="J145" i="41"/>
  <c r="J146" i="41"/>
  <c r="J147" i="41"/>
  <c r="J148" i="41"/>
  <c r="J149" i="41"/>
  <c r="J150" i="41"/>
  <c r="J151" i="41"/>
  <c r="J152" i="41"/>
  <c r="J153" i="41"/>
  <c r="J154" i="41"/>
  <c r="J155" i="41"/>
  <c r="J156" i="41"/>
  <c r="J157" i="41"/>
  <c r="J158" i="41"/>
  <c r="J159" i="41"/>
  <c r="T54" i="41"/>
  <c r="O54" i="41"/>
  <c r="J54" i="41"/>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70" i="79"/>
  <c r="T71" i="79"/>
  <c r="T72" i="79"/>
  <c r="T73"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71" i="79"/>
  <c r="O72" i="79"/>
  <c r="O73" i="79"/>
  <c r="J12" i="79"/>
  <c r="J13" i="79"/>
  <c r="J14" i="79"/>
  <c r="J15" i="79"/>
  <c r="J16" i="79"/>
  <c r="J17" i="79"/>
  <c r="J18" i="79"/>
  <c r="J19" i="79"/>
  <c r="J20" i="79"/>
  <c r="J21" i="79"/>
  <c r="J22" i="79"/>
  <c r="J23" i="79"/>
  <c r="J24" i="79"/>
  <c r="J25" i="79"/>
  <c r="J26" i="79"/>
  <c r="J27" i="79"/>
  <c r="J28" i="79"/>
  <c r="J29" i="79"/>
  <c r="J30" i="79"/>
  <c r="J31" i="79"/>
  <c r="J32" i="79"/>
  <c r="J33" i="79"/>
  <c r="J34" i="79"/>
  <c r="J35" i="79"/>
  <c r="J36" i="79"/>
  <c r="J37" i="79"/>
  <c r="J38" i="79"/>
  <c r="J39" i="79"/>
  <c r="J40" i="79"/>
  <c r="J41" i="79"/>
  <c r="J42" i="79"/>
  <c r="J43" i="79"/>
  <c r="J44" i="79"/>
  <c r="J45" i="79"/>
  <c r="J46" i="79"/>
  <c r="J47" i="79"/>
  <c r="J48" i="79"/>
  <c r="J49" i="79"/>
  <c r="J50" i="79"/>
  <c r="J51" i="79"/>
  <c r="J52" i="79"/>
  <c r="J53" i="79"/>
  <c r="J54" i="79"/>
  <c r="J55" i="79"/>
  <c r="J56" i="79"/>
  <c r="J57" i="79"/>
  <c r="J58" i="79"/>
  <c r="J59" i="79"/>
  <c r="J60" i="79"/>
  <c r="J61" i="79"/>
  <c r="J62" i="79"/>
  <c r="J63" i="79"/>
  <c r="J64" i="79"/>
  <c r="J65" i="79"/>
  <c r="J66" i="79"/>
  <c r="J67" i="79"/>
  <c r="J68" i="79"/>
  <c r="J69" i="79"/>
  <c r="J70" i="79"/>
  <c r="J71" i="79"/>
  <c r="J72" i="79"/>
  <c r="J73" i="79"/>
  <c r="T11" i="79"/>
  <c r="O11" i="79"/>
  <c r="J11" i="79"/>
  <c r="T14" i="105"/>
  <c r="T15" i="105"/>
  <c r="T16" i="105"/>
  <c r="T17" i="105"/>
  <c r="T18" i="105"/>
  <c r="T19" i="105"/>
  <c r="T20" i="105"/>
  <c r="T21" i="105"/>
  <c r="T22" i="105"/>
  <c r="T23" i="105"/>
  <c r="T24" i="105"/>
  <c r="T25" i="105"/>
  <c r="T26" i="105"/>
  <c r="T27" i="105"/>
  <c r="T28" i="105"/>
  <c r="T29" i="105"/>
  <c r="T30" i="105"/>
  <c r="T31" i="105"/>
  <c r="T32" i="105"/>
  <c r="T33" i="105"/>
  <c r="T34" i="105"/>
  <c r="T35" i="105"/>
  <c r="T36" i="105"/>
  <c r="T37" i="105"/>
  <c r="T38" i="105"/>
  <c r="T39" i="105"/>
  <c r="T40" i="105"/>
  <c r="T41" i="105"/>
  <c r="T42" i="105"/>
  <c r="T43" i="105"/>
  <c r="T44" i="105"/>
  <c r="T45" i="105"/>
  <c r="T46" i="105"/>
  <c r="T47" i="105"/>
  <c r="T48" i="105"/>
  <c r="T49" i="105"/>
  <c r="T50" i="105"/>
  <c r="T51" i="105"/>
  <c r="T52" i="105"/>
  <c r="T53" i="105"/>
  <c r="O14" i="105"/>
  <c r="O15" i="105"/>
  <c r="O16" i="105"/>
  <c r="O17" i="105"/>
  <c r="O18" i="105"/>
  <c r="O19" i="105"/>
  <c r="O20" i="105"/>
  <c r="O21" i="105"/>
  <c r="O22" i="105"/>
  <c r="O23" i="105"/>
  <c r="O24" i="105"/>
  <c r="O25" i="105"/>
  <c r="O26" i="105"/>
  <c r="O27" i="105"/>
  <c r="O28" i="105"/>
  <c r="O29" i="105"/>
  <c r="O30" i="105"/>
  <c r="O31" i="105"/>
  <c r="O32" i="105"/>
  <c r="O33" i="105"/>
  <c r="O34" i="105"/>
  <c r="O35" i="105"/>
  <c r="O36" i="105"/>
  <c r="O37" i="105"/>
  <c r="O38" i="105"/>
  <c r="O39" i="105"/>
  <c r="O40" i="105"/>
  <c r="O41" i="105"/>
  <c r="O42" i="105"/>
  <c r="O43" i="105"/>
  <c r="O44" i="105"/>
  <c r="O45" i="105"/>
  <c r="O46" i="105"/>
  <c r="O47" i="105"/>
  <c r="O48" i="105"/>
  <c r="O49" i="105"/>
  <c r="O50" i="105"/>
  <c r="O51" i="105"/>
  <c r="O52" i="105"/>
  <c r="O53" i="105"/>
  <c r="J14" i="105"/>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T13" i="105"/>
  <c r="O13" i="105"/>
  <c r="J13" i="105"/>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O12" i="23"/>
  <c r="O13" i="23"/>
  <c r="O14" i="23"/>
  <c r="O15" i="23"/>
  <c r="O16" i="23"/>
  <c r="O17" i="23"/>
  <c r="O18" i="2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J12" i="23"/>
  <c r="J13" i="23"/>
  <c r="J14" i="23"/>
  <c r="J15" i="23"/>
  <c r="J16" i="23"/>
  <c r="J17" i="23"/>
  <c r="J18" i="23"/>
  <c r="J19" i="23"/>
  <c r="J20" i="23"/>
  <c r="J21" i="23"/>
  <c r="J22" i="23"/>
  <c r="J23" i="23"/>
  <c r="J24" i="23"/>
  <c r="J25" i="23"/>
  <c r="J26" i="23"/>
  <c r="J27" i="23"/>
  <c r="J28" i="23"/>
  <c r="J29" i="23"/>
  <c r="J30" i="23"/>
  <c r="J31" i="23"/>
  <c r="J32" i="23"/>
  <c r="J33" i="23"/>
  <c r="J34" i="23"/>
  <c r="J35" i="23"/>
  <c r="J36" i="23"/>
  <c r="J37" i="23"/>
  <c r="J38" i="23"/>
  <c r="J39" i="23"/>
  <c r="J40" i="23"/>
  <c r="J41" i="23"/>
  <c r="J42" i="23"/>
  <c r="J43" i="23"/>
  <c r="J44" i="23"/>
  <c r="J45" i="23"/>
  <c r="J46" i="23"/>
  <c r="J47" i="23"/>
  <c r="J48" i="23"/>
  <c r="J49" i="23"/>
  <c r="J50" i="23"/>
  <c r="J51" i="23"/>
  <c r="J52" i="23"/>
  <c r="J53" i="23"/>
  <c r="J54" i="23"/>
  <c r="J55" i="23"/>
  <c r="J56" i="23"/>
  <c r="J57" i="23"/>
  <c r="T11" i="23"/>
  <c r="O11" i="23"/>
  <c r="J11" i="23"/>
  <c r="T19" i="46"/>
  <c r="T20" i="46"/>
  <c r="T21" i="46"/>
  <c r="T22" i="46"/>
  <c r="T23" i="46"/>
  <c r="T24" i="46"/>
  <c r="T25" i="46"/>
  <c r="T26" i="46"/>
  <c r="T27" i="46"/>
  <c r="T28" i="46"/>
  <c r="T29" i="46"/>
  <c r="T30" i="46"/>
  <c r="T31" i="46"/>
  <c r="T32" i="46"/>
  <c r="T33" i="46"/>
  <c r="T34" i="46"/>
  <c r="T35" i="46"/>
  <c r="T36" i="46"/>
  <c r="T37" i="46"/>
  <c r="T38" i="46"/>
  <c r="T39" i="46"/>
  <c r="T40" i="46"/>
  <c r="T41" i="46"/>
  <c r="T42" i="46"/>
  <c r="T43" i="46"/>
  <c r="T44" i="46"/>
  <c r="T45" i="46"/>
  <c r="T46" i="46"/>
  <c r="T47" i="46"/>
  <c r="T48" i="46"/>
  <c r="T49" i="46"/>
  <c r="T50" i="46"/>
  <c r="T51" i="46"/>
  <c r="T52" i="46"/>
  <c r="T53" i="46"/>
  <c r="T54" i="46"/>
  <c r="T55" i="46"/>
  <c r="T56" i="46"/>
  <c r="T57" i="46"/>
  <c r="T58" i="46"/>
  <c r="T59" i="46"/>
  <c r="T60" i="46"/>
  <c r="T61" i="46"/>
  <c r="T62" i="46"/>
  <c r="T63" i="46"/>
  <c r="T64" i="46"/>
  <c r="T65" i="46"/>
  <c r="T66" i="46"/>
  <c r="T67" i="46"/>
  <c r="T68" i="46"/>
  <c r="T69" i="46"/>
  <c r="T70" i="46"/>
  <c r="T71" i="46"/>
  <c r="T72" i="46"/>
  <c r="T73" i="46"/>
  <c r="T74" i="46"/>
  <c r="T75" i="46"/>
  <c r="T76" i="46"/>
  <c r="T77" i="46"/>
  <c r="T78" i="46"/>
  <c r="T79" i="46"/>
  <c r="T80" i="46"/>
  <c r="T81" i="46"/>
  <c r="T82" i="46"/>
  <c r="T83" i="46"/>
  <c r="T84" i="46"/>
  <c r="T85" i="46"/>
  <c r="T86" i="46"/>
  <c r="T87" i="46"/>
  <c r="T88" i="46"/>
  <c r="T89" i="46"/>
  <c r="T90"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T18" i="46"/>
  <c r="O18" i="46"/>
  <c r="J18" i="46"/>
  <c r="T8" i="25"/>
  <c r="T9" i="25"/>
  <c r="T10" i="25"/>
  <c r="T11" i="25"/>
  <c r="T12" i="25"/>
  <c r="T13" i="25"/>
  <c r="O8" i="25"/>
  <c r="O9" i="25"/>
  <c r="O10" i="25"/>
  <c r="O11" i="25"/>
  <c r="O12" i="25"/>
  <c r="O13" i="25"/>
  <c r="J8" i="25"/>
  <c r="J9" i="25"/>
  <c r="J10" i="25"/>
  <c r="J11" i="25"/>
  <c r="J12" i="25"/>
  <c r="J13" i="25"/>
  <c r="T7" i="25"/>
  <c r="O7" i="25"/>
  <c r="J7" i="25"/>
  <c r="T9" i="57"/>
  <c r="T10" i="57"/>
  <c r="T11" i="57"/>
  <c r="T12" i="57"/>
  <c r="T13" i="57"/>
  <c r="T14" i="57"/>
  <c r="T15" i="57"/>
  <c r="T16" i="57"/>
  <c r="T17" i="57"/>
  <c r="T18" i="57"/>
  <c r="T19" i="57"/>
  <c r="T20" i="57"/>
  <c r="T21" i="57"/>
  <c r="T22" i="57"/>
  <c r="T23" i="57"/>
  <c r="T24" i="57"/>
  <c r="O9" i="57"/>
  <c r="O10" i="57"/>
  <c r="O11" i="57"/>
  <c r="O12" i="57"/>
  <c r="O13" i="57"/>
  <c r="O14" i="57"/>
  <c r="O15" i="57"/>
  <c r="O16" i="57"/>
  <c r="O17" i="57"/>
  <c r="O18" i="57"/>
  <c r="O19" i="57"/>
  <c r="O20" i="57"/>
  <c r="O21" i="57"/>
  <c r="O22" i="57"/>
  <c r="O23" i="57"/>
  <c r="O24" i="57"/>
  <c r="J9" i="57"/>
  <c r="J10" i="57"/>
  <c r="J11" i="57"/>
  <c r="J12" i="57"/>
  <c r="J13" i="57"/>
  <c r="J14" i="57"/>
  <c r="J15" i="57"/>
  <c r="J16" i="57"/>
  <c r="J17" i="57"/>
  <c r="J18" i="57"/>
  <c r="J19" i="57"/>
  <c r="J20" i="57"/>
  <c r="J21" i="57"/>
  <c r="J22" i="57"/>
  <c r="J23" i="57"/>
  <c r="J24" i="57"/>
  <c r="T8" i="57"/>
  <c r="O8" i="57"/>
  <c r="J8" i="57"/>
  <c r="T9" i="80"/>
  <c r="O9" i="80"/>
  <c r="J9" i="80"/>
  <c r="T8" i="80"/>
  <c r="O8" i="80"/>
  <c r="J8" i="80"/>
  <c r="T10" i="43"/>
  <c r="T11" i="43"/>
  <c r="T12" i="43"/>
  <c r="T13" i="43"/>
  <c r="T14" i="43"/>
  <c r="T15" i="43"/>
  <c r="O10" i="43"/>
  <c r="O11" i="43"/>
  <c r="O12" i="43"/>
  <c r="O13" i="43"/>
  <c r="O14" i="43"/>
  <c r="O15" i="43"/>
  <c r="J10" i="43"/>
  <c r="J11" i="43"/>
  <c r="J12" i="43"/>
  <c r="J13" i="43"/>
  <c r="J14" i="43"/>
  <c r="J15" i="43"/>
  <c r="T9" i="43"/>
  <c r="O9" i="43"/>
  <c r="J9" i="43"/>
  <c r="T9" i="45"/>
  <c r="T10" i="45"/>
  <c r="T11" i="45"/>
  <c r="T12" i="45"/>
  <c r="T13" i="45"/>
  <c r="T14" i="45"/>
  <c r="T15" i="45"/>
  <c r="T16" i="45"/>
  <c r="T17" i="45"/>
  <c r="T18" i="45"/>
  <c r="T19" i="45"/>
  <c r="T20" i="45"/>
  <c r="T21" i="45"/>
  <c r="T22" i="45"/>
  <c r="O9" i="45"/>
  <c r="O10" i="45"/>
  <c r="O11" i="45"/>
  <c r="O12" i="45"/>
  <c r="O13" i="45"/>
  <c r="O14" i="45"/>
  <c r="O15" i="45"/>
  <c r="O16" i="45"/>
  <c r="O17" i="45"/>
  <c r="O18" i="45"/>
  <c r="O19" i="45"/>
  <c r="O20" i="45"/>
  <c r="O21" i="45"/>
  <c r="O22" i="45"/>
  <c r="J9" i="45"/>
  <c r="J10" i="45"/>
  <c r="J11" i="45"/>
  <c r="J12" i="45"/>
  <c r="J13" i="45"/>
  <c r="J14" i="45"/>
  <c r="J15" i="45"/>
  <c r="J16" i="45"/>
  <c r="J17" i="45"/>
  <c r="J18" i="45"/>
  <c r="J19" i="45"/>
  <c r="J20" i="45"/>
  <c r="J21" i="45"/>
  <c r="J22" i="45"/>
  <c r="T8" i="45"/>
  <c r="O8" i="45"/>
  <c r="J8" i="45"/>
  <c r="T9" i="31"/>
  <c r="T10" i="31"/>
  <c r="T11" i="31"/>
  <c r="T12" i="31"/>
  <c r="T13" i="31"/>
  <c r="T14" i="31"/>
  <c r="T15" i="31"/>
  <c r="T16" i="31"/>
  <c r="T17" i="31"/>
  <c r="T18" i="31"/>
  <c r="T19" i="31"/>
  <c r="T20" i="31"/>
  <c r="T21" i="31"/>
  <c r="T22" i="31"/>
  <c r="T23" i="31"/>
  <c r="T24"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T8" i="31"/>
  <c r="O8" i="31"/>
  <c r="J8" i="31"/>
  <c r="T8" i="93"/>
  <c r="T11" i="93"/>
  <c r="T12" i="93"/>
  <c r="T13" i="93"/>
  <c r="T14" i="93"/>
  <c r="T15" i="93"/>
  <c r="T16" i="93"/>
  <c r="T17" i="93"/>
  <c r="T18" i="93"/>
  <c r="T19" i="93"/>
  <c r="T20" i="93"/>
  <c r="T21" i="93"/>
  <c r="T22" i="93"/>
  <c r="T24" i="93"/>
  <c r="T25" i="93"/>
  <c r="T26" i="93"/>
  <c r="T27" i="93"/>
  <c r="T28" i="93"/>
  <c r="T29" i="93"/>
  <c r="T30" i="93"/>
  <c r="T31" i="93"/>
  <c r="T32" i="93"/>
  <c r="T33" i="93"/>
  <c r="T34" i="93"/>
  <c r="T35" i="93"/>
  <c r="T39" i="93"/>
  <c r="T40" i="93"/>
  <c r="T41" i="93"/>
  <c r="T42" i="93"/>
  <c r="T43" i="93"/>
  <c r="T45" i="93"/>
  <c r="T46" i="93"/>
  <c r="T47" i="93"/>
  <c r="T48" i="93"/>
  <c r="T49" i="93"/>
  <c r="T50" i="93"/>
  <c r="T51" i="93"/>
  <c r="T52" i="93"/>
  <c r="T53" i="93"/>
  <c r="T54" i="93"/>
  <c r="T55" i="93"/>
  <c r="T56" i="93"/>
  <c r="T57" i="93"/>
  <c r="T58" i="93"/>
  <c r="T59" i="93"/>
  <c r="T60" i="93"/>
  <c r="T67" i="93"/>
  <c r="T68" i="93"/>
  <c r="T69" i="93"/>
  <c r="T70" i="93"/>
  <c r="T71" i="93"/>
  <c r="T72" i="93"/>
  <c r="T79" i="93"/>
  <c r="T80" i="93"/>
  <c r="T81" i="93"/>
  <c r="T82" i="93"/>
  <c r="T83" i="93"/>
  <c r="T84" i="93"/>
  <c r="T91" i="93"/>
  <c r="T92" i="93"/>
  <c r="T93" i="93"/>
  <c r="T94" i="93"/>
  <c r="T95" i="93"/>
  <c r="T96" i="93"/>
  <c r="T97" i="93"/>
  <c r="T104" i="93"/>
  <c r="T105" i="93"/>
  <c r="T106" i="93"/>
  <c r="T107" i="93"/>
  <c r="T108" i="93"/>
  <c r="T109" i="93"/>
  <c r="T110" i="93"/>
  <c r="T113" i="93"/>
  <c r="T116" i="93"/>
  <c r="T117" i="93"/>
  <c r="T118" i="93"/>
  <c r="T119" i="93"/>
  <c r="T123" i="93"/>
  <c r="T124" i="93"/>
  <c r="T125" i="93"/>
  <c r="T128" i="93"/>
  <c r="T130" i="93"/>
  <c r="T186" i="93"/>
  <c r="T189" i="93"/>
  <c r="T192" i="93"/>
  <c r="T193" i="93"/>
  <c r="T194" i="93"/>
  <c r="T196" i="93"/>
  <c r="T6" i="93"/>
  <c r="O8" i="93"/>
  <c r="O11" i="93"/>
  <c r="O12" i="93"/>
  <c r="O13" i="93"/>
  <c r="O14" i="93"/>
  <c r="O15" i="93"/>
  <c r="O16" i="93"/>
  <c r="O17" i="93"/>
  <c r="O18" i="93"/>
  <c r="O19" i="93"/>
  <c r="O20" i="93"/>
  <c r="O21" i="93"/>
  <c r="O22" i="93"/>
  <c r="O24" i="93"/>
  <c r="O25" i="93"/>
  <c r="O26" i="93"/>
  <c r="O27" i="93"/>
  <c r="O28" i="93"/>
  <c r="O29" i="93"/>
  <c r="O30" i="93"/>
  <c r="O31" i="93"/>
  <c r="O32" i="93"/>
  <c r="O33" i="93"/>
  <c r="O34" i="93"/>
  <c r="O35" i="93"/>
  <c r="O39" i="93"/>
  <c r="O40" i="93"/>
  <c r="O41" i="93"/>
  <c r="O42" i="93"/>
  <c r="O43" i="93"/>
  <c r="O45" i="93"/>
  <c r="O46" i="93"/>
  <c r="O47" i="93"/>
  <c r="O48" i="93"/>
  <c r="O49" i="93"/>
  <c r="O50" i="93"/>
  <c r="O51" i="93"/>
  <c r="O52" i="93"/>
  <c r="O53" i="93"/>
  <c r="O54" i="93"/>
  <c r="O55" i="93"/>
  <c r="O56" i="93"/>
  <c r="O57" i="93"/>
  <c r="O58" i="93"/>
  <c r="O59" i="93"/>
  <c r="O60" i="93"/>
  <c r="O67" i="93"/>
  <c r="O68" i="93"/>
  <c r="O69" i="93"/>
  <c r="O70" i="93"/>
  <c r="O71" i="93"/>
  <c r="O72" i="93"/>
  <c r="O79" i="93"/>
  <c r="O80" i="93"/>
  <c r="O81" i="93"/>
  <c r="O82" i="93"/>
  <c r="O83" i="93"/>
  <c r="O84" i="93"/>
  <c r="O91" i="93"/>
  <c r="O92" i="93"/>
  <c r="O93" i="93"/>
  <c r="O94" i="93"/>
  <c r="O95" i="93"/>
  <c r="O96" i="93"/>
  <c r="O97" i="93"/>
  <c r="O104" i="93"/>
  <c r="O105" i="93"/>
  <c r="O106" i="93"/>
  <c r="O107" i="93"/>
  <c r="O108" i="93"/>
  <c r="O109" i="93"/>
  <c r="O110" i="93"/>
  <c r="O113" i="93"/>
  <c r="O116" i="93"/>
  <c r="O117" i="93"/>
  <c r="O118" i="93"/>
  <c r="O119" i="93"/>
  <c r="O123" i="93"/>
  <c r="O124" i="93"/>
  <c r="O125" i="93"/>
  <c r="O128" i="93"/>
  <c r="O130" i="93"/>
  <c r="O186" i="93"/>
  <c r="O189" i="93"/>
  <c r="O192" i="93"/>
  <c r="O193" i="93"/>
  <c r="O194" i="93"/>
  <c r="O196" i="93"/>
  <c r="O6" i="93"/>
  <c r="J8" i="93"/>
  <c r="J11" i="93"/>
  <c r="J12" i="93"/>
  <c r="J13" i="93"/>
  <c r="J14" i="93"/>
  <c r="J15" i="93"/>
  <c r="J16" i="93"/>
  <c r="J17" i="93"/>
  <c r="J18" i="93"/>
  <c r="J19" i="93"/>
  <c r="J20" i="93"/>
  <c r="J21" i="93"/>
  <c r="J22" i="93"/>
  <c r="J24" i="93"/>
  <c r="J25" i="93"/>
  <c r="J26" i="93"/>
  <c r="J27" i="93"/>
  <c r="J28" i="93"/>
  <c r="J29" i="93"/>
  <c r="J30" i="93"/>
  <c r="J31" i="93"/>
  <c r="J32" i="93"/>
  <c r="J33" i="93"/>
  <c r="J34" i="93"/>
  <c r="J35" i="93"/>
  <c r="J39" i="93"/>
  <c r="J40" i="93"/>
  <c r="J41" i="93"/>
  <c r="J42" i="93"/>
  <c r="J43" i="93"/>
  <c r="J45" i="93"/>
  <c r="J46" i="93"/>
  <c r="J47" i="93"/>
  <c r="J48" i="93"/>
  <c r="J49" i="93"/>
  <c r="J50" i="93"/>
  <c r="J51" i="93"/>
  <c r="J52" i="93"/>
  <c r="J53" i="93"/>
  <c r="J54" i="93"/>
  <c r="J55" i="93"/>
  <c r="J56" i="93"/>
  <c r="J57" i="93"/>
  <c r="J58" i="93"/>
  <c r="J59" i="93"/>
  <c r="J60" i="93"/>
  <c r="J67" i="93"/>
  <c r="J68" i="93"/>
  <c r="J69" i="93"/>
  <c r="J70" i="93"/>
  <c r="J71" i="93"/>
  <c r="J72" i="93"/>
  <c r="J79" i="93"/>
  <c r="J80" i="93"/>
  <c r="J81" i="93"/>
  <c r="J82" i="93"/>
  <c r="J83" i="93"/>
  <c r="J84" i="93"/>
  <c r="J91" i="93"/>
  <c r="J92" i="93"/>
  <c r="J93" i="93"/>
  <c r="J94" i="93"/>
  <c r="J95" i="93"/>
  <c r="J96" i="93"/>
  <c r="J97" i="93"/>
  <c r="J104" i="93"/>
  <c r="J105" i="93"/>
  <c r="J106" i="93"/>
  <c r="J107" i="93"/>
  <c r="J108" i="93"/>
  <c r="J109" i="93"/>
  <c r="J110" i="93"/>
  <c r="J113" i="93"/>
  <c r="J116" i="93"/>
  <c r="J117" i="93"/>
  <c r="J118" i="93"/>
  <c r="J119" i="93"/>
  <c r="J123" i="93"/>
  <c r="J124" i="93"/>
  <c r="J125" i="93"/>
  <c r="J128" i="93"/>
  <c r="J130" i="93"/>
  <c r="J186" i="93"/>
  <c r="J189" i="93"/>
  <c r="J192" i="93"/>
  <c r="J193" i="93"/>
  <c r="J194" i="93"/>
  <c r="J196" i="93"/>
  <c r="J6" i="93"/>
  <c r="T20" i="94"/>
  <c r="T22" i="94"/>
  <c r="T24" i="94"/>
  <c r="T26" i="94"/>
  <c r="T28" i="94"/>
  <c r="T30" i="94"/>
  <c r="T32" i="94"/>
  <c r="T38" i="94"/>
  <c r="T40" i="94"/>
  <c r="T42" i="94"/>
  <c r="T44" i="94"/>
  <c r="T46" i="94"/>
  <c r="T52" i="94"/>
  <c r="T54" i="94"/>
  <c r="T61" i="94"/>
  <c r="T62" i="94"/>
  <c r="T63" i="94"/>
  <c r="T64" i="94"/>
  <c r="T65" i="94"/>
  <c r="T66" i="94"/>
  <c r="T67" i="94"/>
  <c r="T68" i="94"/>
  <c r="T69" i="94"/>
  <c r="T70" i="94"/>
  <c r="T71" i="94"/>
  <c r="T72" i="94"/>
  <c r="T75" i="94"/>
  <c r="T76" i="94"/>
  <c r="T77" i="94"/>
  <c r="T78" i="94"/>
  <c r="T79" i="94"/>
  <c r="T80" i="94"/>
  <c r="T81" i="94"/>
  <c r="T82" i="94"/>
  <c r="T83" i="94"/>
  <c r="T84" i="94"/>
  <c r="T85" i="94"/>
  <c r="T88" i="94"/>
  <c r="T89" i="94"/>
  <c r="T90" i="94"/>
  <c r="T91" i="94"/>
  <c r="T92" i="94"/>
  <c r="T93" i="94"/>
  <c r="T94" i="94"/>
  <c r="T95" i="94"/>
  <c r="T96" i="94"/>
  <c r="O20" i="94"/>
  <c r="O22" i="94"/>
  <c r="O24" i="94"/>
  <c r="O26" i="94"/>
  <c r="O28" i="94"/>
  <c r="O30" i="94"/>
  <c r="O32" i="94"/>
  <c r="O38" i="94"/>
  <c r="O40" i="94"/>
  <c r="O42" i="94"/>
  <c r="O44" i="94"/>
  <c r="O46" i="94"/>
  <c r="O52" i="94"/>
  <c r="O54" i="94"/>
  <c r="O61" i="94"/>
  <c r="O62" i="94"/>
  <c r="O63" i="94"/>
  <c r="O64" i="94"/>
  <c r="O65" i="94"/>
  <c r="O66" i="94"/>
  <c r="O67" i="94"/>
  <c r="O68" i="94"/>
  <c r="O69" i="94"/>
  <c r="O70" i="94"/>
  <c r="O71" i="94"/>
  <c r="O72" i="94"/>
  <c r="O75" i="94"/>
  <c r="O76" i="94"/>
  <c r="O77" i="94"/>
  <c r="O78" i="94"/>
  <c r="O79" i="94"/>
  <c r="O80" i="94"/>
  <c r="O81" i="94"/>
  <c r="O82" i="94"/>
  <c r="O83" i="94"/>
  <c r="O84" i="94"/>
  <c r="O85" i="94"/>
  <c r="O88" i="94"/>
  <c r="O89" i="94"/>
  <c r="O90" i="94"/>
  <c r="O91" i="94"/>
  <c r="O92" i="94"/>
  <c r="O93" i="94"/>
  <c r="O94" i="94"/>
  <c r="O95" i="94"/>
  <c r="O96" i="94"/>
  <c r="J62" i="94"/>
  <c r="J63" i="94"/>
  <c r="J64" i="94"/>
  <c r="J65" i="94"/>
  <c r="J66" i="94"/>
  <c r="J67" i="94"/>
  <c r="J68" i="94"/>
  <c r="J69" i="94"/>
  <c r="J70" i="94"/>
  <c r="J71" i="94"/>
  <c r="J72" i="94"/>
  <c r="J75" i="94"/>
  <c r="J76" i="94"/>
  <c r="J77" i="94"/>
  <c r="J78" i="94"/>
  <c r="J79" i="94"/>
  <c r="J80" i="94"/>
  <c r="J81" i="94"/>
  <c r="J82" i="94"/>
  <c r="J83" i="94"/>
  <c r="J84" i="94"/>
  <c r="J85" i="94"/>
  <c r="J88" i="94"/>
  <c r="J89" i="94"/>
  <c r="J90" i="94"/>
  <c r="J91" i="94"/>
  <c r="J92" i="94"/>
  <c r="J93" i="94"/>
  <c r="J94" i="94"/>
  <c r="J95" i="94"/>
  <c r="J96" i="94"/>
  <c r="J61" i="94"/>
  <c r="J19" i="94"/>
  <c r="J20" i="94"/>
  <c r="J22" i="94"/>
  <c r="J24" i="94"/>
  <c r="J26" i="94"/>
  <c r="J28" i="94"/>
  <c r="J30" i="94"/>
  <c r="J32" i="94"/>
  <c r="J38" i="94"/>
  <c r="J40" i="94"/>
  <c r="J42" i="94"/>
  <c r="J44" i="94"/>
  <c r="J46" i="94"/>
  <c r="J52" i="94"/>
  <c r="J54" i="94"/>
  <c r="T18" i="94"/>
  <c r="O18" i="94"/>
  <c r="J18" i="94"/>
  <c r="T9" i="95"/>
  <c r="T10" i="95"/>
  <c r="T11" i="95"/>
  <c r="T12" i="95"/>
  <c r="T13" i="95"/>
  <c r="T14" i="95"/>
  <c r="T15" i="95"/>
  <c r="T16" i="95"/>
  <c r="T17" i="95"/>
  <c r="T18" i="95"/>
  <c r="T19" i="95"/>
  <c r="T20" i="95"/>
  <c r="T21" i="95"/>
  <c r="T22" i="95"/>
  <c r="T23" i="95"/>
  <c r="T24" i="95"/>
  <c r="T25" i="95"/>
  <c r="T26" i="95"/>
  <c r="T27" i="95"/>
  <c r="T28" i="95"/>
  <c r="T29" i="95"/>
  <c r="T30" i="95"/>
  <c r="T33" i="95"/>
  <c r="T34" i="95"/>
  <c r="T35" i="95"/>
  <c r="T36" i="95"/>
  <c r="T37" i="95"/>
  <c r="T38" i="95"/>
  <c r="T39" i="95"/>
  <c r="T40" i="95"/>
  <c r="T41" i="95"/>
  <c r="T43" i="95"/>
  <c r="T44" i="95"/>
  <c r="T45" i="95"/>
  <c r="T46" i="95"/>
  <c r="T47" i="95"/>
  <c r="T48" i="95"/>
  <c r="T49" i="95"/>
  <c r="T50" i="95"/>
  <c r="T8" i="95"/>
  <c r="O9" i="95"/>
  <c r="O10" i="95"/>
  <c r="O11" i="95"/>
  <c r="O12" i="95"/>
  <c r="O13" i="95"/>
  <c r="O14" i="95"/>
  <c r="O15" i="95"/>
  <c r="O16" i="95"/>
  <c r="O17" i="95"/>
  <c r="O18" i="95"/>
  <c r="O19" i="95"/>
  <c r="O20" i="95"/>
  <c r="O21" i="95"/>
  <c r="O23" i="95"/>
  <c r="O24" i="95"/>
  <c r="O25" i="95"/>
  <c r="O26" i="95"/>
  <c r="O27" i="95"/>
  <c r="O28" i="95"/>
  <c r="O29" i="95"/>
  <c r="O30" i="95"/>
  <c r="O33" i="95"/>
  <c r="O34" i="95"/>
  <c r="O35" i="95"/>
  <c r="O36" i="95"/>
  <c r="O37" i="95"/>
  <c r="O38" i="95"/>
  <c r="O39" i="95"/>
  <c r="O40" i="95"/>
  <c r="O41" i="95"/>
  <c r="O43" i="95"/>
  <c r="O44" i="95"/>
  <c r="O45" i="95"/>
  <c r="O46" i="95"/>
  <c r="O47" i="95"/>
  <c r="O48" i="95"/>
  <c r="O49" i="95"/>
  <c r="O50" i="95"/>
  <c r="O8" i="95"/>
  <c r="J9" i="95"/>
  <c r="J10" i="95"/>
  <c r="J11" i="95"/>
  <c r="J12" i="95"/>
  <c r="J13" i="95"/>
  <c r="J14" i="95"/>
  <c r="J15" i="95"/>
  <c r="J16" i="95"/>
  <c r="J17" i="95"/>
  <c r="J18" i="95"/>
  <c r="J19" i="95"/>
  <c r="J20" i="95"/>
  <c r="J21" i="95"/>
  <c r="J23" i="95"/>
  <c r="J24" i="95"/>
  <c r="J25" i="95"/>
  <c r="J26" i="95"/>
  <c r="J27" i="95"/>
  <c r="J28" i="95"/>
  <c r="J29" i="95"/>
  <c r="J30" i="95"/>
  <c r="J33" i="95"/>
  <c r="J34" i="95"/>
  <c r="J35" i="95"/>
  <c r="J36" i="95"/>
  <c r="J37" i="95"/>
  <c r="J38" i="95"/>
  <c r="J39" i="95"/>
  <c r="J40" i="95"/>
  <c r="J41" i="95"/>
  <c r="J43" i="95"/>
  <c r="J44" i="95"/>
  <c r="J45" i="95"/>
  <c r="J46" i="95"/>
  <c r="J47" i="95"/>
  <c r="J48" i="95"/>
  <c r="J49" i="95"/>
  <c r="J50" i="95"/>
  <c r="J8" i="95"/>
  <c r="T8" i="97"/>
  <c r="T9" i="97"/>
  <c r="T10" i="97"/>
  <c r="T11" i="97"/>
  <c r="T12" i="97"/>
  <c r="T13" i="97"/>
  <c r="T14" i="97"/>
  <c r="T15" i="97"/>
  <c r="T16" i="97"/>
  <c r="T17" i="97"/>
  <c r="T18" i="97"/>
  <c r="T19" i="97"/>
  <c r="T20" i="97"/>
  <c r="T21" i="97"/>
  <c r="T22" i="97"/>
  <c r="T7" i="97"/>
  <c r="O8" i="97"/>
  <c r="O9" i="97"/>
  <c r="O10" i="97"/>
  <c r="O11" i="97"/>
  <c r="O12" i="97"/>
  <c r="O13" i="97"/>
  <c r="O14" i="97"/>
  <c r="O15" i="97"/>
  <c r="O16" i="97"/>
  <c r="O17" i="97"/>
  <c r="O18" i="97"/>
  <c r="O19" i="97"/>
  <c r="O20" i="97"/>
  <c r="O21" i="97"/>
  <c r="O22" i="97"/>
  <c r="O7" i="97"/>
  <c r="J8" i="97"/>
  <c r="J9" i="97"/>
  <c r="J10" i="97"/>
  <c r="J11" i="97"/>
  <c r="J12" i="97"/>
  <c r="J13" i="97"/>
  <c r="J14" i="97"/>
  <c r="J15" i="97"/>
  <c r="J16" i="97"/>
  <c r="J17" i="97"/>
  <c r="J18" i="97"/>
  <c r="J19" i="97"/>
  <c r="J20" i="97"/>
  <c r="J21" i="97"/>
  <c r="J22" i="97"/>
  <c r="J7" i="97"/>
  <c r="J8" i="98"/>
  <c r="J9" i="98"/>
  <c r="J10" i="98"/>
  <c r="J11" i="98"/>
  <c r="J12" i="98"/>
  <c r="J13" i="98"/>
  <c r="J14" i="98"/>
  <c r="J15" i="98"/>
  <c r="J17" i="98"/>
  <c r="J18" i="98"/>
  <c r="J19" i="98"/>
  <c r="J20" i="98"/>
  <c r="J21" i="98"/>
  <c r="O8" i="98"/>
  <c r="O9" i="98"/>
  <c r="O10" i="98"/>
  <c r="O11" i="98"/>
  <c r="O12" i="98"/>
  <c r="O13" i="98"/>
  <c r="O14" i="98"/>
  <c r="O15" i="98"/>
  <c r="O17" i="98"/>
  <c r="O18" i="98"/>
  <c r="O19" i="98"/>
  <c r="O20" i="98"/>
  <c r="O21" i="98"/>
  <c r="T8" i="98"/>
  <c r="T9" i="98"/>
  <c r="T10" i="98"/>
  <c r="T11" i="98"/>
  <c r="T12" i="98"/>
  <c r="T13" i="98"/>
  <c r="T14" i="98"/>
  <c r="T15" i="98"/>
  <c r="T17" i="98"/>
  <c r="T18" i="98"/>
  <c r="T19" i="98"/>
  <c r="T20" i="98"/>
  <c r="T21" i="98"/>
  <c r="T7" i="98"/>
  <c r="O7" i="98"/>
  <c r="J7" i="98"/>
  <c r="T7" i="99"/>
  <c r="T8" i="99"/>
  <c r="T9" i="99"/>
  <c r="T10" i="99"/>
  <c r="T11" i="99"/>
  <c r="T12" i="99"/>
  <c r="T13" i="99"/>
  <c r="T14" i="99"/>
  <c r="T15" i="99"/>
  <c r="T16" i="99"/>
  <c r="T17" i="99"/>
  <c r="T6" i="99"/>
  <c r="O7" i="99"/>
  <c r="O8" i="99"/>
  <c r="O9" i="99"/>
  <c r="O10" i="99"/>
  <c r="O11" i="99"/>
  <c r="O12" i="99"/>
  <c r="O13" i="99"/>
  <c r="O14" i="99"/>
  <c r="O15" i="99"/>
  <c r="O16" i="99"/>
  <c r="O17" i="99"/>
  <c r="O6" i="99"/>
  <c r="J7" i="99"/>
  <c r="J8" i="99"/>
  <c r="J9" i="99"/>
  <c r="J10" i="99"/>
  <c r="J11" i="99"/>
  <c r="J12" i="99"/>
  <c r="J13" i="99"/>
  <c r="J14" i="99"/>
  <c r="J15" i="99"/>
  <c r="J16" i="99"/>
  <c r="J17" i="99"/>
  <c r="J6" i="99"/>
  <c r="J8" i="100"/>
  <c r="J9" i="100"/>
  <c r="J10" i="100"/>
  <c r="J11" i="100"/>
  <c r="J12" i="100"/>
  <c r="J13" i="100"/>
  <c r="J14" i="100"/>
  <c r="O8" i="100"/>
  <c r="O9" i="100"/>
  <c r="O10" i="100"/>
  <c r="O11" i="100"/>
  <c r="O12" i="100"/>
  <c r="O13" i="100"/>
  <c r="O14" i="100"/>
  <c r="T8" i="100"/>
  <c r="T9" i="100"/>
  <c r="T10" i="100"/>
  <c r="T11" i="100"/>
  <c r="T12" i="100"/>
  <c r="T13" i="100"/>
  <c r="T14" i="100"/>
  <c r="T7" i="100"/>
  <c r="O7" i="100"/>
  <c r="J7" i="100"/>
  <c r="T7" i="101"/>
  <c r="T8" i="101"/>
  <c r="T9" i="101"/>
  <c r="T10" i="101"/>
  <c r="T11" i="101"/>
  <c r="T12" i="101"/>
  <c r="T13" i="101"/>
  <c r="T14" i="101"/>
  <c r="T15" i="101"/>
  <c r="T16" i="101"/>
  <c r="T17" i="101"/>
  <c r="T6" i="101"/>
  <c r="O7" i="101"/>
  <c r="O8" i="101"/>
  <c r="O9" i="101"/>
  <c r="O10" i="101"/>
  <c r="O11" i="101"/>
  <c r="O12" i="101"/>
  <c r="O13" i="101"/>
  <c r="O14" i="101"/>
  <c r="O15" i="101"/>
  <c r="O16" i="101"/>
  <c r="O17" i="101"/>
  <c r="O6" i="101"/>
  <c r="J7" i="101"/>
  <c r="J8" i="101"/>
  <c r="J9" i="101"/>
  <c r="J10" i="101"/>
  <c r="J11" i="101"/>
  <c r="J12" i="101"/>
  <c r="J13" i="101"/>
  <c r="J14" i="101"/>
  <c r="J15" i="101"/>
  <c r="J16" i="101"/>
  <c r="J17" i="101"/>
  <c r="J6" i="101"/>
  <c r="T16" i="102"/>
  <c r="T17" i="102"/>
  <c r="T18" i="102"/>
  <c r="T19" i="102"/>
  <c r="T15" i="102"/>
  <c r="O16" i="102"/>
  <c r="O17" i="102"/>
  <c r="O18" i="102"/>
  <c r="O19" i="102"/>
  <c r="O15" i="102"/>
  <c r="J16" i="102"/>
  <c r="J17" i="102"/>
  <c r="J18" i="102"/>
  <c r="J19" i="102"/>
  <c r="J15" i="102"/>
  <c r="T9" i="91"/>
  <c r="T11" i="91"/>
  <c r="T13" i="91"/>
  <c r="T15" i="91"/>
  <c r="T17" i="91"/>
  <c r="T19" i="91"/>
  <c r="T21" i="91"/>
  <c r="T23" i="91"/>
  <c r="T25" i="91"/>
  <c r="T28" i="91"/>
  <c r="T30" i="91"/>
  <c r="T32" i="91"/>
  <c r="T34" i="91"/>
  <c r="T36" i="91"/>
  <c r="T39" i="91"/>
  <c r="T41" i="91"/>
  <c r="T43" i="91"/>
  <c r="T45" i="91"/>
  <c r="T47" i="91"/>
  <c r="T49" i="91"/>
  <c r="T51" i="91"/>
  <c r="T53" i="91"/>
  <c r="T55" i="91"/>
  <c r="T57" i="91"/>
  <c r="T59" i="91"/>
  <c r="T61" i="91"/>
  <c r="T7" i="91"/>
  <c r="O9" i="91"/>
  <c r="O11" i="91"/>
  <c r="O13" i="91"/>
  <c r="O15" i="91"/>
  <c r="O17" i="91"/>
  <c r="O19" i="91"/>
  <c r="O21" i="91"/>
  <c r="O23" i="91"/>
  <c r="O25" i="91"/>
  <c r="O28" i="91"/>
  <c r="O30" i="91"/>
  <c r="O32" i="91"/>
  <c r="O34" i="91"/>
  <c r="O36" i="91"/>
  <c r="O39" i="91"/>
  <c r="O41" i="91"/>
  <c r="O43" i="91"/>
  <c r="O45" i="91"/>
  <c r="O47" i="91"/>
  <c r="O49" i="91"/>
  <c r="O51" i="91"/>
  <c r="O53" i="91"/>
  <c r="O55" i="91"/>
  <c r="O57" i="91"/>
  <c r="O59" i="91"/>
  <c r="O61" i="91"/>
  <c r="J9" i="91"/>
  <c r="J11" i="91"/>
  <c r="J13" i="91"/>
  <c r="J15" i="91"/>
  <c r="J17" i="91"/>
  <c r="J19" i="91"/>
  <c r="J21" i="91"/>
  <c r="J23" i="91"/>
  <c r="J25" i="91"/>
  <c r="J28" i="91"/>
  <c r="J30" i="91"/>
  <c r="J32" i="91"/>
  <c r="J34" i="91"/>
  <c r="J36" i="91"/>
  <c r="J39" i="91"/>
  <c r="J41" i="91"/>
  <c r="J43" i="91"/>
  <c r="J45" i="91"/>
  <c r="J47" i="91"/>
  <c r="J49" i="91"/>
  <c r="J51" i="91"/>
  <c r="J53" i="91"/>
  <c r="J55" i="91"/>
  <c r="J57" i="91"/>
  <c r="J59" i="91"/>
  <c r="J61" i="91"/>
  <c r="O7" i="91"/>
  <c r="J7" i="91"/>
  <c r="T12" i="104"/>
  <c r="T14" i="104"/>
  <c r="T16" i="104"/>
  <c r="T18" i="104"/>
  <c r="T21" i="104"/>
  <c r="T22" i="104"/>
  <c r="T25" i="104"/>
  <c r="T26" i="104"/>
  <c r="T29" i="104"/>
  <c r="T40" i="104"/>
  <c r="T41" i="104"/>
  <c r="T42" i="104"/>
  <c r="T44" i="104"/>
  <c r="T47" i="104"/>
  <c r="T48" i="104"/>
  <c r="T51" i="104"/>
  <c r="T54" i="104"/>
  <c r="T55" i="104"/>
  <c r="T56" i="104"/>
  <c r="T57" i="104"/>
  <c r="T59" i="104"/>
  <c r="T61" i="104"/>
  <c r="T63" i="104"/>
  <c r="T65" i="104"/>
  <c r="T67" i="104"/>
  <c r="T69" i="104"/>
  <c r="T73" i="104"/>
  <c r="T77" i="104"/>
  <c r="T80" i="104"/>
  <c r="T83" i="104"/>
  <c r="T86" i="104"/>
  <c r="T88" i="104"/>
  <c r="T91" i="104"/>
  <c r="T94" i="104"/>
  <c r="T97" i="104"/>
  <c r="T98" i="104"/>
  <c r="T99" i="104"/>
  <c r="T102" i="104"/>
  <c r="T104" i="104"/>
  <c r="T106" i="104"/>
  <c r="T108" i="104"/>
  <c r="T110" i="104"/>
  <c r="T112" i="104"/>
  <c r="T114" i="104"/>
  <c r="T118" i="104"/>
  <c r="T120" i="104"/>
  <c r="T122" i="104"/>
  <c r="T124" i="104"/>
  <c r="T127" i="104"/>
  <c r="T129" i="104"/>
  <c r="T131" i="104"/>
  <c r="T133" i="104"/>
  <c r="T135" i="104"/>
  <c r="O12" i="104"/>
  <c r="O14" i="104"/>
  <c r="O16" i="104"/>
  <c r="O18" i="104"/>
  <c r="O21" i="104"/>
  <c r="O22" i="104"/>
  <c r="O25" i="104"/>
  <c r="O26" i="104"/>
  <c r="O29" i="104"/>
  <c r="O40" i="104"/>
  <c r="O41" i="104"/>
  <c r="O42" i="104"/>
  <c r="O44" i="104"/>
  <c r="O47" i="104"/>
  <c r="O48" i="104"/>
  <c r="O51" i="104"/>
  <c r="O54" i="104"/>
  <c r="O55" i="104"/>
  <c r="O56" i="104"/>
  <c r="O57" i="104"/>
  <c r="O59" i="104"/>
  <c r="O61" i="104"/>
  <c r="O63" i="104"/>
  <c r="O65" i="104"/>
  <c r="O67" i="104"/>
  <c r="O69" i="104"/>
  <c r="O73" i="104"/>
  <c r="O77" i="104"/>
  <c r="O80" i="104"/>
  <c r="O83" i="104"/>
  <c r="O86" i="104"/>
  <c r="O88" i="104"/>
  <c r="O91" i="104"/>
  <c r="O94" i="104"/>
  <c r="O97" i="104"/>
  <c r="O98" i="104"/>
  <c r="O99" i="104"/>
  <c r="O102" i="104"/>
  <c r="O104" i="104"/>
  <c r="O106" i="104"/>
  <c r="O108" i="104"/>
  <c r="O110" i="104"/>
  <c r="O112" i="104"/>
  <c r="O114" i="104"/>
  <c r="O118" i="104"/>
  <c r="O120" i="104"/>
  <c r="O122" i="104"/>
  <c r="O124" i="104"/>
  <c r="O127" i="104"/>
  <c r="O129" i="104"/>
  <c r="O131" i="104"/>
  <c r="O133" i="104"/>
  <c r="O135" i="104"/>
  <c r="J12" i="104"/>
  <c r="J14" i="104"/>
  <c r="J16" i="104"/>
  <c r="J18" i="104"/>
  <c r="J21" i="104"/>
  <c r="J22" i="104"/>
  <c r="J25" i="104"/>
  <c r="J26" i="104"/>
  <c r="J29" i="104"/>
  <c r="J40" i="104"/>
  <c r="J41" i="104"/>
  <c r="J42" i="104"/>
  <c r="J44" i="104"/>
  <c r="J47" i="104"/>
  <c r="J48" i="104"/>
  <c r="J51" i="104"/>
  <c r="J54" i="104"/>
  <c r="J55" i="104"/>
  <c r="J56" i="104"/>
  <c r="J57" i="104"/>
  <c r="J59" i="104"/>
  <c r="J61" i="104"/>
  <c r="J63" i="104"/>
  <c r="J65" i="104"/>
  <c r="J67" i="104"/>
  <c r="J69" i="104"/>
  <c r="J73" i="104"/>
  <c r="J77" i="104"/>
  <c r="J80" i="104"/>
  <c r="J83" i="104"/>
  <c r="J86" i="104"/>
  <c r="J88" i="104"/>
  <c r="J91" i="104"/>
  <c r="J94" i="104"/>
  <c r="J97" i="104"/>
  <c r="J98" i="104"/>
  <c r="J99" i="104"/>
  <c r="J102" i="104"/>
  <c r="J104" i="104"/>
  <c r="J106" i="104"/>
  <c r="J108" i="104"/>
  <c r="J110" i="104"/>
  <c r="J112" i="104"/>
  <c r="J114" i="104"/>
  <c r="J118" i="104"/>
  <c r="J120" i="104"/>
  <c r="J122" i="104"/>
  <c r="J124" i="104"/>
  <c r="J127" i="104"/>
  <c r="J129" i="104"/>
  <c r="J131" i="104"/>
  <c r="J133" i="104"/>
  <c r="J135" i="104"/>
  <c r="T10" i="104"/>
  <c r="O10" i="104"/>
  <c r="J10" i="104"/>
  <c r="U10" i="82"/>
  <c r="U14" i="82"/>
  <c r="U15" i="82"/>
  <c r="U18" i="82"/>
  <c r="U19" i="82"/>
  <c r="U20" i="82"/>
  <c r="U23" i="82"/>
  <c r="U24" i="82"/>
  <c r="U27" i="82"/>
  <c r="U28" i="82"/>
  <c r="U31" i="82"/>
  <c r="U32" i="82"/>
  <c r="U34" i="82"/>
  <c r="U37" i="82"/>
  <c r="U39" i="82"/>
  <c r="U41" i="82"/>
  <c r="U43" i="82"/>
  <c r="U46" i="82"/>
  <c r="U49" i="82"/>
  <c r="U50" i="82"/>
  <c r="U52" i="82"/>
  <c r="U54" i="82"/>
  <c r="U58" i="82"/>
  <c r="U60" i="82"/>
  <c r="U61" i="82"/>
  <c r="U62" i="82"/>
  <c r="U65" i="82"/>
  <c r="U67" i="82"/>
  <c r="U69" i="82"/>
  <c r="U71" i="82"/>
  <c r="U77" i="82"/>
  <c r="U79" i="82"/>
  <c r="U81" i="82"/>
  <c r="U90" i="82"/>
  <c r="U97" i="82"/>
  <c r="U102" i="82"/>
  <c r="U104" i="82"/>
  <c r="U106" i="82"/>
  <c r="U108" i="82"/>
  <c r="U110" i="82"/>
  <c r="U113" i="82"/>
  <c r="U115" i="82"/>
  <c r="U117" i="82"/>
  <c r="U119" i="82"/>
  <c r="U121" i="82"/>
  <c r="U123" i="82"/>
  <c r="P10" i="82"/>
  <c r="P14" i="82"/>
  <c r="P15" i="82"/>
  <c r="P18" i="82"/>
  <c r="P19" i="82"/>
  <c r="P20" i="82"/>
  <c r="P23" i="82"/>
  <c r="P24" i="82"/>
  <c r="P27" i="82"/>
  <c r="P28" i="82"/>
  <c r="P31" i="82"/>
  <c r="P32" i="82"/>
  <c r="P34" i="82"/>
  <c r="P37" i="82"/>
  <c r="P39" i="82"/>
  <c r="P41" i="82"/>
  <c r="P43" i="82"/>
  <c r="P46" i="82"/>
  <c r="P49" i="82"/>
  <c r="P50" i="82"/>
  <c r="P52" i="82"/>
  <c r="P54" i="82"/>
  <c r="P58" i="82"/>
  <c r="P60" i="82"/>
  <c r="P61" i="82"/>
  <c r="P62" i="82"/>
  <c r="P65" i="82"/>
  <c r="P67" i="82"/>
  <c r="P69" i="82"/>
  <c r="P71" i="82"/>
  <c r="P77" i="82"/>
  <c r="P79" i="82"/>
  <c r="P81" i="82"/>
  <c r="P90" i="82"/>
  <c r="P97" i="82"/>
  <c r="P102" i="82"/>
  <c r="P104" i="82"/>
  <c r="P106" i="82"/>
  <c r="P108" i="82"/>
  <c r="P110" i="82"/>
  <c r="P113" i="82"/>
  <c r="P115" i="82"/>
  <c r="P117" i="82"/>
  <c r="P119" i="82"/>
  <c r="P121" i="82"/>
  <c r="P123" i="82"/>
  <c r="U7" i="82"/>
  <c r="P7" i="82"/>
  <c r="K10" i="82"/>
  <c r="K14" i="82"/>
  <c r="K15" i="82"/>
  <c r="K18" i="82"/>
  <c r="K19" i="82"/>
  <c r="K20" i="82"/>
  <c r="K23" i="82"/>
  <c r="K24" i="82"/>
  <c r="K27" i="82"/>
  <c r="K28" i="82"/>
  <c r="K31" i="82"/>
  <c r="K32" i="82"/>
  <c r="K34" i="82"/>
  <c r="K37" i="82"/>
  <c r="K39" i="82"/>
  <c r="K41" i="82"/>
  <c r="K43" i="82"/>
  <c r="K46" i="82"/>
  <c r="K49" i="82"/>
  <c r="K50" i="82"/>
  <c r="K52" i="82"/>
  <c r="K54" i="82"/>
  <c r="K58" i="82"/>
  <c r="K60" i="82"/>
  <c r="K61" i="82"/>
  <c r="K62" i="82"/>
  <c r="K65" i="82"/>
  <c r="K67" i="82"/>
  <c r="K69" i="82"/>
  <c r="K71" i="82"/>
  <c r="K77" i="82"/>
  <c r="K79" i="82"/>
  <c r="K81" i="82"/>
  <c r="K90" i="82"/>
  <c r="K97" i="82"/>
  <c r="K102" i="82"/>
  <c r="K104" i="82"/>
  <c r="K106" i="82"/>
  <c r="K108" i="82"/>
  <c r="K110" i="82"/>
  <c r="K113" i="82"/>
  <c r="K115" i="82"/>
  <c r="K117" i="82"/>
  <c r="K119" i="82"/>
  <c r="K121" i="82"/>
  <c r="K123" i="82"/>
  <c r="K7" i="82"/>
  <c r="T8" i="106"/>
  <c r="T10" i="106"/>
  <c r="T12" i="106"/>
  <c r="T14" i="106"/>
  <c r="T16" i="106"/>
  <c r="T18" i="106"/>
  <c r="T20" i="106"/>
  <c r="T22" i="106"/>
  <c r="T24" i="106"/>
  <c r="T6" i="106"/>
  <c r="O8" i="106"/>
  <c r="O10" i="106"/>
  <c r="O12" i="106"/>
  <c r="O14" i="106"/>
  <c r="O16" i="106"/>
  <c r="O18" i="106"/>
  <c r="O20" i="106"/>
  <c r="O22" i="106"/>
  <c r="O24" i="106"/>
  <c r="O6" i="106"/>
  <c r="J8" i="106"/>
  <c r="J10" i="106"/>
  <c r="J12" i="106"/>
  <c r="J14" i="106"/>
  <c r="J16" i="106"/>
  <c r="J18" i="106"/>
  <c r="J20" i="106"/>
  <c r="J22" i="106"/>
  <c r="J24" i="106"/>
  <c r="J6" i="106"/>
  <c r="T8" i="107"/>
  <c r="T10" i="107"/>
  <c r="T12" i="107"/>
  <c r="T14" i="107"/>
  <c r="T16" i="107"/>
  <c r="T18" i="107"/>
  <c r="T20" i="107"/>
  <c r="T22" i="107"/>
  <c r="T24" i="107"/>
  <c r="T26" i="107"/>
  <c r="T28" i="107"/>
  <c r="T6" i="107"/>
  <c r="O8" i="107"/>
  <c r="O10" i="107"/>
  <c r="O12" i="107"/>
  <c r="O14" i="107"/>
  <c r="O16" i="107"/>
  <c r="O18" i="107"/>
  <c r="O20" i="107"/>
  <c r="O22" i="107"/>
  <c r="O24" i="107"/>
  <c r="O26" i="107"/>
  <c r="O28" i="107"/>
  <c r="O6" i="107"/>
  <c r="J8" i="107"/>
  <c r="J10" i="107"/>
  <c r="J12" i="107"/>
  <c r="J14" i="107"/>
  <c r="J16" i="107"/>
  <c r="J18" i="107"/>
  <c r="J20" i="107"/>
  <c r="J22" i="107"/>
  <c r="J24" i="107"/>
  <c r="J26" i="107"/>
  <c r="J28" i="107"/>
  <c r="J6" i="107"/>
  <c r="T9" i="108"/>
  <c r="T11" i="108"/>
  <c r="T13" i="108"/>
  <c r="T15" i="108"/>
  <c r="T17" i="108"/>
  <c r="T19" i="108"/>
  <c r="T21" i="108"/>
  <c r="T23" i="108"/>
  <c r="T7" i="108"/>
  <c r="O9" i="108"/>
  <c r="O11" i="108"/>
  <c r="O13" i="108"/>
  <c r="O15" i="108"/>
  <c r="O17" i="108"/>
  <c r="O19" i="108"/>
  <c r="O21" i="108"/>
  <c r="O23" i="108"/>
  <c r="O7" i="108"/>
  <c r="J9" i="108"/>
  <c r="J11" i="108"/>
  <c r="J13" i="108"/>
  <c r="J15" i="108"/>
  <c r="J17" i="108"/>
  <c r="J19" i="108"/>
  <c r="J21" i="108"/>
  <c r="J23" i="108"/>
  <c r="J7" i="108"/>
  <c r="F30" i="109"/>
  <c r="T8" i="109"/>
  <c r="T10" i="109"/>
  <c r="T12" i="109"/>
  <c r="T14" i="109"/>
  <c r="T16" i="109"/>
  <c r="T18" i="109"/>
  <c r="T20" i="109"/>
  <c r="T22" i="109"/>
  <c r="T24" i="109"/>
  <c r="T26" i="109"/>
  <c r="T28" i="109"/>
  <c r="T30" i="109"/>
  <c r="T32" i="109"/>
  <c r="T34" i="109"/>
  <c r="T6" i="109"/>
  <c r="O8" i="109"/>
  <c r="O10" i="109"/>
  <c r="O12" i="109"/>
  <c r="O14" i="109"/>
  <c r="O16" i="109"/>
  <c r="O18" i="109"/>
  <c r="O20" i="109"/>
  <c r="O22" i="109"/>
  <c r="O24" i="109"/>
  <c r="O26" i="109"/>
  <c r="O28" i="109"/>
  <c r="O30" i="109"/>
  <c r="O32" i="109"/>
  <c r="O34" i="109"/>
  <c r="O6" i="109"/>
  <c r="J8" i="109"/>
  <c r="J10" i="109"/>
  <c r="J12" i="109"/>
  <c r="J14" i="109"/>
  <c r="J16" i="109"/>
  <c r="J18" i="109"/>
  <c r="J20" i="109"/>
  <c r="J22" i="109"/>
  <c r="J24" i="109"/>
  <c r="J26" i="109"/>
  <c r="J28" i="109"/>
  <c r="J30" i="109"/>
  <c r="J32" i="109"/>
  <c r="J34" i="109"/>
  <c r="J6" i="109"/>
  <c r="T8" i="110"/>
  <c r="T10" i="110"/>
  <c r="T12" i="110"/>
  <c r="T14" i="110"/>
  <c r="T16" i="110"/>
  <c r="T18" i="110"/>
  <c r="T20" i="110"/>
  <c r="T22" i="110"/>
  <c r="T24" i="110"/>
  <c r="O8" i="110"/>
  <c r="O10" i="110"/>
  <c r="O12" i="110"/>
  <c r="O14" i="110"/>
  <c r="O16" i="110"/>
  <c r="O18" i="110"/>
  <c r="O20" i="110"/>
  <c r="O22" i="110"/>
  <c r="O24" i="110"/>
  <c r="J12" i="110"/>
  <c r="J14" i="110"/>
  <c r="J16" i="110"/>
  <c r="J18" i="110"/>
  <c r="J20" i="110"/>
  <c r="J22" i="110"/>
  <c r="J24" i="110"/>
  <c r="J10" i="110"/>
  <c r="J8" i="110"/>
  <c r="T6" i="110"/>
  <c r="O6" i="110"/>
  <c r="J6" i="110"/>
  <c r="P39" i="62" l="1"/>
  <c r="U24" i="106" l="1"/>
  <c r="U22" i="106"/>
  <c r="U20" i="106"/>
  <c r="U18" i="106"/>
  <c r="U16" i="106"/>
  <c r="U14" i="106"/>
  <c r="U12" i="106"/>
  <c r="U10" i="106"/>
  <c r="U8" i="106"/>
  <c r="U6" i="106"/>
  <c r="P24" i="106"/>
  <c r="P22" i="106"/>
  <c r="P20" i="106"/>
  <c r="P18" i="106"/>
  <c r="P16" i="106"/>
  <c r="P14" i="106"/>
  <c r="P12" i="106"/>
  <c r="P10" i="106"/>
  <c r="P8" i="106"/>
  <c r="P6" i="106"/>
  <c r="K24" i="106"/>
  <c r="K22" i="106"/>
  <c r="K20" i="106"/>
  <c r="K18" i="106"/>
  <c r="K16" i="106"/>
  <c r="K14" i="106"/>
  <c r="K12" i="106"/>
  <c r="K10" i="106"/>
  <c r="K8" i="106"/>
  <c r="K6" i="106"/>
  <c r="U26" i="106" l="1"/>
  <c r="I4" i="111" s="1"/>
  <c r="P26" i="106"/>
  <c r="G4" i="111" s="1"/>
  <c r="K26" i="106"/>
  <c r="E4" i="111" s="1"/>
  <c r="U28" i="107"/>
  <c r="U26" i="107"/>
  <c r="U24" i="107"/>
  <c r="U22" i="107"/>
  <c r="U20" i="107"/>
  <c r="U18" i="107"/>
  <c r="U16" i="107"/>
  <c r="U14" i="107"/>
  <c r="U12" i="107"/>
  <c r="U10" i="107"/>
  <c r="U8" i="107"/>
  <c r="U6" i="107"/>
  <c r="P28" i="107"/>
  <c r="P26" i="107"/>
  <c r="P24" i="107"/>
  <c r="P22" i="107"/>
  <c r="P20" i="107"/>
  <c r="P18" i="107"/>
  <c r="P16" i="107"/>
  <c r="P14" i="107"/>
  <c r="P12" i="107"/>
  <c r="P10" i="107"/>
  <c r="P8" i="107"/>
  <c r="P6" i="107"/>
  <c r="K28" i="107"/>
  <c r="K26" i="107"/>
  <c r="K24" i="107"/>
  <c r="K22" i="107"/>
  <c r="K20" i="107"/>
  <c r="K18" i="107"/>
  <c r="K16" i="107"/>
  <c r="K14" i="107"/>
  <c r="K12" i="107"/>
  <c r="K10" i="107"/>
  <c r="K8" i="107"/>
  <c r="K6" i="107"/>
  <c r="F24" i="107"/>
  <c r="F22" i="107"/>
  <c r="F20" i="107"/>
  <c r="F18" i="107"/>
  <c r="U23" i="108"/>
  <c r="U21" i="108"/>
  <c r="U19" i="108"/>
  <c r="U17" i="108"/>
  <c r="U15" i="108"/>
  <c r="U13" i="108"/>
  <c r="U11" i="108"/>
  <c r="U9" i="108"/>
  <c r="U7" i="108"/>
  <c r="P23" i="108"/>
  <c r="P21" i="108"/>
  <c r="P19" i="108"/>
  <c r="P17" i="108"/>
  <c r="P15" i="108"/>
  <c r="P13" i="108"/>
  <c r="P11" i="108"/>
  <c r="P9" i="108"/>
  <c r="P7" i="108"/>
  <c r="K23" i="108"/>
  <c r="K21" i="108"/>
  <c r="K19" i="108"/>
  <c r="K17" i="108"/>
  <c r="K15" i="108"/>
  <c r="K13" i="108"/>
  <c r="K11" i="108"/>
  <c r="K9" i="108"/>
  <c r="K7" i="108"/>
  <c r="U20" i="110"/>
  <c r="P20" i="110"/>
  <c r="K20" i="110"/>
  <c r="F20" i="110"/>
  <c r="U24" i="110"/>
  <c r="U22" i="110"/>
  <c r="U18" i="110"/>
  <c r="U16" i="110"/>
  <c r="U14" i="110"/>
  <c r="U12" i="110"/>
  <c r="U10" i="110"/>
  <c r="U8" i="110"/>
  <c r="U6" i="110"/>
  <c r="P24" i="110"/>
  <c r="P22" i="110"/>
  <c r="P18" i="110"/>
  <c r="P16" i="110"/>
  <c r="P14" i="110"/>
  <c r="P12" i="110"/>
  <c r="P10" i="110"/>
  <c r="P8" i="110"/>
  <c r="P6" i="110"/>
  <c r="K24" i="110"/>
  <c r="K22" i="110"/>
  <c r="K18" i="110"/>
  <c r="K16" i="110"/>
  <c r="K14" i="110"/>
  <c r="K12" i="110"/>
  <c r="K10" i="110"/>
  <c r="K8" i="110"/>
  <c r="K6" i="110"/>
  <c r="P30" i="107" l="1"/>
  <c r="G5" i="111" s="1"/>
  <c r="U30" i="107"/>
  <c r="I5" i="111" s="1"/>
  <c r="K30" i="107"/>
  <c r="E5" i="111" s="1"/>
  <c r="U25" i="108"/>
  <c r="I6" i="111" s="1"/>
  <c r="P25" i="108"/>
  <c r="G6" i="111" s="1"/>
  <c r="K25" i="108"/>
  <c r="E6" i="111" s="1"/>
  <c r="K26" i="110"/>
  <c r="E8" i="111" s="1"/>
  <c r="P26" i="110"/>
  <c r="G8" i="111" s="1"/>
  <c r="U26" i="110"/>
  <c r="I8" i="111" s="1"/>
  <c r="F34" i="109"/>
  <c r="F32" i="109"/>
  <c r="F28" i="109"/>
  <c r="F26" i="109"/>
  <c r="F20" i="109"/>
  <c r="U8" i="109"/>
  <c r="U10" i="109"/>
  <c r="U12" i="109"/>
  <c r="U14" i="109"/>
  <c r="U16" i="109"/>
  <c r="U18" i="109"/>
  <c r="U20" i="109"/>
  <c r="U22" i="109"/>
  <c r="U24" i="109"/>
  <c r="U26" i="109"/>
  <c r="U28" i="109"/>
  <c r="U30" i="109"/>
  <c r="U32" i="109"/>
  <c r="U34" i="109"/>
  <c r="U6" i="109"/>
  <c r="P8" i="109"/>
  <c r="P10" i="109"/>
  <c r="P12" i="109"/>
  <c r="P14" i="109"/>
  <c r="P16" i="109"/>
  <c r="P18" i="109"/>
  <c r="P20" i="109"/>
  <c r="P22" i="109"/>
  <c r="P24" i="109"/>
  <c r="P26" i="109"/>
  <c r="P28" i="109"/>
  <c r="P30" i="109"/>
  <c r="P32" i="109"/>
  <c r="P34" i="109"/>
  <c r="P6" i="109"/>
  <c r="K8" i="109"/>
  <c r="K10" i="109"/>
  <c r="K12" i="109"/>
  <c r="K14" i="109"/>
  <c r="K16" i="109"/>
  <c r="K18" i="109"/>
  <c r="K20" i="109"/>
  <c r="K22" i="109"/>
  <c r="K24" i="109"/>
  <c r="K26" i="109"/>
  <c r="K28" i="109"/>
  <c r="K30" i="109"/>
  <c r="K32" i="109"/>
  <c r="K34" i="109"/>
  <c r="K6" i="109"/>
  <c r="V123" i="82"/>
  <c r="V121" i="82"/>
  <c r="V119" i="82"/>
  <c r="V117" i="82"/>
  <c r="V115" i="82"/>
  <c r="V113" i="82"/>
  <c r="V110" i="82"/>
  <c r="V108" i="82"/>
  <c r="V106" i="82"/>
  <c r="V104" i="82"/>
  <c r="V102" i="82"/>
  <c r="V97" i="82"/>
  <c r="V90" i="82"/>
  <c r="V81" i="82"/>
  <c r="V79" i="82"/>
  <c r="V77" i="82"/>
  <c r="V71" i="82"/>
  <c r="V69" i="82"/>
  <c r="V67" i="82"/>
  <c r="V65" i="82"/>
  <c r="V62" i="82"/>
  <c r="V61" i="82"/>
  <c r="V60" i="82"/>
  <c r="V58" i="82"/>
  <c r="V54" i="82"/>
  <c r="V52" i="82"/>
  <c r="V50" i="82"/>
  <c r="V49" i="82"/>
  <c r="V46" i="82"/>
  <c r="V43" i="82"/>
  <c r="V41" i="82"/>
  <c r="V39" i="82"/>
  <c r="V37" i="82"/>
  <c r="V34" i="82"/>
  <c r="V32" i="82"/>
  <c r="V31" i="82"/>
  <c r="V28" i="82"/>
  <c r="V27" i="82"/>
  <c r="V24" i="82"/>
  <c r="V23" i="82"/>
  <c r="V20" i="82"/>
  <c r="V19" i="82"/>
  <c r="V18" i="82"/>
  <c r="V15" i="82"/>
  <c r="V14" i="82"/>
  <c r="V10" i="82"/>
  <c r="V7" i="82"/>
  <c r="Q123" i="82"/>
  <c r="Q121" i="82"/>
  <c r="Q119" i="82"/>
  <c r="Q117" i="82"/>
  <c r="Q115" i="82"/>
  <c r="Q113" i="82"/>
  <c r="Q110" i="82"/>
  <c r="Q108" i="82"/>
  <c r="Q106" i="82"/>
  <c r="Q104" i="82"/>
  <c r="Q102" i="82"/>
  <c r="Q97" i="82"/>
  <c r="Q90" i="82"/>
  <c r="Q81" i="82"/>
  <c r="Q79" i="82"/>
  <c r="Q77" i="82"/>
  <c r="Q71" i="82"/>
  <c r="Q69" i="82"/>
  <c r="Q67" i="82"/>
  <c r="Q65" i="82"/>
  <c r="Q62" i="82"/>
  <c r="Q61" i="82"/>
  <c r="Q60" i="82"/>
  <c r="Q58" i="82"/>
  <c r="Q54" i="82"/>
  <c r="Q52" i="82"/>
  <c r="Q50" i="82"/>
  <c r="Q49" i="82"/>
  <c r="Q46" i="82"/>
  <c r="Q43" i="82"/>
  <c r="Q41" i="82"/>
  <c r="Q39" i="82"/>
  <c r="Q37" i="82"/>
  <c r="Q34" i="82"/>
  <c r="Q32" i="82"/>
  <c r="Q31" i="82"/>
  <c r="Q28" i="82"/>
  <c r="Q27" i="82"/>
  <c r="Q24" i="82"/>
  <c r="Q23" i="82"/>
  <c r="Q20" i="82"/>
  <c r="Q19" i="82"/>
  <c r="Q18" i="82"/>
  <c r="Q15" i="82"/>
  <c r="Q14" i="82"/>
  <c r="Q10" i="82"/>
  <c r="Q7" i="82"/>
  <c r="L123" i="82"/>
  <c r="L121" i="82"/>
  <c r="L119" i="82"/>
  <c r="L117" i="82"/>
  <c r="L115" i="82"/>
  <c r="L113" i="82"/>
  <c r="L110" i="82"/>
  <c r="L108" i="82"/>
  <c r="L106" i="82"/>
  <c r="L104" i="82"/>
  <c r="L102" i="82"/>
  <c r="L97" i="82"/>
  <c r="L90" i="82"/>
  <c r="L81" i="82"/>
  <c r="L79" i="82"/>
  <c r="L77" i="82"/>
  <c r="L71" i="82"/>
  <c r="L69" i="82"/>
  <c r="L67" i="82"/>
  <c r="L65" i="82"/>
  <c r="L62" i="82"/>
  <c r="L61" i="82"/>
  <c r="L60" i="82"/>
  <c r="L58" i="82"/>
  <c r="L54" i="82"/>
  <c r="L52" i="82"/>
  <c r="L50" i="82"/>
  <c r="L49" i="82"/>
  <c r="L46" i="82"/>
  <c r="L43" i="82"/>
  <c r="L41" i="82"/>
  <c r="L39" i="82"/>
  <c r="L37" i="82"/>
  <c r="L34" i="82"/>
  <c r="L32" i="82"/>
  <c r="L31" i="82"/>
  <c r="L28" i="82"/>
  <c r="L27" i="82"/>
  <c r="L24" i="82"/>
  <c r="L23" i="82"/>
  <c r="L20" i="82"/>
  <c r="L19" i="82"/>
  <c r="L18" i="82"/>
  <c r="L15" i="82"/>
  <c r="L14" i="82"/>
  <c r="L10" i="82"/>
  <c r="L7" i="82"/>
  <c r="F122" i="104"/>
  <c r="U122" i="104"/>
  <c r="U135" i="104"/>
  <c r="U133" i="104"/>
  <c r="U131" i="104"/>
  <c r="U129" i="104"/>
  <c r="U127" i="104"/>
  <c r="U124" i="104"/>
  <c r="U120" i="104"/>
  <c r="U118" i="104"/>
  <c r="U114" i="104"/>
  <c r="U112" i="104"/>
  <c r="U110" i="104"/>
  <c r="U108" i="104"/>
  <c r="U106" i="104"/>
  <c r="U104" i="104"/>
  <c r="U102" i="104"/>
  <c r="U99" i="104"/>
  <c r="U98" i="104"/>
  <c r="U97" i="104"/>
  <c r="U94" i="104"/>
  <c r="U91" i="104"/>
  <c r="U88" i="104"/>
  <c r="U86" i="104"/>
  <c r="U83" i="104"/>
  <c r="U80" i="104"/>
  <c r="U77" i="104"/>
  <c r="U73" i="104"/>
  <c r="U67" i="104"/>
  <c r="U65" i="104"/>
  <c r="U63" i="104"/>
  <c r="U61" i="104"/>
  <c r="U59" i="104"/>
  <c r="U57" i="104"/>
  <c r="U56" i="104"/>
  <c r="U55" i="104"/>
  <c r="U54" i="104"/>
  <c r="U51" i="104"/>
  <c r="U48" i="104"/>
  <c r="U47" i="104"/>
  <c r="U44" i="104"/>
  <c r="U42" i="104"/>
  <c r="U41" i="104"/>
  <c r="U40" i="104"/>
  <c r="U29" i="104"/>
  <c r="U26" i="104"/>
  <c r="U25" i="104"/>
  <c r="U22" i="104"/>
  <c r="U21" i="104"/>
  <c r="U18" i="104"/>
  <c r="U16" i="104"/>
  <c r="U14" i="104"/>
  <c r="U12" i="104"/>
  <c r="U10" i="104"/>
  <c r="P135" i="104"/>
  <c r="P133" i="104"/>
  <c r="P131" i="104"/>
  <c r="P129" i="104"/>
  <c r="P127" i="104"/>
  <c r="P124" i="104"/>
  <c r="P120" i="104"/>
  <c r="P118" i="104"/>
  <c r="P114" i="104"/>
  <c r="P112" i="104"/>
  <c r="P110" i="104"/>
  <c r="P108" i="104"/>
  <c r="P106" i="104"/>
  <c r="P104" i="104"/>
  <c r="P102" i="104"/>
  <c r="P99" i="104"/>
  <c r="P98" i="104"/>
  <c r="P97" i="104"/>
  <c r="P94" i="104"/>
  <c r="P91" i="104"/>
  <c r="P88" i="104"/>
  <c r="P86" i="104"/>
  <c r="P83" i="104"/>
  <c r="P80" i="104"/>
  <c r="P77" i="104"/>
  <c r="P73" i="104"/>
  <c r="P67" i="104"/>
  <c r="P65" i="104"/>
  <c r="P63" i="104"/>
  <c r="P61" i="104"/>
  <c r="P59" i="104"/>
  <c r="P57" i="104"/>
  <c r="P56" i="104"/>
  <c r="P55" i="104"/>
  <c r="P54" i="104"/>
  <c r="P51" i="104"/>
  <c r="P48" i="104"/>
  <c r="P47" i="104"/>
  <c r="P44" i="104"/>
  <c r="P42" i="104"/>
  <c r="P41" i="104"/>
  <c r="P40" i="104"/>
  <c r="P29" i="104"/>
  <c r="P26" i="104"/>
  <c r="P25" i="104"/>
  <c r="P22" i="104"/>
  <c r="P21" i="104"/>
  <c r="P18" i="104"/>
  <c r="P16" i="104"/>
  <c r="P14" i="104"/>
  <c r="P12" i="104"/>
  <c r="P10" i="104"/>
  <c r="K135" i="104"/>
  <c r="K133" i="104"/>
  <c r="K131" i="104"/>
  <c r="K129" i="104"/>
  <c r="K127" i="104"/>
  <c r="K124" i="104"/>
  <c r="K120" i="104"/>
  <c r="K118" i="104"/>
  <c r="K114" i="104"/>
  <c r="K112" i="104"/>
  <c r="K110" i="104"/>
  <c r="K108" i="104"/>
  <c r="K106" i="104"/>
  <c r="K104" i="104"/>
  <c r="K102" i="104"/>
  <c r="K99" i="104"/>
  <c r="K98" i="104"/>
  <c r="K97" i="104"/>
  <c r="K94" i="104"/>
  <c r="K91" i="104"/>
  <c r="K88" i="104"/>
  <c r="K86" i="104"/>
  <c r="K83" i="104"/>
  <c r="K80" i="104"/>
  <c r="K77" i="104"/>
  <c r="K73" i="104"/>
  <c r="K67" i="104"/>
  <c r="K65" i="104"/>
  <c r="K63" i="104"/>
  <c r="K61" i="104"/>
  <c r="K59" i="104"/>
  <c r="K57" i="104"/>
  <c r="K56" i="104"/>
  <c r="K55" i="104"/>
  <c r="K54" i="104"/>
  <c r="K51" i="104"/>
  <c r="K48" i="104"/>
  <c r="K47" i="104"/>
  <c r="K44" i="104"/>
  <c r="K42" i="104"/>
  <c r="K41" i="104"/>
  <c r="K40" i="104"/>
  <c r="K29" i="104"/>
  <c r="K26" i="104"/>
  <c r="K25" i="104"/>
  <c r="K22" i="104"/>
  <c r="K21" i="104"/>
  <c r="K18" i="104"/>
  <c r="K16" i="104"/>
  <c r="K14" i="104"/>
  <c r="K12" i="104"/>
  <c r="K10" i="104"/>
  <c r="U61" i="91"/>
  <c r="U59" i="91"/>
  <c r="U57" i="91"/>
  <c r="U55" i="91"/>
  <c r="U53" i="91"/>
  <c r="U51" i="91"/>
  <c r="U49" i="91"/>
  <c r="U47" i="91"/>
  <c r="U45" i="91"/>
  <c r="U43" i="91"/>
  <c r="U41" i="91"/>
  <c r="U39" i="91"/>
  <c r="U36" i="91"/>
  <c r="U34" i="91"/>
  <c r="U32" i="91"/>
  <c r="U30" i="91"/>
  <c r="U28" i="91"/>
  <c r="U25" i="91"/>
  <c r="U23" i="91"/>
  <c r="U21" i="91"/>
  <c r="U19" i="91"/>
  <c r="U17" i="91"/>
  <c r="U15" i="91"/>
  <c r="U13" i="91"/>
  <c r="U11" i="91"/>
  <c r="U9" i="91"/>
  <c r="U7" i="91"/>
  <c r="P61" i="91"/>
  <c r="P59" i="91"/>
  <c r="P57" i="91"/>
  <c r="P55" i="91"/>
  <c r="P53" i="91"/>
  <c r="P51" i="91"/>
  <c r="P49" i="91"/>
  <c r="P47" i="91"/>
  <c r="P45" i="91"/>
  <c r="P43" i="91"/>
  <c r="P41" i="91"/>
  <c r="P39" i="91"/>
  <c r="P36" i="91"/>
  <c r="P34" i="91"/>
  <c r="P32" i="91"/>
  <c r="P30" i="91"/>
  <c r="P28" i="91"/>
  <c r="P25" i="91"/>
  <c r="P23" i="91"/>
  <c r="P21" i="91"/>
  <c r="P19" i="91"/>
  <c r="P17" i="91"/>
  <c r="P15" i="91"/>
  <c r="P13" i="91"/>
  <c r="P11" i="91"/>
  <c r="P9" i="91"/>
  <c r="P7" i="91"/>
  <c r="K61" i="91"/>
  <c r="K59" i="91"/>
  <c r="K57" i="91"/>
  <c r="K55" i="91"/>
  <c r="K53" i="91"/>
  <c r="K51" i="91"/>
  <c r="K49" i="91"/>
  <c r="K47" i="91"/>
  <c r="K45" i="91"/>
  <c r="K43" i="91"/>
  <c r="K41" i="91"/>
  <c r="K39" i="91"/>
  <c r="K36" i="91"/>
  <c r="K34" i="91"/>
  <c r="K32" i="91"/>
  <c r="K30" i="91"/>
  <c r="K28" i="91"/>
  <c r="K25" i="91"/>
  <c r="K23" i="91"/>
  <c r="K21" i="91"/>
  <c r="K19" i="91"/>
  <c r="K17" i="91"/>
  <c r="K15" i="91"/>
  <c r="K13" i="91"/>
  <c r="K11" i="91"/>
  <c r="K9" i="91"/>
  <c r="K7" i="91"/>
  <c r="U63" i="91" l="1"/>
  <c r="I13" i="10" s="1"/>
  <c r="U36" i="109"/>
  <c r="I7" i="111" s="1"/>
  <c r="K137" i="104"/>
  <c r="E14" i="10" s="1"/>
  <c r="U137" i="104"/>
  <c r="I14" i="10" s="1"/>
  <c r="P137" i="104"/>
  <c r="G14" i="10" s="1"/>
  <c r="I10" i="111"/>
  <c r="K29" i="66" s="1"/>
  <c r="K33" i="66" s="1"/>
  <c r="I16" i="10" s="1"/>
  <c r="V125" i="82"/>
  <c r="I15" i="10" s="1"/>
  <c r="Q125" i="82"/>
  <c r="G15" i="10" s="1"/>
  <c r="L125" i="82"/>
  <c r="E15" i="10" s="1"/>
  <c r="P36" i="109"/>
  <c r="G7" i="111" s="1"/>
  <c r="G10" i="111" s="1"/>
  <c r="I29" i="66" s="1"/>
  <c r="I33" i="66" s="1"/>
  <c r="G16" i="10" s="1"/>
  <c r="K36" i="109"/>
  <c r="E7" i="111" s="1"/>
  <c r="E10" i="111" s="1"/>
  <c r="G29" i="66" s="1"/>
  <c r="G33" i="66" s="1"/>
  <c r="E16" i="10" s="1"/>
  <c r="K69" i="104"/>
  <c r="P69" i="104"/>
  <c r="U69" i="104"/>
  <c r="P63" i="91"/>
  <c r="G13" i="10" s="1"/>
  <c r="K63" i="91"/>
  <c r="E13" i="10" s="1"/>
  <c r="C13" i="10" s="1"/>
  <c r="D21" i="19"/>
  <c r="D20" i="19"/>
  <c r="D19" i="19"/>
  <c r="D18" i="19"/>
  <c r="D17" i="19"/>
  <c r="D16" i="19"/>
  <c r="D15" i="19"/>
  <c r="D14" i="19"/>
  <c r="C14" i="10" l="1"/>
  <c r="C16" i="10"/>
  <c r="C15" i="10"/>
  <c r="B19" i="30"/>
  <c r="B18" i="30"/>
  <c r="B17" i="30"/>
  <c r="B16" i="30"/>
  <c r="B15" i="30"/>
  <c r="B14" i="30"/>
  <c r="B13" i="30"/>
  <c r="B12" i="30"/>
  <c r="B11" i="30"/>
  <c r="B10" i="30"/>
  <c r="B9" i="30"/>
  <c r="B8" i="30"/>
  <c r="B20" i="30"/>
  <c r="U19" i="102"/>
  <c r="U18" i="102"/>
  <c r="U17" i="102"/>
  <c r="U16" i="102"/>
  <c r="U15" i="102"/>
  <c r="P19" i="102"/>
  <c r="P18" i="102"/>
  <c r="P17" i="102"/>
  <c r="P16" i="102"/>
  <c r="P15" i="102"/>
  <c r="K19" i="102"/>
  <c r="K18" i="102"/>
  <c r="K17" i="102"/>
  <c r="K16" i="102"/>
  <c r="K15" i="102"/>
  <c r="U17" i="101"/>
  <c r="U16" i="101"/>
  <c r="U15" i="101"/>
  <c r="U14" i="101"/>
  <c r="U13" i="101"/>
  <c r="U12" i="101"/>
  <c r="U11" i="101"/>
  <c r="U10" i="101"/>
  <c r="U9" i="101"/>
  <c r="U8" i="101"/>
  <c r="U7" i="101"/>
  <c r="U6" i="101"/>
  <c r="P17" i="101"/>
  <c r="P16" i="101"/>
  <c r="P15" i="101"/>
  <c r="P14" i="101"/>
  <c r="P13" i="101"/>
  <c r="P12" i="101"/>
  <c r="P11" i="101"/>
  <c r="P10" i="101"/>
  <c r="P9" i="101"/>
  <c r="P8" i="101"/>
  <c r="P7" i="101"/>
  <c r="P6" i="101"/>
  <c r="K17" i="101"/>
  <c r="K16" i="101"/>
  <c r="K15" i="101"/>
  <c r="K14" i="101"/>
  <c r="K13" i="101"/>
  <c r="K12" i="101"/>
  <c r="K11" i="101"/>
  <c r="K10" i="101"/>
  <c r="K9" i="101"/>
  <c r="K8" i="101"/>
  <c r="K7" i="101"/>
  <c r="K6" i="101"/>
  <c r="U14" i="100"/>
  <c r="U13" i="100"/>
  <c r="U12" i="100"/>
  <c r="U11" i="100"/>
  <c r="U10" i="100"/>
  <c r="U9" i="100"/>
  <c r="U8" i="100"/>
  <c r="U7" i="100"/>
  <c r="P14" i="100"/>
  <c r="P13" i="100"/>
  <c r="P12" i="100"/>
  <c r="P11" i="100"/>
  <c r="P10" i="100"/>
  <c r="P9" i="100"/>
  <c r="P8" i="100"/>
  <c r="P7" i="100"/>
  <c r="K14" i="100"/>
  <c r="K13" i="100"/>
  <c r="K12" i="100"/>
  <c r="K11" i="100"/>
  <c r="K10" i="100"/>
  <c r="K9" i="100"/>
  <c r="K8" i="100"/>
  <c r="K7" i="100"/>
  <c r="U75" i="99"/>
  <c r="U17" i="99"/>
  <c r="U16" i="99"/>
  <c r="U15" i="99"/>
  <c r="U14" i="99"/>
  <c r="U13" i="99"/>
  <c r="U12" i="99"/>
  <c r="U11" i="99"/>
  <c r="U10" i="99"/>
  <c r="U9" i="99"/>
  <c r="U8" i="99"/>
  <c r="U7" i="99"/>
  <c r="U6" i="99"/>
  <c r="P75" i="99"/>
  <c r="P17" i="99"/>
  <c r="P16" i="99"/>
  <c r="P15" i="99"/>
  <c r="P14" i="99"/>
  <c r="P13" i="99"/>
  <c r="P12" i="99"/>
  <c r="P11" i="99"/>
  <c r="P10" i="99"/>
  <c r="P9" i="99"/>
  <c r="P8" i="99"/>
  <c r="P7" i="99"/>
  <c r="P6" i="99"/>
  <c r="K75" i="99"/>
  <c r="K17" i="99"/>
  <c r="K16" i="99"/>
  <c r="K15" i="99"/>
  <c r="K14" i="99"/>
  <c r="K13" i="99"/>
  <c r="K12" i="99"/>
  <c r="K11" i="99"/>
  <c r="K10" i="99"/>
  <c r="K9" i="99"/>
  <c r="K8" i="99"/>
  <c r="K7" i="99"/>
  <c r="K6" i="99"/>
  <c r="U50" i="95"/>
  <c r="U49" i="95"/>
  <c r="U48" i="95"/>
  <c r="U47" i="95"/>
  <c r="U46" i="95"/>
  <c r="U45" i="95"/>
  <c r="U44" i="95"/>
  <c r="U43" i="95"/>
  <c r="U41" i="95"/>
  <c r="U40" i="95"/>
  <c r="U39" i="95"/>
  <c r="U38" i="95"/>
  <c r="U37" i="95"/>
  <c r="U36" i="95"/>
  <c r="U35" i="95"/>
  <c r="U34" i="95"/>
  <c r="U33" i="95"/>
  <c r="U30" i="95"/>
  <c r="U29" i="95"/>
  <c r="U28" i="95"/>
  <c r="U27" i="95"/>
  <c r="U26" i="95"/>
  <c r="U25" i="95"/>
  <c r="U24" i="95"/>
  <c r="U23" i="95"/>
  <c r="U21" i="95"/>
  <c r="U20" i="95"/>
  <c r="U19" i="95"/>
  <c r="U18" i="95"/>
  <c r="U17" i="95"/>
  <c r="U16" i="95"/>
  <c r="U15" i="95"/>
  <c r="U14" i="95"/>
  <c r="U13" i="95"/>
  <c r="U12" i="95"/>
  <c r="U11" i="95"/>
  <c r="U10" i="95"/>
  <c r="U9" i="95"/>
  <c r="U8" i="95"/>
  <c r="P50" i="95"/>
  <c r="P49" i="95"/>
  <c r="P48" i="95"/>
  <c r="P47" i="95"/>
  <c r="P46" i="95"/>
  <c r="P45" i="95"/>
  <c r="P44" i="95"/>
  <c r="P43" i="95"/>
  <c r="P41" i="95"/>
  <c r="P40" i="95"/>
  <c r="P39" i="95"/>
  <c r="P38" i="95"/>
  <c r="P37" i="95"/>
  <c r="P36" i="95"/>
  <c r="P35" i="95"/>
  <c r="P34" i="95"/>
  <c r="P33" i="95"/>
  <c r="P30" i="95"/>
  <c r="P29" i="95"/>
  <c r="P28" i="95"/>
  <c r="P27" i="95"/>
  <c r="P26" i="95"/>
  <c r="P25" i="95"/>
  <c r="P24" i="95"/>
  <c r="P23" i="95"/>
  <c r="P21" i="95"/>
  <c r="P20" i="95"/>
  <c r="P19" i="95"/>
  <c r="P18" i="95"/>
  <c r="P17" i="95"/>
  <c r="P16" i="95"/>
  <c r="P15" i="95"/>
  <c r="P14" i="95"/>
  <c r="P13" i="95"/>
  <c r="P12" i="95"/>
  <c r="P11" i="95"/>
  <c r="P10" i="95"/>
  <c r="P9" i="95"/>
  <c r="P8" i="95"/>
  <c r="K50" i="95"/>
  <c r="K49" i="95"/>
  <c r="K48" i="95"/>
  <c r="K47" i="95"/>
  <c r="K46" i="95"/>
  <c r="K45" i="95"/>
  <c r="K44" i="95"/>
  <c r="K43" i="95"/>
  <c r="K41" i="95"/>
  <c r="K40" i="95"/>
  <c r="K39" i="95"/>
  <c r="K38" i="95"/>
  <c r="K37" i="95"/>
  <c r="K36" i="95"/>
  <c r="K35" i="95"/>
  <c r="K34" i="95"/>
  <c r="K33" i="95"/>
  <c r="K30" i="95"/>
  <c r="K29" i="95"/>
  <c r="K28" i="95"/>
  <c r="K27" i="95"/>
  <c r="K26" i="95"/>
  <c r="K25" i="95"/>
  <c r="K24" i="95"/>
  <c r="K23" i="95"/>
  <c r="K21" i="95"/>
  <c r="K20" i="95"/>
  <c r="K19" i="95"/>
  <c r="K18" i="95"/>
  <c r="K17" i="95"/>
  <c r="K16" i="95"/>
  <c r="K15" i="95"/>
  <c r="K14" i="95"/>
  <c r="K13" i="95"/>
  <c r="K12" i="95"/>
  <c r="K11" i="95"/>
  <c r="K10" i="95"/>
  <c r="K9" i="95"/>
  <c r="K8" i="95"/>
  <c r="U59" i="96"/>
  <c r="U58" i="96"/>
  <c r="U57" i="96"/>
  <c r="U56" i="96"/>
  <c r="U55" i="96"/>
  <c r="U54" i="96"/>
  <c r="U53" i="96"/>
  <c r="U52" i="96"/>
  <c r="U51" i="96"/>
  <c r="U50" i="96"/>
  <c r="U49" i="96"/>
  <c r="U44" i="96"/>
  <c r="U43" i="96"/>
  <c r="U42" i="96"/>
  <c r="U41" i="96"/>
  <c r="U40" i="96"/>
  <c r="U38" i="96"/>
  <c r="U37" i="96"/>
  <c r="U36" i="96"/>
  <c r="U34" i="96"/>
  <c r="U33" i="96"/>
  <c r="U28" i="96"/>
  <c r="U27" i="96"/>
  <c r="U26" i="96"/>
  <c r="U25" i="96"/>
  <c r="U24" i="96"/>
  <c r="U23" i="96"/>
  <c r="U22" i="96"/>
  <c r="U21" i="96"/>
  <c r="U20" i="96"/>
  <c r="U18" i="96"/>
  <c r="P59" i="96"/>
  <c r="P58" i="96"/>
  <c r="P57" i="96"/>
  <c r="P56" i="96"/>
  <c r="P55" i="96"/>
  <c r="P54" i="96"/>
  <c r="P53" i="96"/>
  <c r="P52" i="96"/>
  <c r="P51" i="96"/>
  <c r="P50" i="96"/>
  <c r="P49" i="96"/>
  <c r="P44" i="96"/>
  <c r="P43" i="96"/>
  <c r="P42" i="96"/>
  <c r="P41" i="96"/>
  <c r="P40" i="96"/>
  <c r="P38" i="96"/>
  <c r="P37" i="96"/>
  <c r="P36" i="96"/>
  <c r="P34" i="96"/>
  <c r="P33" i="96"/>
  <c r="P28" i="96"/>
  <c r="P27" i="96"/>
  <c r="P26" i="96"/>
  <c r="P25" i="96"/>
  <c r="P24" i="96"/>
  <c r="P23" i="96"/>
  <c r="P22" i="96"/>
  <c r="P21" i="96"/>
  <c r="P20" i="96"/>
  <c r="P18" i="96"/>
  <c r="K59" i="96"/>
  <c r="K58" i="96"/>
  <c r="K57" i="96"/>
  <c r="K56" i="96"/>
  <c r="K55" i="96"/>
  <c r="K54" i="96"/>
  <c r="K53" i="96"/>
  <c r="K52" i="96"/>
  <c r="K51" i="96"/>
  <c r="K50" i="96"/>
  <c r="K49" i="96"/>
  <c r="K44" i="96"/>
  <c r="K43" i="96"/>
  <c r="K42" i="96"/>
  <c r="K41" i="96"/>
  <c r="K40" i="96"/>
  <c r="K38" i="96"/>
  <c r="K37" i="96"/>
  <c r="K36" i="96"/>
  <c r="K34" i="96"/>
  <c r="K33" i="96"/>
  <c r="K28" i="96"/>
  <c r="K27" i="96"/>
  <c r="K26" i="96"/>
  <c r="K25" i="96"/>
  <c r="K24" i="96"/>
  <c r="K23" i="96"/>
  <c r="K22" i="96"/>
  <c r="K21" i="96"/>
  <c r="K20" i="96"/>
  <c r="K18" i="96"/>
  <c r="U22" i="97"/>
  <c r="U21" i="97"/>
  <c r="U20" i="97"/>
  <c r="U19" i="97"/>
  <c r="U18" i="97"/>
  <c r="U17" i="97"/>
  <c r="U16" i="97"/>
  <c r="U15" i="97"/>
  <c r="U14" i="97"/>
  <c r="U13" i="97"/>
  <c r="U12" i="97"/>
  <c r="U11" i="97"/>
  <c r="U10" i="97"/>
  <c r="U9" i="97"/>
  <c r="U8" i="97"/>
  <c r="U7" i="97"/>
  <c r="P22" i="97"/>
  <c r="P21" i="97"/>
  <c r="P20" i="97"/>
  <c r="P19" i="97"/>
  <c r="P18" i="97"/>
  <c r="P17" i="97"/>
  <c r="P16" i="97"/>
  <c r="P15" i="97"/>
  <c r="P14" i="97"/>
  <c r="P13" i="97"/>
  <c r="P12" i="97"/>
  <c r="P11" i="97"/>
  <c r="P10" i="97"/>
  <c r="P9" i="97"/>
  <c r="P8" i="97"/>
  <c r="P7" i="97"/>
  <c r="K22" i="97"/>
  <c r="K21" i="97"/>
  <c r="K20" i="97"/>
  <c r="K19" i="97"/>
  <c r="K18" i="97"/>
  <c r="K17" i="97"/>
  <c r="K16" i="97"/>
  <c r="K15" i="97"/>
  <c r="K14" i="97"/>
  <c r="K13" i="97"/>
  <c r="K12" i="97"/>
  <c r="K11" i="97"/>
  <c r="K10" i="97"/>
  <c r="K9" i="97"/>
  <c r="K8" i="97"/>
  <c r="K7" i="97"/>
  <c r="P16" i="100" l="1"/>
  <c r="I14" i="103" s="1"/>
  <c r="U19" i="101"/>
  <c r="K15" i="103" s="1"/>
  <c r="U52" i="95"/>
  <c r="K9" i="103" s="1"/>
  <c r="K19" i="99"/>
  <c r="G13" i="103" s="1"/>
  <c r="U16" i="100"/>
  <c r="K14" i="103" s="1"/>
  <c r="K21" i="102"/>
  <c r="G16" i="103" s="1"/>
  <c r="U21" i="102"/>
  <c r="K16" i="103" s="1"/>
  <c r="P21" i="102"/>
  <c r="I16" i="103" s="1"/>
  <c r="P19" i="101"/>
  <c r="I15" i="103" s="1"/>
  <c r="K19" i="101"/>
  <c r="G15" i="103" s="1"/>
  <c r="K16" i="100"/>
  <c r="G14" i="103" s="1"/>
  <c r="P19" i="99"/>
  <c r="I13" i="103" s="1"/>
  <c r="U19" i="99"/>
  <c r="K13" i="103" s="1"/>
  <c r="P52" i="95"/>
  <c r="I9" i="103" s="1"/>
  <c r="K52" i="95"/>
  <c r="G9" i="103" s="1"/>
  <c r="U61" i="96"/>
  <c r="P61" i="96"/>
  <c r="U30" i="96"/>
  <c r="P30" i="96"/>
  <c r="U46" i="96"/>
  <c r="K30" i="96"/>
  <c r="K61" i="96"/>
  <c r="K46" i="96"/>
  <c r="P46" i="96"/>
  <c r="P24" i="97"/>
  <c r="I11" i="103" s="1"/>
  <c r="K24" i="97"/>
  <c r="G11" i="103" s="1"/>
  <c r="U24" i="97"/>
  <c r="K11" i="103" s="1"/>
  <c r="U196" i="93"/>
  <c r="U194" i="93"/>
  <c r="U193" i="93"/>
  <c r="U192" i="93"/>
  <c r="U189" i="93"/>
  <c r="U186" i="93"/>
  <c r="U130" i="93"/>
  <c r="U128" i="93"/>
  <c r="U125" i="93"/>
  <c r="U124" i="93"/>
  <c r="U123" i="93"/>
  <c r="U119" i="93"/>
  <c r="U118" i="93"/>
  <c r="U117" i="93"/>
  <c r="U116" i="93"/>
  <c r="U113" i="93"/>
  <c r="U110" i="93"/>
  <c r="U109" i="93"/>
  <c r="U108" i="93"/>
  <c r="U107" i="93"/>
  <c r="U106" i="93"/>
  <c r="U105" i="93"/>
  <c r="U104" i="93"/>
  <c r="U97" i="93"/>
  <c r="U96" i="93"/>
  <c r="U95" i="93"/>
  <c r="U94" i="93"/>
  <c r="U93" i="93"/>
  <c r="U92" i="93"/>
  <c r="U91" i="93"/>
  <c r="U84" i="93"/>
  <c r="U83" i="93"/>
  <c r="U82" i="93"/>
  <c r="U81" i="93"/>
  <c r="U80" i="93"/>
  <c r="U79" i="93"/>
  <c r="U72" i="93"/>
  <c r="U71" i="93"/>
  <c r="U70" i="93"/>
  <c r="U69" i="93"/>
  <c r="U68" i="93"/>
  <c r="U67" i="93"/>
  <c r="U60" i="93"/>
  <c r="U59" i="93"/>
  <c r="U58" i="93"/>
  <c r="U57" i="93"/>
  <c r="U56" i="93"/>
  <c r="U55" i="93"/>
  <c r="U54" i="93"/>
  <c r="U53" i="93"/>
  <c r="U52" i="93"/>
  <c r="U51" i="93"/>
  <c r="U50" i="93"/>
  <c r="U49" i="93"/>
  <c r="U48" i="93"/>
  <c r="U47" i="93"/>
  <c r="U46" i="93"/>
  <c r="U45" i="93"/>
  <c r="U43" i="93"/>
  <c r="U42" i="93"/>
  <c r="U41" i="93"/>
  <c r="U40" i="93"/>
  <c r="U39" i="93"/>
  <c r="U35" i="93"/>
  <c r="U34" i="93"/>
  <c r="U33" i="93"/>
  <c r="U32" i="93"/>
  <c r="U31" i="93"/>
  <c r="U30" i="93"/>
  <c r="U29" i="93"/>
  <c r="U28" i="93"/>
  <c r="U27" i="93"/>
  <c r="U26" i="93"/>
  <c r="U25" i="93"/>
  <c r="U24" i="93"/>
  <c r="U22" i="93"/>
  <c r="U21" i="93"/>
  <c r="U20" i="93"/>
  <c r="U19" i="93"/>
  <c r="U18" i="93"/>
  <c r="U17" i="93"/>
  <c r="U16" i="93"/>
  <c r="U15" i="93"/>
  <c r="U14" i="93"/>
  <c r="U13" i="93"/>
  <c r="U12" i="93"/>
  <c r="U11" i="93"/>
  <c r="P196" i="93"/>
  <c r="P194" i="93"/>
  <c r="P193" i="93"/>
  <c r="P192" i="93"/>
  <c r="P189" i="93"/>
  <c r="P186" i="93"/>
  <c r="P130" i="93"/>
  <c r="P128" i="93"/>
  <c r="P125" i="93"/>
  <c r="P124" i="93"/>
  <c r="P123" i="93"/>
  <c r="P119" i="93"/>
  <c r="P118" i="93"/>
  <c r="P117" i="93"/>
  <c r="P116" i="93"/>
  <c r="P113" i="93"/>
  <c r="P110" i="93"/>
  <c r="P109" i="93"/>
  <c r="P108" i="93"/>
  <c r="P107" i="93"/>
  <c r="P106" i="93"/>
  <c r="P105" i="93"/>
  <c r="P104" i="93"/>
  <c r="P97" i="93"/>
  <c r="P96" i="93"/>
  <c r="P95" i="93"/>
  <c r="P94" i="93"/>
  <c r="P93" i="93"/>
  <c r="P92" i="93"/>
  <c r="P91" i="93"/>
  <c r="P84" i="93"/>
  <c r="P83" i="93"/>
  <c r="P82" i="93"/>
  <c r="P81" i="93"/>
  <c r="P80" i="93"/>
  <c r="P79" i="93"/>
  <c r="P72" i="93"/>
  <c r="P71" i="93"/>
  <c r="P70" i="93"/>
  <c r="P69" i="93"/>
  <c r="P68" i="93"/>
  <c r="P67" i="93"/>
  <c r="P60" i="93"/>
  <c r="P59" i="93"/>
  <c r="P58" i="93"/>
  <c r="P57" i="93"/>
  <c r="P56" i="93"/>
  <c r="P55" i="93"/>
  <c r="P54" i="93"/>
  <c r="P53" i="93"/>
  <c r="P52" i="93"/>
  <c r="P51" i="93"/>
  <c r="P50" i="93"/>
  <c r="P49" i="93"/>
  <c r="P48" i="93"/>
  <c r="P47" i="93"/>
  <c r="P46" i="93"/>
  <c r="P45" i="93"/>
  <c r="P43" i="93"/>
  <c r="P42" i="93"/>
  <c r="P41" i="93"/>
  <c r="P40" i="93"/>
  <c r="P39" i="93"/>
  <c r="P35" i="93"/>
  <c r="P34" i="93"/>
  <c r="P33" i="93"/>
  <c r="P32" i="93"/>
  <c r="P31" i="93"/>
  <c r="P30" i="93"/>
  <c r="P29" i="93"/>
  <c r="P28" i="93"/>
  <c r="P27" i="93"/>
  <c r="P26" i="93"/>
  <c r="P25" i="93"/>
  <c r="P24" i="93"/>
  <c r="P22" i="93"/>
  <c r="P21" i="93"/>
  <c r="P20" i="93"/>
  <c r="P19" i="93"/>
  <c r="P18" i="93"/>
  <c r="P17" i="93"/>
  <c r="P16" i="93"/>
  <c r="P15" i="93"/>
  <c r="P14" i="93"/>
  <c r="P13" i="93"/>
  <c r="P12" i="93"/>
  <c r="P11" i="93"/>
  <c r="K196" i="93"/>
  <c r="K194" i="93"/>
  <c r="K193" i="93"/>
  <c r="K192" i="93"/>
  <c r="K189" i="93"/>
  <c r="K186" i="93"/>
  <c r="K130" i="93"/>
  <c r="K128" i="93"/>
  <c r="K125" i="93"/>
  <c r="K124" i="93"/>
  <c r="K123" i="93"/>
  <c r="K119" i="93"/>
  <c r="K118" i="93"/>
  <c r="K117" i="93"/>
  <c r="K116" i="93"/>
  <c r="K113" i="93"/>
  <c r="K110" i="93"/>
  <c r="K109" i="93"/>
  <c r="K108" i="93"/>
  <c r="K107" i="93"/>
  <c r="K106" i="93"/>
  <c r="K105" i="93"/>
  <c r="K104" i="93"/>
  <c r="K97" i="93"/>
  <c r="K96" i="93"/>
  <c r="K95" i="93"/>
  <c r="K94" i="93"/>
  <c r="K93" i="93"/>
  <c r="K92" i="93"/>
  <c r="K91" i="93"/>
  <c r="K84" i="93"/>
  <c r="K83" i="93"/>
  <c r="K82" i="93"/>
  <c r="K81" i="93"/>
  <c r="K80" i="93"/>
  <c r="K79" i="93"/>
  <c r="K72" i="93"/>
  <c r="K71" i="93"/>
  <c r="K70" i="93"/>
  <c r="K69" i="93"/>
  <c r="K68" i="93"/>
  <c r="K67" i="93"/>
  <c r="K60" i="93"/>
  <c r="K59" i="93"/>
  <c r="K58" i="93"/>
  <c r="K57" i="93"/>
  <c r="K56" i="93"/>
  <c r="K55" i="93"/>
  <c r="K54" i="93"/>
  <c r="K53" i="93"/>
  <c r="K52" i="93"/>
  <c r="K51" i="93"/>
  <c r="K50" i="93"/>
  <c r="K49" i="93"/>
  <c r="K48" i="93"/>
  <c r="K47" i="93"/>
  <c r="K46" i="93"/>
  <c r="K45" i="93"/>
  <c r="K43" i="93"/>
  <c r="K42" i="93"/>
  <c r="K41" i="93"/>
  <c r="K40" i="93"/>
  <c r="K39" i="93"/>
  <c r="K35" i="93"/>
  <c r="K34" i="93"/>
  <c r="K33" i="93"/>
  <c r="K32" i="93"/>
  <c r="K31" i="93"/>
  <c r="K30" i="93"/>
  <c r="K29" i="93"/>
  <c r="K28" i="93"/>
  <c r="K27" i="93"/>
  <c r="K26" i="93"/>
  <c r="K25" i="93"/>
  <c r="K24" i="93"/>
  <c r="K22" i="93"/>
  <c r="K21" i="93"/>
  <c r="K20" i="93"/>
  <c r="K19" i="93"/>
  <c r="K18" i="93"/>
  <c r="K17" i="93"/>
  <c r="K16" i="93"/>
  <c r="K15" i="93"/>
  <c r="K14" i="93"/>
  <c r="K13" i="93"/>
  <c r="K12" i="93"/>
  <c r="K11" i="93"/>
  <c r="U21" i="98"/>
  <c r="U20" i="98"/>
  <c r="U19" i="98"/>
  <c r="U18" i="98"/>
  <c r="U17" i="98"/>
  <c r="U15" i="98"/>
  <c r="U14" i="98"/>
  <c r="U13" i="98"/>
  <c r="U12" i="98"/>
  <c r="U11" i="98"/>
  <c r="U10" i="98"/>
  <c r="U9" i="98"/>
  <c r="U8" i="98"/>
  <c r="U7" i="98"/>
  <c r="P21" i="98"/>
  <c r="P20" i="98"/>
  <c r="P19" i="98"/>
  <c r="P18" i="98"/>
  <c r="P17" i="98"/>
  <c r="P15" i="98"/>
  <c r="P14" i="98"/>
  <c r="P13" i="98"/>
  <c r="P12" i="98"/>
  <c r="P11" i="98"/>
  <c r="P10" i="98"/>
  <c r="P9" i="98"/>
  <c r="P8" i="98"/>
  <c r="P7" i="98"/>
  <c r="K21" i="98"/>
  <c r="K20" i="98"/>
  <c r="K19" i="98"/>
  <c r="K18" i="98"/>
  <c r="K17" i="98"/>
  <c r="K15" i="98"/>
  <c r="K14" i="98"/>
  <c r="K13" i="98"/>
  <c r="K12" i="98"/>
  <c r="K11" i="98"/>
  <c r="K10" i="98"/>
  <c r="K9" i="98"/>
  <c r="K8" i="98"/>
  <c r="K7" i="98"/>
  <c r="U96" i="94"/>
  <c r="U95" i="94"/>
  <c r="U94" i="94"/>
  <c r="U93" i="94"/>
  <c r="U92" i="94"/>
  <c r="U91" i="94"/>
  <c r="U90" i="94"/>
  <c r="U89" i="94"/>
  <c r="U88" i="94"/>
  <c r="U85" i="94"/>
  <c r="U84" i="94"/>
  <c r="U83" i="94"/>
  <c r="U82" i="94"/>
  <c r="U81" i="94"/>
  <c r="U80" i="94"/>
  <c r="U79" i="94"/>
  <c r="U78" i="94"/>
  <c r="U77" i="94"/>
  <c r="U76" i="94"/>
  <c r="U75" i="94"/>
  <c r="U72" i="94"/>
  <c r="U71" i="94"/>
  <c r="U70" i="94"/>
  <c r="U69" i="94"/>
  <c r="U68" i="94"/>
  <c r="U67" i="94"/>
  <c r="U66" i="94"/>
  <c r="U65" i="94"/>
  <c r="U64" i="94"/>
  <c r="U63" i="94"/>
  <c r="U62" i="94"/>
  <c r="U61" i="94"/>
  <c r="U54" i="94"/>
  <c r="U52" i="94"/>
  <c r="U46" i="94"/>
  <c r="U44" i="94"/>
  <c r="U42" i="94"/>
  <c r="U40" i="94"/>
  <c r="U38" i="94"/>
  <c r="U32" i="94"/>
  <c r="U30" i="94"/>
  <c r="U28" i="94"/>
  <c r="U26" i="94"/>
  <c r="U24" i="94"/>
  <c r="U22" i="94"/>
  <c r="U20" i="94"/>
  <c r="U18" i="94"/>
  <c r="P96" i="94"/>
  <c r="P95" i="94"/>
  <c r="P94" i="94"/>
  <c r="P93" i="94"/>
  <c r="P92" i="94"/>
  <c r="P91" i="94"/>
  <c r="P90" i="94"/>
  <c r="P89" i="94"/>
  <c r="P88" i="94"/>
  <c r="P85" i="94"/>
  <c r="P84" i="94"/>
  <c r="P83" i="94"/>
  <c r="P82" i="94"/>
  <c r="P81" i="94"/>
  <c r="P80" i="94"/>
  <c r="P79" i="94"/>
  <c r="P78" i="94"/>
  <c r="P77" i="94"/>
  <c r="P76" i="94"/>
  <c r="P75" i="94"/>
  <c r="P72" i="94"/>
  <c r="P71" i="94"/>
  <c r="P70" i="94"/>
  <c r="P69" i="94"/>
  <c r="P68" i="94"/>
  <c r="P67" i="94"/>
  <c r="P66" i="94"/>
  <c r="P65" i="94"/>
  <c r="P64" i="94"/>
  <c r="P63" i="94"/>
  <c r="P62" i="94"/>
  <c r="P61" i="94"/>
  <c r="P54" i="94"/>
  <c r="P52" i="94"/>
  <c r="P46" i="94"/>
  <c r="P44" i="94"/>
  <c r="P42" i="94"/>
  <c r="P40" i="94"/>
  <c r="P38" i="94"/>
  <c r="P32" i="94"/>
  <c r="P30" i="94"/>
  <c r="P28" i="94"/>
  <c r="P26" i="94"/>
  <c r="P24" i="94"/>
  <c r="P22" i="94"/>
  <c r="P20" i="94"/>
  <c r="P18" i="94"/>
  <c r="K96" i="94"/>
  <c r="K95" i="94"/>
  <c r="K94" i="94"/>
  <c r="K93" i="94"/>
  <c r="K92" i="94"/>
  <c r="K91" i="94"/>
  <c r="K90" i="94"/>
  <c r="K89" i="94"/>
  <c r="K88" i="94"/>
  <c r="K85" i="94"/>
  <c r="K84" i="94"/>
  <c r="K83" i="94"/>
  <c r="K82" i="94"/>
  <c r="K81" i="94"/>
  <c r="K80" i="94"/>
  <c r="K79" i="94"/>
  <c r="K78" i="94"/>
  <c r="K77" i="94"/>
  <c r="K76" i="94"/>
  <c r="K75" i="94"/>
  <c r="K72" i="94"/>
  <c r="K71" i="94"/>
  <c r="K70" i="94"/>
  <c r="K69" i="94"/>
  <c r="K68" i="94"/>
  <c r="K67" i="94"/>
  <c r="K66" i="94"/>
  <c r="K65" i="94"/>
  <c r="K64" i="94"/>
  <c r="K63" i="94"/>
  <c r="K62" i="94"/>
  <c r="K61" i="94"/>
  <c r="K54" i="94"/>
  <c r="K52" i="94"/>
  <c r="K46" i="94"/>
  <c r="K44" i="94"/>
  <c r="K42" i="94"/>
  <c r="K40" i="94"/>
  <c r="K38" i="94"/>
  <c r="K32" i="94"/>
  <c r="K30" i="94"/>
  <c r="K28" i="94"/>
  <c r="K26" i="94"/>
  <c r="K24" i="94"/>
  <c r="K22" i="94"/>
  <c r="K20" i="94"/>
  <c r="K18" i="94"/>
  <c r="K56" i="94" l="1"/>
  <c r="P98" i="94"/>
  <c r="U48" i="94"/>
  <c r="U23" i="98"/>
  <c r="K12" i="103" s="1"/>
  <c r="U36" i="93"/>
  <c r="U61" i="93"/>
  <c r="U111" i="93"/>
  <c r="U120" i="93"/>
  <c r="U126" i="93"/>
  <c r="U85" i="93"/>
  <c r="P85" i="93"/>
  <c r="P56" i="94"/>
  <c r="U98" i="94"/>
  <c r="U56" i="94"/>
  <c r="U63" i="96"/>
  <c r="K10" i="103" s="1"/>
  <c r="K63" i="96"/>
  <c r="G10" i="103" s="1"/>
  <c r="P23" i="98"/>
  <c r="I12" i="103" s="1"/>
  <c r="P63" i="96"/>
  <c r="I10" i="103" s="1"/>
  <c r="P126" i="93"/>
  <c r="K73" i="93"/>
  <c r="K98" i="93"/>
  <c r="K85" i="93"/>
  <c r="P36" i="93"/>
  <c r="P61" i="93"/>
  <c r="P111" i="93"/>
  <c r="P120" i="93"/>
  <c r="U73" i="93"/>
  <c r="U98" i="93"/>
  <c r="K36" i="93"/>
  <c r="K61" i="93"/>
  <c r="K111" i="93"/>
  <c r="K120" i="93"/>
  <c r="K126" i="93"/>
  <c r="P73" i="93"/>
  <c r="P98" i="93"/>
  <c r="K23" i="98"/>
  <c r="G12" i="103" s="1"/>
  <c r="K98" i="94"/>
  <c r="P48" i="94"/>
  <c r="K48" i="94"/>
  <c r="P34" i="94"/>
  <c r="U34" i="94"/>
  <c r="K34" i="94"/>
  <c r="U67" i="31"/>
  <c r="U64" i="31"/>
  <c r="U62" i="31"/>
  <c r="U60" i="31"/>
  <c r="U59" i="31"/>
  <c r="U58" i="31"/>
  <c r="U55" i="31"/>
  <c r="U54" i="31"/>
  <c r="U53" i="31"/>
  <c r="U50" i="31"/>
  <c r="U47" i="31"/>
  <c r="U44" i="31"/>
  <c r="U41" i="31"/>
  <c r="U38" i="31"/>
  <c r="U35" i="31"/>
  <c r="U33" i="31"/>
  <c r="U31" i="31"/>
  <c r="U29" i="31"/>
  <c r="U26" i="31"/>
  <c r="U24" i="31"/>
  <c r="U22" i="31"/>
  <c r="U19" i="31"/>
  <c r="U17" i="31"/>
  <c r="U14" i="31"/>
  <c r="U10" i="31"/>
  <c r="U8" i="31"/>
  <c r="P67" i="31"/>
  <c r="P64" i="31"/>
  <c r="P62" i="31"/>
  <c r="P60" i="31"/>
  <c r="P59" i="31"/>
  <c r="P58" i="31"/>
  <c r="P55" i="31"/>
  <c r="P54" i="31"/>
  <c r="P53" i="31"/>
  <c r="P50" i="31"/>
  <c r="P47" i="31"/>
  <c r="P44" i="31"/>
  <c r="P41" i="31"/>
  <c r="P38" i="31"/>
  <c r="P35" i="31"/>
  <c r="P33" i="31"/>
  <c r="P31" i="31"/>
  <c r="P29" i="31"/>
  <c r="P26" i="31"/>
  <c r="P24" i="31"/>
  <c r="P22" i="31"/>
  <c r="P19" i="31"/>
  <c r="P17" i="31"/>
  <c r="P14" i="31"/>
  <c r="P10" i="31"/>
  <c r="P8" i="31"/>
  <c r="K67" i="31"/>
  <c r="K64" i="31"/>
  <c r="K62" i="31"/>
  <c r="K60" i="31"/>
  <c r="K59" i="31"/>
  <c r="K58" i="31"/>
  <c r="K55" i="31"/>
  <c r="K54" i="31"/>
  <c r="K53" i="31"/>
  <c r="K50" i="31"/>
  <c r="K47" i="31"/>
  <c r="K44" i="31"/>
  <c r="K41" i="31"/>
  <c r="K38" i="31"/>
  <c r="K35" i="31"/>
  <c r="K33" i="31"/>
  <c r="K31" i="31"/>
  <c r="K29" i="31"/>
  <c r="K26" i="31"/>
  <c r="K24" i="31"/>
  <c r="K22" i="31"/>
  <c r="K19" i="31"/>
  <c r="K17" i="31"/>
  <c r="K14" i="31"/>
  <c r="K10" i="31"/>
  <c r="K8" i="31"/>
  <c r="U22" i="45"/>
  <c r="U19" i="45"/>
  <c r="U16" i="45"/>
  <c r="U15" i="45"/>
  <c r="U12" i="45"/>
  <c r="U11" i="45"/>
  <c r="U8" i="45"/>
  <c r="P22" i="45"/>
  <c r="P19" i="45"/>
  <c r="P16" i="45"/>
  <c r="P15" i="45"/>
  <c r="P12" i="45"/>
  <c r="P11" i="45"/>
  <c r="P8" i="45"/>
  <c r="K22" i="45"/>
  <c r="K19" i="45"/>
  <c r="K16" i="45"/>
  <c r="K15" i="45"/>
  <c r="K12" i="45"/>
  <c r="K11" i="45"/>
  <c r="K8" i="45"/>
  <c r="U15" i="43"/>
  <c r="U12" i="43"/>
  <c r="U9" i="43"/>
  <c r="P15" i="43"/>
  <c r="P12" i="43"/>
  <c r="P9" i="43"/>
  <c r="K15" i="43"/>
  <c r="K12" i="43"/>
  <c r="K9" i="43"/>
  <c r="U9" i="80"/>
  <c r="U8" i="80"/>
  <c r="P9" i="80"/>
  <c r="P8" i="80"/>
  <c r="K9" i="80"/>
  <c r="K8" i="80"/>
  <c r="U25" i="57"/>
  <c r="U24" i="57"/>
  <c r="U23" i="57"/>
  <c r="U22" i="57"/>
  <c r="U21" i="57"/>
  <c r="U20" i="57"/>
  <c r="U19" i="57"/>
  <c r="U18" i="57"/>
  <c r="U17" i="57"/>
  <c r="U16" i="57"/>
  <c r="U15" i="57"/>
  <c r="U14" i="57"/>
  <c r="U13" i="57"/>
  <c r="U12" i="57"/>
  <c r="U10" i="57"/>
  <c r="U9" i="57"/>
  <c r="U8" i="57"/>
  <c r="P25" i="57"/>
  <c r="P24" i="57"/>
  <c r="P23" i="57"/>
  <c r="P22" i="57"/>
  <c r="P21" i="57"/>
  <c r="P20" i="57"/>
  <c r="P19" i="57"/>
  <c r="P18" i="57"/>
  <c r="P17" i="57"/>
  <c r="P16" i="57"/>
  <c r="P15" i="57"/>
  <c r="P14" i="57"/>
  <c r="P13" i="57"/>
  <c r="P12" i="57"/>
  <c r="P10" i="57"/>
  <c r="P9" i="57"/>
  <c r="P8" i="57"/>
  <c r="K25" i="57"/>
  <c r="K24" i="57"/>
  <c r="K23" i="57"/>
  <c r="K22" i="57"/>
  <c r="K21" i="57"/>
  <c r="K20" i="57"/>
  <c r="K19" i="57"/>
  <c r="K18" i="57"/>
  <c r="K17" i="57"/>
  <c r="K16" i="57"/>
  <c r="K15" i="57"/>
  <c r="K14" i="57"/>
  <c r="K13" i="57"/>
  <c r="K12" i="57"/>
  <c r="K10" i="57"/>
  <c r="K9" i="57"/>
  <c r="K8" i="57"/>
  <c r="U13" i="25"/>
  <c r="U12" i="25"/>
  <c r="U9" i="25"/>
  <c r="U7" i="25"/>
  <c r="P13" i="25"/>
  <c r="P12" i="25"/>
  <c r="P9" i="25"/>
  <c r="P7" i="25"/>
  <c r="K13" i="25"/>
  <c r="K12" i="25"/>
  <c r="K9" i="25"/>
  <c r="K7" i="25"/>
  <c r="U12" i="38"/>
  <c r="U9" i="38"/>
  <c r="P12" i="38"/>
  <c r="P9" i="38"/>
  <c r="K12" i="38"/>
  <c r="K9" i="38"/>
  <c r="U16" i="77"/>
  <c r="U14" i="77"/>
  <c r="U11" i="77"/>
  <c r="P16" i="77"/>
  <c r="N14" i="77"/>
  <c r="P14" i="77" s="1"/>
  <c r="P11" i="77"/>
  <c r="K16" i="77"/>
  <c r="I14" i="77"/>
  <c r="K14" i="77" s="1"/>
  <c r="K11" i="77"/>
  <c r="U23" i="16"/>
  <c r="U22" i="16"/>
  <c r="S21" i="16"/>
  <c r="U21" i="16" s="1"/>
  <c r="U20" i="16"/>
  <c r="U19" i="16"/>
  <c r="U18" i="16"/>
  <c r="U17" i="16"/>
  <c r="U16" i="16"/>
  <c r="U14" i="16"/>
  <c r="U13" i="16"/>
  <c r="U12" i="16"/>
  <c r="U11" i="16"/>
  <c r="U10" i="16"/>
  <c r="U9" i="16"/>
  <c r="U7" i="16"/>
  <c r="P23" i="16"/>
  <c r="P22" i="16"/>
  <c r="N21" i="16"/>
  <c r="P21" i="16" s="1"/>
  <c r="P20" i="16"/>
  <c r="P19" i="16"/>
  <c r="P18" i="16"/>
  <c r="P17" i="16"/>
  <c r="P16" i="16"/>
  <c r="P14" i="16"/>
  <c r="P13" i="16"/>
  <c r="P12" i="16"/>
  <c r="P11" i="16"/>
  <c r="P10" i="16"/>
  <c r="P9" i="16"/>
  <c r="P7" i="16"/>
  <c r="K23" i="16"/>
  <c r="K22" i="16"/>
  <c r="I21" i="16"/>
  <c r="K21" i="16" s="1"/>
  <c r="K20" i="16"/>
  <c r="K19" i="16"/>
  <c r="K18" i="16"/>
  <c r="K17" i="16"/>
  <c r="K16" i="16"/>
  <c r="K14" i="16"/>
  <c r="K13" i="16"/>
  <c r="K12" i="16"/>
  <c r="K11" i="16"/>
  <c r="K10" i="16"/>
  <c r="K9" i="16"/>
  <c r="K7" i="16"/>
  <c r="S15" i="15"/>
  <c r="U15" i="15" s="1"/>
  <c r="U47" i="15"/>
  <c r="U45" i="15"/>
  <c r="S43" i="15"/>
  <c r="U43" i="15" s="1"/>
  <c r="S39" i="15"/>
  <c r="U37" i="15"/>
  <c r="U36" i="15"/>
  <c r="U33" i="15"/>
  <c r="U31" i="15"/>
  <c r="U29" i="15"/>
  <c r="U27" i="15"/>
  <c r="U25" i="15"/>
  <c r="U24" i="15"/>
  <c r="U22" i="15"/>
  <c r="U21" i="15"/>
  <c r="U20" i="15"/>
  <c r="U19" i="15"/>
  <c r="U18" i="15"/>
  <c r="U17" i="15"/>
  <c r="U14" i="15"/>
  <c r="U11" i="15"/>
  <c r="U10" i="15"/>
  <c r="U9" i="15"/>
  <c r="U8" i="15"/>
  <c r="P47" i="15"/>
  <c r="P45" i="15"/>
  <c r="N43" i="15"/>
  <c r="P43" i="15" s="1"/>
  <c r="P41" i="15"/>
  <c r="N39" i="15"/>
  <c r="P39" i="15" s="1"/>
  <c r="P37" i="15"/>
  <c r="P36" i="15"/>
  <c r="P33" i="15"/>
  <c r="P31" i="15"/>
  <c r="P29" i="15"/>
  <c r="P27" i="15"/>
  <c r="P25" i="15"/>
  <c r="P24" i="15"/>
  <c r="P22" i="15"/>
  <c r="P21" i="15"/>
  <c r="P20" i="15"/>
  <c r="P19" i="15"/>
  <c r="P18" i="15"/>
  <c r="P17" i="15"/>
  <c r="P15" i="15"/>
  <c r="P14" i="15"/>
  <c r="P11" i="15"/>
  <c r="P10" i="15"/>
  <c r="P9" i="15"/>
  <c r="P8" i="15"/>
  <c r="K47" i="15"/>
  <c r="K45" i="15"/>
  <c r="I43" i="15"/>
  <c r="K43" i="15" s="1"/>
  <c r="I39" i="15"/>
  <c r="K41" i="15" s="1"/>
  <c r="K37" i="15"/>
  <c r="K36" i="15"/>
  <c r="K33" i="15"/>
  <c r="K31" i="15"/>
  <c r="K29" i="15"/>
  <c r="K27" i="15"/>
  <c r="K25" i="15"/>
  <c r="K24" i="15"/>
  <c r="K22" i="15"/>
  <c r="K21" i="15"/>
  <c r="K20" i="15"/>
  <c r="K19" i="15"/>
  <c r="K18" i="15"/>
  <c r="K17" i="15"/>
  <c r="K15" i="15"/>
  <c r="K14" i="15"/>
  <c r="K11" i="15"/>
  <c r="K10" i="15"/>
  <c r="K9" i="15"/>
  <c r="K8" i="15"/>
  <c r="S20" i="40"/>
  <c r="S21" i="40"/>
  <c r="S19" i="40"/>
  <c r="S15" i="40"/>
  <c r="S16" i="40"/>
  <c r="S14" i="40"/>
  <c r="S69" i="46"/>
  <c r="U69" i="46" s="1"/>
  <c r="S73" i="46"/>
  <c r="U73" i="46" s="1"/>
  <c r="S85" i="46"/>
  <c r="U85" i="46" s="1"/>
  <c r="S81" i="46"/>
  <c r="U81" i="46" s="1"/>
  <c r="S49" i="46"/>
  <c r="U49" i="46" s="1"/>
  <c r="S33" i="46"/>
  <c r="U33" i="46" s="1"/>
  <c r="S28" i="46"/>
  <c r="U28" i="46" s="1"/>
  <c r="S23" i="46"/>
  <c r="U23" i="46" s="1"/>
  <c r="S18" i="46"/>
  <c r="U18" i="46" s="1"/>
  <c r="U90" i="46"/>
  <c r="U77" i="46"/>
  <c r="U66" i="46"/>
  <c r="U61" i="46"/>
  <c r="U55" i="46"/>
  <c r="U43" i="46"/>
  <c r="U38" i="46"/>
  <c r="P90" i="46"/>
  <c r="P85" i="46"/>
  <c r="P81" i="46"/>
  <c r="P77" i="46"/>
  <c r="P73" i="46"/>
  <c r="P69" i="46"/>
  <c r="P66" i="46"/>
  <c r="P61" i="46"/>
  <c r="P55" i="46"/>
  <c r="P49" i="46"/>
  <c r="P43" i="46"/>
  <c r="P38" i="46"/>
  <c r="P33" i="46"/>
  <c r="P28" i="46"/>
  <c r="P23" i="46"/>
  <c r="P18" i="46"/>
  <c r="K90" i="46"/>
  <c r="K85" i="46"/>
  <c r="K81" i="46"/>
  <c r="K77" i="46"/>
  <c r="K73" i="46"/>
  <c r="K69" i="46"/>
  <c r="K66" i="46"/>
  <c r="K61" i="46"/>
  <c r="K55" i="46"/>
  <c r="K49" i="46"/>
  <c r="K43" i="46"/>
  <c r="K38" i="46"/>
  <c r="K33" i="46"/>
  <c r="K28" i="46"/>
  <c r="K23" i="46"/>
  <c r="K18" i="46"/>
  <c r="U57" i="23"/>
  <c r="U55" i="23"/>
  <c r="U53" i="23"/>
  <c r="U48" i="23"/>
  <c r="U42" i="23"/>
  <c r="U39" i="23"/>
  <c r="U38" i="23"/>
  <c r="U37" i="23"/>
  <c r="U36" i="23"/>
  <c r="U35" i="23"/>
  <c r="U33" i="23"/>
  <c r="U23" i="23"/>
  <c r="U17" i="23"/>
  <c r="U11" i="23"/>
  <c r="P57" i="23"/>
  <c r="P55" i="23"/>
  <c r="P53" i="23"/>
  <c r="P48" i="23"/>
  <c r="P42" i="23"/>
  <c r="P39" i="23"/>
  <c r="P38" i="23"/>
  <c r="P37" i="23"/>
  <c r="P36" i="23"/>
  <c r="P35" i="23"/>
  <c r="P33" i="23"/>
  <c r="P23" i="23"/>
  <c r="P17" i="23"/>
  <c r="P11" i="23"/>
  <c r="K57" i="23"/>
  <c r="K55" i="23"/>
  <c r="K53" i="23"/>
  <c r="K48" i="23"/>
  <c r="K42" i="23"/>
  <c r="K39" i="23"/>
  <c r="K38" i="23"/>
  <c r="K37" i="23"/>
  <c r="K36" i="23"/>
  <c r="K35" i="23"/>
  <c r="K33" i="23"/>
  <c r="K23" i="23"/>
  <c r="K17" i="23"/>
  <c r="K11" i="23"/>
  <c r="U53" i="105"/>
  <c r="U46" i="105"/>
  <c r="U38" i="105"/>
  <c r="U31" i="105"/>
  <c r="U30" i="105"/>
  <c r="U22" i="105"/>
  <c r="U14" i="105"/>
  <c r="U13" i="105"/>
  <c r="P53" i="105"/>
  <c r="P46" i="105"/>
  <c r="P38" i="105"/>
  <c r="P31" i="105"/>
  <c r="P30" i="105"/>
  <c r="P22" i="105"/>
  <c r="P14" i="105"/>
  <c r="P13" i="105"/>
  <c r="K53" i="105"/>
  <c r="K46" i="105"/>
  <c r="K38" i="105"/>
  <c r="K31" i="105"/>
  <c r="K30" i="105"/>
  <c r="K22" i="105"/>
  <c r="K14" i="105"/>
  <c r="K13" i="105"/>
  <c r="P198" i="93" l="1"/>
  <c r="I7" i="103" s="1"/>
  <c r="U100" i="94"/>
  <c r="K8" i="103" s="1"/>
  <c r="U11" i="80"/>
  <c r="I17" i="30" s="1"/>
  <c r="P11" i="80"/>
  <c r="G17" i="30" s="1"/>
  <c r="K198" i="93"/>
  <c r="G7" i="103" s="1"/>
  <c r="U198" i="93"/>
  <c r="K7" i="103" s="1"/>
  <c r="K18" i="103" s="1"/>
  <c r="P100" i="94"/>
  <c r="I8" i="103" s="1"/>
  <c r="I18" i="103"/>
  <c r="G12" i="10" s="1"/>
  <c r="U14" i="38"/>
  <c r="L21" i="19" s="1"/>
  <c r="P24" i="45"/>
  <c r="G19" i="30" s="1"/>
  <c r="P15" i="25"/>
  <c r="G15" i="30" s="1"/>
  <c r="K14" i="38"/>
  <c r="H21" i="19" s="1"/>
  <c r="P18" i="77"/>
  <c r="J20" i="19" s="1"/>
  <c r="K18" i="77"/>
  <c r="H20" i="19" s="1"/>
  <c r="P49" i="15"/>
  <c r="J18" i="19" s="1"/>
  <c r="P24" i="16"/>
  <c r="J19" i="19" s="1"/>
  <c r="U24" i="16"/>
  <c r="L19" i="19" s="1"/>
  <c r="P69" i="31"/>
  <c r="G20" i="30" s="1"/>
  <c r="U69" i="31"/>
  <c r="I20" i="30" s="1"/>
  <c r="K100" i="94"/>
  <c r="G8" i="103" s="1"/>
  <c r="G18" i="103" s="1"/>
  <c r="G20" i="103" s="1"/>
  <c r="G22" i="103" s="1"/>
  <c r="K69" i="31"/>
  <c r="E20" i="30" s="1"/>
  <c r="U24" i="45"/>
  <c r="I19" i="30" s="1"/>
  <c r="K24" i="45"/>
  <c r="E19" i="30" s="1"/>
  <c r="U17" i="43"/>
  <c r="I18" i="30" s="1"/>
  <c r="P17" i="43"/>
  <c r="G18" i="30" s="1"/>
  <c r="K17" i="43"/>
  <c r="E18" i="30" s="1"/>
  <c r="K11" i="80"/>
  <c r="E17" i="30" s="1"/>
  <c r="U26" i="57"/>
  <c r="I16" i="30" s="1"/>
  <c r="P26" i="57"/>
  <c r="G16" i="30" s="1"/>
  <c r="K26" i="57"/>
  <c r="U15" i="25"/>
  <c r="I15" i="30" s="1"/>
  <c r="K15" i="25"/>
  <c r="P14" i="38"/>
  <c r="J21" i="19" s="1"/>
  <c r="U18" i="77"/>
  <c r="L20" i="19" s="1"/>
  <c r="K24" i="16"/>
  <c r="H19" i="19" s="1"/>
  <c r="U39" i="15"/>
  <c r="K39" i="15"/>
  <c r="K49" i="15" s="1"/>
  <c r="H18" i="19" s="1"/>
  <c r="P92" i="46"/>
  <c r="G14" i="30" s="1"/>
  <c r="K92" i="46"/>
  <c r="U92" i="46"/>
  <c r="I14" i="30" s="1"/>
  <c r="U59" i="23"/>
  <c r="I13" i="30" s="1"/>
  <c r="P59" i="23"/>
  <c r="G13" i="30" s="1"/>
  <c r="K59" i="23"/>
  <c r="U55" i="105"/>
  <c r="I12" i="30" s="1"/>
  <c r="P55" i="105"/>
  <c r="G12" i="30" s="1"/>
  <c r="K55" i="105"/>
  <c r="K20" i="103" l="1"/>
  <c r="K22" i="103" s="1"/>
  <c r="I12" i="10"/>
  <c r="E12" i="10"/>
  <c r="I20" i="103"/>
  <c r="I22" i="103" s="1"/>
  <c r="C12" i="10" l="1"/>
  <c r="U73" i="79"/>
  <c r="U72" i="79"/>
  <c r="U69" i="79"/>
  <c r="U64" i="79"/>
  <c r="U59" i="79"/>
  <c r="U54" i="79"/>
  <c r="U53" i="79"/>
  <c r="U47" i="79"/>
  <c r="U46" i="79"/>
  <c r="U40" i="79"/>
  <c r="U39" i="79"/>
  <c r="U33" i="79"/>
  <c r="U32" i="79"/>
  <c r="U26" i="79"/>
  <c r="U25" i="79"/>
  <c r="U17" i="79"/>
  <c r="U11" i="79"/>
  <c r="P73" i="79"/>
  <c r="P72" i="79"/>
  <c r="P69" i="79"/>
  <c r="P64" i="79"/>
  <c r="P59" i="79"/>
  <c r="P54" i="79"/>
  <c r="P53" i="79"/>
  <c r="P47" i="79"/>
  <c r="P46" i="79"/>
  <c r="P40" i="79"/>
  <c r="P39" i="79"/>
  <c r="P33" i="79"/>
  <c r="P32" i="79"/>
  <c r="P26" i="79"/>
  <c r="P25" i="79"/>
  <c r="P17" i="79"/>
  <c r="P11" i="79"/>
  <c r="K73" i="79"/>
  <c r="K72" i="79"/>
  <c r="K69" i="79"/>
  <c r="K64" i="79"/>
  <c r="K59" i="79"/>
  <c r="K54" i="79"/>
  <c r="K53" i="79"/>
  <c r="K47" i="79"/>
  <c r="K46" i="79"/>
  <c r="K40" i="79"/>
  <c r="K39" i="79"/>
  <c r="K33" i="79"/>
  <c r="K32" i="79"/>
  <c r="K26" i="79"/>
  <c r="K25" i="79"/>
  <c r="K17" i="79"/>
  <c r="K11" i="79"/>
  <c r="P75" i="79" l="1"/>
  <c r="G11" i="30" s="1"/>
  <c r="U75" i="79"/>
  <c r="I11" i="30" s="1"/>
  <c r="K75" i="79"/>
  <c r="U30" i="40"/>
  <c r="U28" i="40"/>
  <c r="U23" i="40"/>
  <c r="U21" i="40"/>
  <c r="U20" i="40"/>
  <c r="U19" i="40"/>
  <c r="U16" i="40"/>
  <c r="U15" i="40"/>
  <c r="U14" i="40"/>
  <c r="U12" i="40"/>
  <c r="U11" i="40"/>
  <c r="U9" i="40"/>
  <c r="U8" i="40"/>
  <c r="P30" i="40"/>
  <c r="P28" i="40"/>
  <c r="P23" i="40"/>
  <c r="P21" i="40"/>
  <c r="P20" i="40"/>
  <c r="P19" i="40"/>
  <c r="P16" i="40"/>
  <c r="P15" i="40"/>
  <c r="P14" i="40"/>
  <c r="P12" i="40"/>
  <c r="P11" i="40"/>
  <c r="P9" i="40"/>
  <c r="P8" i="40"/>
  <c r="K30" i="40"/>
  <c r="K28" i="40"/>
  <c r="K23" i="40"/>
  <c r="K21" i="40"/>
  <c r="K20" i="40"/>
  <c r="K19" i="40"/>
  <c r="K16" i="40"/>
  <c r="K15" i="40"/>
  <c r="K14" i="40"/>
  <c r="K12" i="40"/>
  <c r="K11" i="40"/>
  <c r="K9" i="40"/>
  <c r="K8" i="40"/>
  <c r="U10" i="56"/>
  <c r="U8" i="56"/>
  <c r="U7" i="56"/>
  <c r="P10" i="56"/>
  <c r="P8" i="56"/>
  <c r="P7" i="56"/>
  <c r="K10" i="56"/>
  <c r="K8" i="56"/>
  <c r="K7" i="56"/>
  <c r="E22" i="30"/>
  <c r="E11" i="10" s="1"/>
  <c r="U159" i="41"/>
  <c r="U151" i="41"/>
  <c r="U144" i="41"/>
  <c r="U137" i="41"/>
  <c r="U130" i="41"/>
  <c r="U122" i="41"/>
  <c r="U114" i="41"/>
  <c r="U106" i="41"/>
  <c r="U97" i="41"/>
  <c r="U88" i="41"/>
  <c r="U81" i="41"/>
  <c r="U80" i="41"/>
  <c r="U78" i="41"/>
  <c r="U76" i="41"/>
  <c r="U75" i="41"/>
  <c r="U74" i="41"/>
  <c r="U72" i="41"/>
  <c r="U70" i="41"/>
  <c r="U68" i="41"/>
  <c r="U61" i="41"/>
  <c r="U54" i="41"/>
  <c r="P159" i="41"/>
  <c r="P151" i="41"/>
  <c r="P144" i="41"/>
  <c r="P137" i="41"/>
  <c r="P130" i="41"/>
  <c r="P122" i="41"/>
  <c r="P114" i="41"/>
  <c r="P106" i="41"/>
  <c r="P97" i="41"/>
  <c r="P88" i="41"/>
  <c r="P81" i="41"/>
  <c r="P80" i="41"/>
  <c r="P78" i="41"/>
  <c r="P76" i="41"/>
  <c r="P75" i="41"/>
  <c r="P74" i="41"/>
  <c r="P72" i="41"/>
  <c r="P70" i="41"/>
  <c r="P68" i="41"/>
  <c r="P61" i="41"/>
  <c r="P54" i="41"/>
  <c r="K159" i="41"/>
  <c r="K151" i="41"/>
  <c r="K144" i="41"/>
  <c r="K137" i="41"/>
  <c r="K130" i="41"/>
  <c r="K122" i="41"/>
  <c r="K114" i="41"/>
  <c r="K106" i="41"/>
  <c r="K97" i="41"/>
  <c r="K88" i="41"/>
  <c r="K81" i="41"/>
  <c r="K80" i="41"/>
  <c r="K78" i="41"/>
  <c r="K76" i="41"/>
  <c r="K75" i="41"/>
  <c r="K74" i="41"/>
  <c r="K72" i="41"/>
  <c r="K70" i="41"/>
  <c r="K68" i="41"/>
  <c r="K61" i="41"/>
  <c r="K54" i="41"/>
  <c r="U21" i="20"/>
  <c r="U17" i="20"/>
  <c r="U15" i="20"/>
  <c r="U12" i="20"/>
  <c r="U9" i="20"/>
  <c r="U7" i="20"/>
  <c r="P21" i="20"/>
  <c r="P17" i="20"/>
  <c r="P15" i="20"/>
  <c r="P12" i="20"/>
  <c r="P9" i="20"/>
  <c r="P7" i="20"/>
  <c r="K21" i="20"/>
  <c r="K17" i="20"/>
  <c r="K15" i="20"/>
  <c r="K12" i="20"/>
  <c r="K9" i="20"/>
  <c r="K7" i="20"/>
  <c r="P32" i="40" l="1"/>
  <c r="K32" i="40"/>
  <c r="H17" i="19" s="1"/>
  <c r="U32" i="40"/>
  <c r="L17" i="19" s="1"/>
  <c r="P12" i="56"/>
  <c r="G9" i="30" s="1"/>
  <c r="P23" i="20"/>
  <c r="G8" i="30" s="1"/>
  <c r="J17" i="19"/>
  <c r="P161" i="41"/>
  <c r="G10" i="30" s="1"/>
  <c r="U23" i="20"/>
  <c r="I8" i="30" s="1"/>
  <c r="I22" i="30" s="1"/>
  <c r="I11" i="10" s="1"/>
  <c r="U12" i="56"/>
  <c r="K12" i="56"/>
  <c r="U161" i="41"/>
  <c r="K161" i="41"/>
  <c r="K23" i="20"/>
  <c r="G22" i="30" l="1"/>
  <c r="U106" i="13"/>
  <c r="U102" i="13"/>
  <c r="U99" i="13"/>
  <c r="U98" i="13"/>
  <c r="U94" i="13"/>
  <c r="U93" i="13"/>
  <c r="U89" i="13"/>
  <c r="U88" i="13"/>
  <c r="U84" i="13"/>
  <c r="U83" i="13"/>
  <c r="U79" i="13"/>
  <c r="U78" i="13"/>
  <c r="U74" i="13"/>
  <c r="U73" i="13"/>
  <c r="U69" i="13"/>
  <c r="U68" i="13"/>
  <c r="U64" i="13"/>
  <c r="U63" i="13"/>
  <c r="U59" i="13"/>
  <c r="U58" i="13"/>
  <c r="U54" i="13"/>
  <c r="U53" i="13"/>
  <c r="U49" i="13"/>
  <c r="U48" i="13"/>
  <c r="U44" i="13"/>
  <c r="U43" i="13"/>
  <c r="U39" i="13"/>
  <c r="U38" i="13"/>
  <c r="U34" i="13"/>
  <c r="U33" i="13"/>
  <c r="U29" i="13"/>
  <c r="P106" i="13"/>
  <c r="P102" i="13"/>
  <c r="P99" i="13"/>
  <c r="P98" i="13"/>
  <c r="P94" i="13"/>
  <c r="P93" i="13"/>
  <c r="P89" i="13"/>
  <c r="P88" i="13"/>
  <c r="P84" i="13"/>
  <c r="P83" i="13"/>
  <c r="P79" i="13"/>
  <c r="P78" i="13"/>
  <c r="P74" i="13"/>
  <c r="P73" i="13"/>
  <c r="P69" i="13"/>
  <c r="P68" i="13"/>
  <c r="P64" i="13"/>
  <c r="P63" i="13"/>
  <c r="P59" i="13"/>
  <c r="P58" i="13"/>
  <c r="P54" i="13"/>
  <c r="P53" i="13"/>
  <c r="P49" i="13"/>
  <c r="P48" i="13"/>
  <c r="P44" i="13"/>
  <c r="P43" i="13"/>
  <c r="P39" i="13"/>
  <c r="P38" i="13"/>
  <c r="P34" i="13"/>
  <c r="P33" i="13"/>
  <c r="P29" i="13"/>
  <c r="K106" i="13"/>
  <c r="K102" i="13"/>
  <c r="K99" i="13"/>
  <c r="K98" i="13"/>
  <c r="K94" i="13"/>
  <c r="K93" i="13"/>
  <c r="K89" i="13"/>
  <c r="K88" i="13"/>
  <c r="K84" i="13"/>
  <c r="K83" i="13"/>
  <c r="K79" i="13"/>
  <c r="K78" i="13"/>
  <c r="K74" i="13"/>
  <c r="K73" i="13"/>
  <c r="K69" i="13"/>
  <c r="K68" i="13"/>
  <c r="K64" i="13"/>
  <c r="K63" i="13"/>
  <c r="K59" i="13"/>
  <c r="K58" i="13"/>
  <c r="K54" i="13"/>
  <c r="K53" i="13"/>
  <c r="K49" i="13"/>
  <c r="K48" i="13"/>
  <c r="K44" i="13"/>
  <c r="K43" i="13"/>
  <c r="K39" i="13"/>
  <c r="K38" i="13"/>
  <c r="K34" i="13"/>
  <c r="K33" i="13"/>
  <c r="K29" i="13"/>
  <c r="U28" i="55"/>
  <c r="U26" i="55"/>
  <c r="U23" i="55"/>
  <c r="U20" i="55"/>
  <c r="U17" i="55"/>
  <c r="U14" i="55"/>
  <c r="P28" i="55"/>
  <c r="P26" i="55"/>
  <c r="P23" i="55"/>
  <c r="P20" i="55"/>
  <c r="P17" i="55"/>
  <c r="P14" i="55"/>
  <c r="K28" i="55"/>
  <c r="K26" i="55"/>
  <c r="K23" i="55"/>
  <c r="K20" i="55"/>
  <c r="K17" i="55"/>
  <c r="K14" i="55"/>
  <c r="U36" i="62"/>
  <c r="U34" i="62"/>
  <c r="U32" i="62"/>
  <c r="U30" i="62"/>
  <c r="U28" i="62"/>
  <c r="U25" i="62"/>
  <c r="U17" i="62"/>
  <c r="U15" i="62"/>
  <c r="U13" i="62"/>
  <c r="U12" i="62"/>
  <c r="P36" i="62"/>
  <c r="P34" i="62"/>
  <c r="P32" i="62"/>
  <c r="P30" i="62"/>
  <c r="P28" i="62"/>
  <c r="P25" i="62"/>
  <c r="P23" i="62"/>
  <c r="P21" i="62"/>
  <c r="P19" i="62"/>
  <c r="P17" i="62"/>
  <c r="P15" i="62"/>
  <c r="P13" i="62"/>
  <c r="P12" i="62"/>
  <c r="K39" i="62"/>
  <c r="K36" i="62"/>
  <c r="K34" i="62"/>
  <c r="K32" i="62"/>
  <c r="K30" i="62"/>
  <c r="K28" i="62"/>
  <c r="K25" i="62"/>
  <c r="K23" i="62"/>
  <c r="K21" i="62"/>
  <c r="K19" i="62"/>
  <c r="K17" i="62"/>
  <c r="K15" i="62"/>
  <c r="K13" i="62"/>
  <c r="K12" i="62"/>
  <c r="U30" i="55" l="1"/>
  <c r="P30" i="55"/>
  <c r="K108" i="13"/>
  <c r="H16" i="19" s="1"/>
  <c r="G11" i="10"/>
  <c r="K30" i="55"/>
  <c r="H15" i="19" s="1"/>
  <c r="U108" i="13"/>
  <c r="P108" i="13"/>
  <c r="U41" i="62"/>
  <c r="P41" i="62"/>
  <c r="J14" i="19" s="1"/>
  <c r="J23" i="19" s="1"/>
  <c r="G10" i="10" s="1"/>
  <c r="K41" i="62"/>
  <c r="H14" i="19" s="1"/>
  <c r="F25" i="57"/>
  <c r="F24" i="57"/>
  <c r="F23" i="57"/>
  <c r="F22" i="57"/>
  <c r="F21" i="57"/>
  <c r="F20" i="57"/>
  <c r="F19" i="57"/>
  <c r="F18" i="57"/>
  <c r="F17" i="57"/>
  <c r="F16" i="57"/>
  <c r="F15" i="57"/>
  <c r="F14" i="57"/>
  <c r="F13" i="57"/>
  <c r="F12" i="57"/>
  <c r="F10" i="57"/>
  <c r="F9" i="57"/>
  <c r="F8" i="57"/>
  <c r="F26" i="57" l="1"/>
  <c r="G17" i="10"/>
  <c r="G19" i="10" s="1"/>
  <c r="G21" i="10" s="1"/>
  <c r="C11" i="10"/>
  <c r="H23" i="19"/>
  <c r="E10" i="10" s="1"/>
  <c r="E17" i="10" s="1"/>
  <c r="F73" i="79"/>
  <c r="F72" i="79"/>
  <c r="E19" i="10" l="1"/>
  <c r="E21" i="10" s="1"/>
  <c r="F24" i="110"/>
  <c r="F22" i="110"/>
  <c r="F18" i="110"/>
  <c r="F16" i="110"/>
  <c r="F14" i="110"/>
  <c r="F12" i="110"/>
  <c r="F10" i="110"/>
  <c r="F8" i="110"/>
  <c r="F6" i="110"/>
  <c r="F24" i="109"/>
  <c r="F22" i="109"/>
  <c r="F18" i="109"/>
  <c r="F16" i="109"/>
  <c r="F14" i="109"/>
  <c r="F12" i="109"/>
  <c r="F10" i="109"/>
  <c r="F8" i="109"/>
  <c r="F6" i="109"/>
  <c r="F23" i="108"/>
  <c r="F21" i="108"/>
  <c r="F19" i="108"/>
  <c r="F17" i="108"/>
  <c r="F15" i="108"/>
  <c r="F13" i="108"/>
  <c r="F11" i="108"/>
  <c r="F9" i="108"/>
  <c r="F7" i="108"/>
  <c r="F25" i="108" s="1"/>
  <c r="C6" i="111" s="1"/>
  <c r="F28" i="107"/>
  <c r="F26" i="107"/>
  <c r="F16" i="107"/>
  <c r="F14" i="107"/>
  <c r="F12" i="107"/>
  <c r="F10" i="107"/>
  <c r="F8" i="107"/>
  <c r="F6" i="107"/>
  <c r="F24" i="106"/>
  <c r="F22" i="106"/>
  <c r="F20" i="106"/>
  <c r="F18" i="106"/>
  <c r="F16" i="106"/>
  <c r="F14" i="106"/>
  <c r="F12" i="106"/>
  <c r="F10" i="106"/>
  <c r="F8" i="106"/>
  <c r="F6" i="106"/>
  <c r="F30" i="107" l="1"/>
  <c r="C5" i="111" s="1"/>
  <c r="F26" i="110"/>
  <c r="C8" i="111" s="1"/>
  <c r="F26" i="106"/>
  <c r="C4" i="111" s="1"/>
  <c r="F36" i="109"/>
  <c r="C7" i="111" s="1"/>
  <c r="F39" i="23"/>
  <c r="F38" i="23"/>
  <c r="F37" i="23"/>
  <c r="F36" i="23"/>
  <c r="F35" i="23"/>
  <c r="C10" i="111" l="1"/>
  <c r="E29" i="66" s="1"/>
  <c r="E33" i="66" s="1"/>
  <c r="F53" i="105"/>
  <c r="F46" i="105"/>
  <c r="F38" i="105"/>
  <c r="F31" i="105"/>
  <c r="F30" i="105"/>
  <c r="F22" i="105"/>
  <c r="F14" i="105"/>
  <c r="F13" i="105"/>
  <c r="F55" i="105" l="1"/>
  <c r="C12" i="30" s="1"/>
  <c r="F135" i="104"/>
  <c r="F133" i="104"/>
  <c r="F131" i="104"/>
  <c r="F129" i="104"/>
  <c r="F127" i="104"/>
  <c r="F124" i="104"/>
  <c r="F120" i="104"/>
  <c r="F118" i="104"/>
  <c r="F114" i="104"/>
  <c r="F112" i="104"/>
  <c r="F110" i="104"/>
  <c r="F108" i="104"/>
  <c r="F106" i="104"/>
  <c r="F104" i="104"/>
  <c r="F102" i="104"/>
  <c r="F99" i="104"/>
  <c r="F98" i="104"/>
  <c r="F97" i="104"/>
  <c r="F94" i="104"/>
  <c r="F91" i="104"/>
  <c r="F88" i="104"/>
  <c r="F86" i="104"/>
  <c r="F83" i="104"/>
  <c r="F80" i="104"/>
  <c r="F77" i="104"/>
  <c r="F73" i="104"/>
  <c r="F67" i="104"/>
  <c r="F65" i="104"/>
  <c r="F63" i="104"/>
  <c r="F61" i="104"/>
  <c r="F59" i="104"/>
  <c r="F57" i="104"/>
  <c r="F56" i="104"/>
  <c r="F55" i="104"/>
  <c r="F54" i="104"/>
  <c r="F51" i="104"/>
  <c r="F48" i="104"/>
  <c r="F47" i="104"/>
  <c r="F44" i="104"/>
  <c r="F42" i="104"/>
  <c r="F41" i="104"/>
  <c r="F40" i="104"/>
  <c r="F29" i="104"/>
  <c r="F26" i="104"/>
  <c r="F25" i="104"/>
  <c r="F22" i="104"/>
  <c r="F21" i="104"/>
  <c r="F18" i="104"/>
  <c r="F16" i="104"/>
  <c r="F14" i="104"/>
  <c r="F12" i="104"/>
  <c r="F10" i="104"/>
  <c r="F137" i="104" l="1"/>
  <c r="F69" i="104"/>
  <c r="F19" i="102"/>
  <c r="F18" i="102"/>
  <c r="F17" i="102"/>
  <c r="F16" i="102"/>
  <c r="F15" i="102"/>
  <c r="F17" i="101"/>
  <c r="F16" i="101"/>
  <c r="F15" i="101"/>
  <c r="F14" i="101"/>
  <c r="F13" i="101"/>
  <c r="F12" i="101"/>
  <c r="F11" i="101"/>
  <c r="F10" i="101"/>
  <c r="F9" i="101"/>
  <c r="F8" i="101"/>
  <c r="F7" i="101"/>
  <c r="F6" i="101"/>
  <c r="F14" i="100"/>
  <c r="F13" i="100"/>
  <c r="F12" i="100"/>
  <c r="F11" i="100"/>
  <c r="F10" i="100"/>
  <c r="F9" i="100"/>
  <c r="F8" i="100"/>
  <c r="F7" i="100"/>
  <c r="F75" i="99"/>
  <c r="F17" i="99"/>
  <c r="F16" i="99"/>
  <c r="F15" i="99"/>
  <c r="F14" i="99"/>
  <c r="F13" i="99"/>
  <c r="F12" i="99"/>
  <c r="F11" i="99"/>
  <c r="F10" i="99"/>
  <c r="F9" i="99"/>
  <c r="F8" i="99"/>
  <c r="F7" i="99"/>
  <c r="F6" i="99"/>
  <c r="F21" i="98"/>
  <c r="F20" i="98"/>
  <c r="F19" i="98"/>
  <c r="F18" i="98"/>
  <c r="F17" i="98"/>
  <c r="F15" i="98"/>
  <c r="F14" i="98"/>
  <c r="F13" i="98"/>
  <c r="F12" i="98"/>
  <c r="F11" i="98"/>
  <c r="F10" i="98"/>
  <c r="F9" i="98"/>
  <c r="F8" i="98"/>
  <c r="F7" i="98"/>
  <c r="F22" i="97"/>
  <c r="F21" i="97"/>
  <c r="F20" i="97"/>
  <c r="F19" i="97"/>
  <c r="F18" i="97"/>
  <c r="F17" i="97"/>
  <c r="F16" i="97"/>
  <c r="F15" i="97"/>
  <c r="F14" i="97"/>
  <c r="F13" i="97"/>
  <c r="F12" i="97"/>
  <c r="F11" i="97"/>
  <c r="F10" i="97"/>
  <c r="F9" i="97"/>
  <c r="F8" i="97"/>
  <c r="F7" i="97"/>
  <c r="F59" i="96"/>
  <c r="F58" i="96"/>
  <c r="F57" i="96"/>
  <c r="F56" i="96"/>
  <c r="F55" i="96"/>
  <c r="F54" i="96"/>
  <c r="F53" i="96"/>
  <c r="F52" i="96"/>
  <c r="F51" i="96"/>
  <c r="F50" i="96"/>
  <c r="F49" i="96"/>
  <c r="F44" i="96"/>
  <c r="F43" i="96"/>
  <c r="F42" i="96"/>
  <c r="F41" i="96"/>
  <c r="F40" i="96"/>
  <c r="F38" i="96"/>
  <c r="F37" i="96"/>
  <c r="F36" i="96"/>
  <c r="F34" i="96"/>
  <c r="F33" i="96"/>
  <c r="F28" i="96"/>
  <c r="F27" i="96"/>
  <c r="F26" i="96"/>
  <c r="F25" i="96"/>
  <c r="F24" i="96"/>
  <c r="F23" i="96"/>
  <c r="F22" i="96"/>
  <c r="F21" i="96"/>
  <c r="F20" i="96"/>
  <c r="F18" i="96"/>
  <c r="F50" i="95"/>
  <c r="F49" i="95"/>
  <c r="F48" i="95"/>
  <c r="F47" i="95"/>
  <c r="F46" i="95"/>
  <c r="F45" i="95"/>
  <c r="F44" i="95"/>
  <c r="F43" i="95"/>
  <c r="F41" i="95"/>
  <c r="F40" i="95"/>
  <c r="F39" i="95"/>
  <c r="F38" i="95"/>
  <c r="F37" i="95"/>
  <c r="F36" i="95"/>
  <c r="F35" i="95"/>
  <c r="F34" i="95"/>
  <c r="F33" i="95"/>
  <c r="F30" i="95"/>
  <c r="F29" i="95"/>
  <c r="F28" i="95"/>
  <c r="F27" i="95"/>
  <c r="F26" i="95"/>
  <c r="F25" i="95"/>
  <c r="F24" i="95"/>
  <c r="F23" i="95"/>
  <c r="F21" i="95"/>
  <c r="F20" i="95"/>
  <c r="F19" i="95"/>
  <c r="F18" i="95"/>
  <c r="F17" i="95"/>
  <c r="F16" i="95"/>
  <c r="F15" i="95"/>
  <c r="F14" i="95"/>
  <c r="F13" i="95"/>
  <c r="F12" i="95"/>
  <c r="F11" i="95"/>
  <c r="F10" i="95"/>
  <c r="F9" i="95"/>
  <c r="F8" i="95"/>
  <c r="F96" i="94"/>
  <c r="F95" i="94"/>
  <c r="F94" i="94"/>
  <c r="F93" i="94"/>
  <c r="F92" i="94"/>
  <c r="F91" i="94"/>
  <c r="F90" i="94"/>
  <c r="F89" i="94"/>
  <c r="F88" i="94"/>
  <c r="F85" i="94"/>
  <c r="F84" i="94"/>
  <c r="F83" i="94"/>
  <c r="F82" i="94"/>
  <c r="F81" i="94"/>
  <c r="F80" i="94"/>
  <c r="F79" i="94"/>
  <c r="F78" i="94"/>
  <c r="F77" i="94"/>
  <c r="F76" i="94"/>
  <c r="F75" i="94"/>
  <c r="F72" i="94"/>
  <c r="F71" i="94"/>
  <c r="F70" i="94"/>
  <c r="F69" i="94"/>
  <c r="F68" i="94"/>
  <c r="F67" i="94"/>
  <c r="F66" i="94"/>
  <c r="F65" i="94"/>
  <c r="F64" i="94"/>
  <c r="F63" i="94"/>
  <c r="F62" i="94"/>
  <c r="F61" i="94"/>
  <c r="F54" i="94"/>
  <c r="F52" i="94"/>
  <c r="F46" i="94"/>
  <c r="F44" i="94"/>
  <c r="F42" i="94"/>
  <c r="F40" i="94"/>
  <c r="F38" i="94"/>
  <c r="F32" i="94"/>
  <c r="F30" i="94"/>
  <c r="F28" i="94"/>
  <c r="F26" i="94"/>
  <c r="F24" i="94"/>
  <c r="F22" i="94"/>
  <c r="F20" i="94"/>
  <c r="F18" i="94"/>
  <c r="F196" i="93"/>
  <c r="F194" i="93"/>
  <c r="F193" i="93"/>
  <c r="F192" i="93"/>
  <c r="F189" i="93"/>
  <c r="F186" i="93"/>
  <c r="F130" i="93"/>
  <c r="F128" i="93"/>
  <c r="F125" i="93"/>
  <c r="F124" i="93"/>
  <c r="F123" i="93"/>
  <c r="F119" i="93"/>
  <c r="F118" i="93"/>
  <c r="F117" i="93"/>
  <c r="F116" i="93"/>
  <c r="F113" i="93"/>
  <c r="F110" i="93"/>
  <c r="F109" i="93"/>
  <c r="F108" i="93"/>
  <c r="F107" i="93"/>
  <c r="F106" i="93"/>
  <c r="F105" i="93"/>
  <c r="F104" i="93"/>
  <c r="F97" i="93"/>
  <c r="F96" i="93"/>
  <c r="F95" i="93"/>
  <c r="F94" i="93"/>
  <c r="F93" i="93"/>
  <c r="F92" i="93"/>
  <c r="F91" i="93"/>
  <c r="F84" i="93"/>
  <c r="F83" i="93"/>
  <c r="F82" i="93"/>
  <c r="F81" i="93"/>
  <c r="F80" i="93"/>
  <c r="F79" i="93"/>
  <c r="F72" i="93"/>
  <c r="F71" i="93"/>
  <c r="F70" i="93"/>
  <c r="F69" i="93"/>
  <c r="F68" i="93"/>
  <c r="F67" i="93"/>
  <c r="F60" i="93"/>
  <c r="F59" i="93"/>
  <c r="F58" i="93"/>
  <c r="F57" i="93"/>
  <c r="F56" i="93"/>
  <c r="F55" i="93"/>
  <c r="F54" i="93"/>
  <c r="F53" i="93"/>
  <c r="F52" i="93"/>
  <c r="F51" i="93"/>
  <c r="F50" i="93"/>
  <c r="F49" i="93"/>
  <c r="F48" i="93"/>
  <c r="F47" i="93"/>
  <c r="F46" i="93"/>
  <c r="F45" i="93"/>
  <c r="F43" i="93"/>
  <c r="F42" i="93"/>
  <c r="F41" i="93"/>
  <c r="F40" i="93"/>
  <c r="F39" i="93"/>
  <c r="F35" i="93"/>
  <c r="F34" i="93"/>
  <c r="F33" i="93"/>
  <c r="F32" i="93"/>
  <c r="F31" i="93"/>
  <c r="F30" i="93"/>
  <c r="F29" i="93"/>
  <c r="F28" i="93"/>
  <c r="F27" i="93"/>
  <c r="F26" i="93"/>
  <c r="F25" i="93"/>
  <c r="F24" i="93"/>
  <c r="F22" i="93"/>
  <c r="F21" i="93"/>
  <c r="F20" i="93"/>
  <c r="F19" i="93"/>
  <c r="F18" i="93"/>
  <c r="F17" i="93"/>
  <c r="F16" i="93"/>
  <c r="F15" i="93"/>
  <c r="F14" i="93"/>
  <c r="F13" i="93"/>
  <c r="F12" i="93"/>
  <c r="F11" i="93"/>
  <c r="F61" i="91"/>
  <c r="F59" i="91"/>
  <c r="F57" i="91"/>
  <c r="F55" i="91"/>
  <c r="F53" i="91"/>
  <c r="F51" i="91"/>
  <c r="F49" i="91"/>
  <c r="F47" i="91"/>
  <c r="F45" i="91"/>
  <c r="F43" i="91"/>
  <c r="F41" i="91"/>
  <c r="F39" i="91"/>
  <c r="F36" i="91"/>
  <c r="F34" i="91"/>
  <c r="F32" i="91"/>
  <c r="F30" i="91"/>
  <c r="F28" i="91"/>
  <c r="F25" i="91"/>
  <c r="F23" i="91"/>
  <c r="F21" i="91"/>
  <c r="F19" i="91"/>
  <c r="F17" i="91"/>
  <c r="F15" i="91"/>
  <c r="F13" i="91"/>
  <c r="F11" i="91"/>
  <c r="F9" i="91"/>
  <c r="F7" i="91"/>
  <c r="F24" i="97" l="1"/>
  <c r="E11" i="103" s="1"/>
  <c r="F21" i="102"/>
  <c r="E16" i="103" s="1"/>
  <c r="F63" i="91"/>
  <c r="F19" i="101"/>
  <c r="E15" i="103" s="1"/>
  <c r="F16" i="100"/>
  <c r="E14" i="103" s="1"/>
  <c r="F19" i="99"/>
  <c r="E13" i="103" s="1"/>
  <c r="F52" i="95"/>
  <c r="E9" i="103" s="1"/>
  <c r="F30" i="96"/>
  <c r="F61" i="96"/>
  <c r="F46" i="96"/>
  <c r="F73" i="93"/>
  <c r="F36" i="93"/>
  <c r="F111" i="93"/>
  <c r="F120" i="93"/>
  <c r="F126" i="93"/>
  <c r="F98" i="93"/>
  <c r="F85" i="93"/>
  <c r="F61" i="93"/>
  <c r="F23" i="98"/>
  <c r="E12" i="103" s="1"/>
  <c r="F98" i="94"/>
  <c r="F56" i="94"/>
  <c r="F48" i="94"/>
  <c r="F34" i="94"/>
  <c r="F198" i="93" l="1"/>
  <c r="E7" i="103" s="1"/>
  <c r="F63" i="96"/>
  <c r="E10" i="103" s="1"/>
  <c r="F100" i="94"/>
  <c r="E8" i="103" s="1"/>
  <c r="E18" i="103" l="1"/>
  <c r="E20" i="103" s="1"/>
  <c r="E22" i="103" s="1"/>
  <c r="G123" i="82"/>
  <c r="E121" i="82"/>
  <c r="G121" i="82" s="1"/>
  <c r="G119" i="82"/>
  <c r="G117" i="82"/>
  <c r="G115" i="82"/>
  <c r="G113" i="82"/>
  <c r="G110" i="82"/>
  <c r="G108" i="82"/>
  <c r="G106" i="82"/>
  <c r="G104" i="82"/>
  <c r="G102" i="82"/>
  <c r="G97" i="82"/>
  <c r="G90" i="82"/>
  <c r="G81" i="82"/>
  <c r="G79" i="82"/>
  <c r="G77" i="82"/>
  <c r="E71" i="82"/>
  <c r="G71" i="82" s="1"/>
  <c r="G69" i="82"/>
  <c r="G67" i="82"/>
  <c r="G65" i="82"/>
  <c r="G62" i="82"/>
  <c r="G61" i="82"/>
  <c r="G60" i="82"/>
  <c r="G58" i="82"/>
  <c r="G54" i="82"/>
  <c r="G52" i="82"/>
  <c r="G50" i="82"/>
  <c r="G49" i="82"/>
  <c r="G46" i="82"/>
  <c r="G43" i="82"/>
  <c r="G41" i="82"/>
  <c r="E39" i="82"/>
  <c r="G39" i="82" s="1"/>
  <c r="G37" i="82"/>
  <c r="G34" i="82"/>
  <c r="G32" i="82"/>
  <c r="G31" i="82"/>
  <c r="G28" i="82"/>
  <c r="G27" i="82"/>
  <c r="G24" i="82"/>
  <c r="G23" i="82"/>
  <c r="G20" i="82"/>
  <c r="G19" i="82"/>
  <c r="G18" i="82"/>
  <c r="G15" i="82"/>
  <c r="G14" i="82"/>
  <c r="G10" i="82"/>
  <c r="G7" i="82"/>
  <c r="G125" i="82" s="1"/>
  <c r="F79" i="13" l="1"/>
  <c r="F78" i="13"/>
  <c r="F81" i="41"/>
  <c r="F80" i="41"/>
  <c r="F78" i="41"/>
  <c r="F76" i="41"/>
  <c r="F21" i="40"/>
  <c r="F20" i="40"/>
  <c r="F19" i="40"/>
  <c r="F13" i="25" l="1"/>
  <c r="F12" i="25"/>
  <c r="F159" i="41" l="1"/>
  <c r="F151" i="41"/>
  <c r="F144" i="41"/>
  <c r="F137" i="41"/>
  <c r="F130" i="41"/>
  <c r="F122" i="41"/>
  <c r="F75" i="41" l="1"/>
  <c r="F74" i="41"/>
  <c r="F72" i="41"/>
  <c r="F70" i="41"/>
  <c r="F7" i="25" l="1"/>
  <c r="F114" i="41" l="1"/>
  <c r="F106" i="41"/>
  <c r="F97" i="41"/>
  <c r="F88" i="41"/>
  <c r="F68" i="41"/>
  <c r="F61" i="41"/>
  <c r="F54" i="79" l="1"/>
  <c r="F53" i="79"/>
  <c r="F40" i="79"/>
  <c r="F39" i="79"/>
  <c r="F32" i="79"/>
  <c r="F16" i="45" l="1"/>
  <c r="F22" i="45"/>
  <c r="F19" i="45"/>
  <c r="F8" i="45"/>
  <c r="F15" i="45"/>
  <c r="F12" i="45"/>
  <c r="F11" i="45"/>
  <c r="F9" i="80"/>
  <c r="F8" i="80"/>
  <c r="F24" i="45" l="1"/>
  <c r="F11" i="80"/>
  <c r="F69" i="79"/>
  <c r="F64" i="79"/>
  <c r="F59" i="79"/>
  <c r="F47" i="79"/>
  <c r="F46" i="79"/>
  <c r="F33" i="79"/>
  <c r="F26" i="79"/>
  <c r="F25" i="79"/>
  <c r="F17" i="79"/>
  <c r="F11" i="79"/>
  <c r="F53" i="23"/>
  <c r="F20" i="55"/>
  <c r="F54" i="13"/>
  <c r="F53" i="13"/>
  <c r="F42" i="23"/>
  <c r="F48" i="23"/>
  <c r="F75" i="79" l="1"/>
  <c r="C11" i="30" s="1"/>
  <c r="F33" i="23"/>
  <c r="F21" i="20" l="1"/>
  <c r="F15" i="43" l="1"/>
  <c r="C17" i="30" l="1"/>
  <c r="F12" i="20" l="1"/>
  <c r="F15" i="20"/>
  <c r="F9" i="20"/>
  <c r="D21" i="16"/>
  <c r="F14" i="16" l="1"/>
  <c r="F13" i="16" l="1"/>
  <c r="F12" i="16"/>
  <c r="F11" i="16"/>
  <c r="F10" i="16"/>
  <c r="F9" i="16"/>
  <c r="F23" i="16"/>
  <c r="F22" i="16"/>
  <c r="F21" i="16"/>
  <c r="F20" i="16"/>
  <c r="F19" i="16"/>
  <c r="F18" i="16"/>
  <c r="F17" i="16"/>
  <c r="F16" i="16"/>
  <c r="D14" i="77" l="1"/>
  <c r="F16" i="77"/>
  <c r="F8" i="56" l="1"/>
  <c r="F7" i="56"/>
  <c r="F11" i="77" l="1"/>
  <c r="F14" i="77" l="1"/>
  <c r="F18" i="77" l="1"/>
  <c r="F12" i="40"/>
  <c r="F11" i="40"/>
  <c r="F27" i="15"/>
  <c r="F45" i="15"/>
  <c r="F47" i="15"/>
  <c r="D43" i="15"/>
  <c r="F43" i="15" s="1"/>
  <c r="D39" i="15"/>
  <c r="F39" i="15" s="1"/>
  <c r="F29" i="15"/>
  <c r="F33" i="15"/>
  <c r="F31" i="15"/>
  <c r="F25" i="15"/>
  <c r="F22" i="15"/>
  <c r="F21" i="15"/>
  <c r="F20" i="15"/>
  <c r="F18" i="15"/>
  <c r="F19" i="15"/>
  <c r="F17" i="15"/>
  <c r="F20" i="19" l="1"/>
  <c r="D41" i="15"/>
  <c r="S41" i="15" s="1"/>
  <c r="U41" i="15" s="1"/>
  <c r="U49" i="15" s="1"/>
  <c r="L18" i="19" l="1"/>
  <c r="L23" i="19" s="1"/>
  <c r="I10" i="10" s="1"/>
  <c r="I17" i="10" s="1"/>
  <c r="F14" i="15"/>
  <c r="F11" i="15"/>
  <c r="F10" i="15"/>
  <c r="F9" i="15"/>
  <c r="I19" i="10" l="1"/>
  <c r="I21" i="10" s="1"/>
  <c r="C10" i="10"/>
  <c r="F73" i="46"/>
  <c r="C17" i="10" l="1"/>
  <c r="F66" i="46"/>
  <c r="C19" i="10" l="1"/>
  <c r="C21" i="10" s="1"/>
  <c r="F90" i="46"/>
  <c r="F85" i="46"/>
  <c r="F81" i="46"/>
  <c r="F69" i="46"/>
  <c r="F77" i="46" l="1"/>
  <c r="F61" i="46" l="1"/>
  <c r="F55" i="46"/>
  <c r="F49" i="46"/>
  <c r="F43" i="46"/>
  <c r="F38" i="46"/>
  <c r="F33" i="46" l="1"/>
  <c r="F12" i="43" l="1"/>
  <c r="F9" i="43"/>
  <c r="F9" i="40"/>
  <c r="F17" i="43" l="1"/>
  <c r="F35" i="31" l="1"/>
  <c r="F30" i="62" l="1"/>
  <c r="F62" i="31"/>
  <c r="F64" i="31"/>
  <c r="F47" i="31"/>
  <c r="F50" i="31"/>
  <c r="F41" i="31"/>
  <c r="F22" i="31"/>
  <c r="F44" i="31" l="1"/>
  <c r="F39" i="62" l="1"/>
  <c r="F34" i="62"/>
  <c r="F32" i="62"/>
  <c r="F38" i="31" l="1"/>
  <c r="F29" i="31"/>
  <c r="F60" i="31"/>
  <c r="F59" i="31"/>
  <c r="F58" i="31"/>
  <c r="F8" i="31"/>
  <c r="F28" i="62"/>
  <c r="F44" i="13" l="1"/>
  <c r="F43" i="13"/>
  <c r="F26" i="55"/>
  <c r="F23" i="55" l="1"/>
  <c r="F99" i="13" l="1"/>
  <c r="F98" i="13"/>
  <c r="F106" i="13" l="1"/>
  <c r="F89" i="13" l="1"/>
  <c r="F88" i="13"/>
  <c r="F84" i="13"/>
  <c r="F83" i="13"/>
  <c r="F74" i="13"/>
  <c r="F73" i="13"/>
  <c r="F25" i="62" l="1"/>
  <c r="F23" i="62"/>
  <c r="F21" i="62"/>
  <c r="F19" i="62"/>
  <c r="F17" i="62"/>
  <c r="F15" i="62"/>
  <c r="F13" i="62"/>
  <c r="F12" i="62"/>
  <c r="F54" i="41" l="1"/>
  <c r="F161" i="41" s="1"/>
  <c r="F12" i="38"/>
  <c r="F54" i="31"/>
  <c r="F55" i="31"/>
  <c r="F53" i="31"/>
  <c r="F33" i="31"/>
  <c r="F19" i="31"/>
  <c r="F17" i="23"/>
  <c r="F17" i="20"/>
  <c r="F7" i="20"/>
  <c r="F10" i="56"/>
  <c r="F24" i="15"/>
  <c r="F30" i="40"/>
  <c r="F16" i="40"/>
  <c r="F15" i="40"/>
  <c r="F14" i="40"/>
  <c r="F23" i="40"/>
  <c r="F69" i="13"/>
  <c r="F39" i="13"/>
  <c r="F38" i="13"/>
  <c r="F102" i="13"/>
  <c r="F94" i="13"/>
  <c r="F93" i="13"/>
  <c r="F68" i="13"/>
  <c r="F64" i="13"/>
  <c r="F63" i="13"/>
  <c r="F59" i="13"/>
  <c r="F58" i="13"/>
  <c r="F49" i="13"/>
  <c r="F48" i="13"/>
  <c r="F36" i="62"/>
  <c r="F14" i="55"/>
  <c r="F28" i="55"/>
  <c r="F33" i="13"/>
  <c r="F67" i="31"/>
  <c r="F24" i="31"/>
  <c r="F14" i="31"/>
  <c r="F26" i="31"/>
  <c r="F31" i="31"/>
  <c r="F17" i="31"/>
  <c r="F10" i="31"/>
  <c r="F9" i="25"/>
  <c r="F15" i="25" s="1"/>
  <c r="F28" i="46"/>
  <c r="F23" i="46"/>
  <c r="F18" i="46"/>
  <c r="F57" i="23"/>
  <c r="F55" i="23"/>
  <c r="F23" i="23"/>
  <c r="F11" i="23"/>
  <c r="F9" i="38"/>
  <c r="F7" i="16"/>
  <c r="F24" i="16" s="1"/>
  <c r="F41" i="15"/>
  <c r="F37" i="15"/>
  <c r="F36" i="15"/>
  <c r="F15" i="15"/>
  <c r="F8" i="15"/>
  <c r="F28" i="40"/>
  <c r="F8" i="40"/>
  <c r="F34" i="13"/>
  <c r="F29" i="13"/>
  <c r="F23" i="20" l="1"/>
  <c r="F14" i="38"/>
  <c r="F21" i="19" s="1"/>
  <c r="F32" i="40"/>
  <c r="F17" i="19" s="1"/>
  <c r="F49" i="15"/>
  <c r="F69" i="31"/>
  <c r="C20" i="30" s="1"/>
  <c r="F59" i="23"/>
  <c r="F12" i="56"/>
  <c r="C9" i="30" s="1"/>
  <c r="F18" i="19"/>
  <c r="F41" i="62"/>
  <c r="F14" i="19" s="1"/>
  <c r="F108" i="13"/>
  <c r="F16" i="19" s="1"/>
  <c r="C15" i="30"/>
  <c r="C13" i="30"/>
  <c r="F92" i="46"/>
  <c r="C14" i="30" s="1"/>
  <c r="C19" i="30"/>
  <c r="C18" i="30"/>
  <c r="C16" i="30"/>
  <c r="C8" i="30"/>
  <c r="F19" i="19"/>
  <c r="F30" i="55"/>
  <c r="F15" i="19" s="1"/>
  <c r="C10" i="30" l="1"/>
  <c r="F23" i="19"/>
  <c r="C22" i="30" l="1"/>
</calcChain>
</file>

<file path=xl/sharedStrings.xml><?xml version="1.0" encoding="utf-8"?>
<sst xmlns="http://schemas.openxmlformats.org/spreadsheetml/2006/main" count="6394" uniqueCount="2187">
  <si>
    <t>PRIPREMNI RADOVI, DEMONTAŽE I RUŠENJA</t>
  </si>
  <si>
    <t>kom</t>
  </si>
  <si>
    <t>m³</t>
  </si>
  <si>
    <t>m²</t>
  </si>
  <si>
    <t>ZEMLJANI RADOVI</t>
  </si>
  <si>
    <t xml:space="preserve">Ako na terenu ima panjeva, grmlja i sl. izvođač ih je dužan odstaniti bez obzira da li je to troškovnikom predviđeno. To će se obračunati prema odgovarajućoj poziciji u građevinskoj normi, tj. analizi potvrđenoj i ovjerenoj od nadzornog inženjera. To vrijedi i za zaštitu postojećeg drveća. Sva zapažanja u vrijeme izvođenja zemljanih radova unose se u građevinski dnevnik. U jediničnim cijenama uključen je sav rad oko iskopa (ručnog ili mehaničkog) i to do bilo koje dubine, sa svim potrebnim pomoćnim radovima, kao što je niveliranje i planiranje, nabijanje površina, obrubljivanje stranica, osiguranje od urušavanja, postava potrebne ograde, crpljenje i odstranjivanje oborinske ili procjedne vode.
</t>
  </si>
  <si>
    <t>BETONSKI I ARMIRANOBETONSKI RADOVI</t>
  </si>
  <si>
    <t>Ukoliko u pojedinoj stavki nije drugačije naznačeno, vrijede slijedeće činjenice:</t>
  </si>
  <si>
    <t>Opisi svih stavaka vrijede bez razlike na katnost građevine, te nema nikakvih dodataka ili nadoplata vezanih za rad na nekoj višoj ili nižoj etaži. Stavke ove grupe radova (beton, oplata, armatura i sl.) vrijede bez razlike na kat na koji se odnose do visine od 10,00 m.</t>
  </si>
  <si>
    <t>Ponuditelj/izvoditelj radova dužan je omogućiti nesmetanu ugradnju dijelova ili opreme tijekom postavljanja oplate (spiro cijevi, razvodne kutije, čelični profili i sl.) koja je sadržana u nekim drugim grupama radova, te za to neće tražiti nikakvu posebnu naknadu. Radove treba koordinirati sa izvoditeljima drugih grupa radova na način da ne dolazi do zastoja u izvedbi i uz obostrano razumijevanje, kako bi konačni rezultat bio u skladu s projektom i bez potreba za dopunskim radovima.</t>
  </si>
  <si>
    <t>U svakoj stavci je u jediničnoj cijeni sadržana nabava i dobava sveg materijala i potrebnih strojeva i opreme nužnih za izvođenje predmetnih radova, te se isto ne može posebno zaračunavati bez obzira bilo to navedeno ili ne u pojedinoj stavci.</t>
  </si>
  <si>
    <t>Katnost građevine i visine:</t>
  </si>
  <si>
    <t>Dijelovi ili oprema koji se ugrađuju u oplatu:</t>
  </si>
  <si>
    <t>Kvaliteta betona:</t>
  </si>
  <si>
    <t>Površinska obrada betona:</t>
  </si>
  <si>
    <t>Ukoliko u pojedinoj stavki nije drugačije naznačeno, površine betona bit će glatko izvučene. Betoniranje ispod vanjske temperature od 5 °C i njega betona. Za betoniranje u posebnim uvjetima tj. ispod vanjske temperature od +5 °C neće se obračunavati nikakav dodatak za otežane uvjete rada ili posebne dodatke betonu, tj. mjere zaštite betona protiv smrzavanja koji su nužni u tim uvjetima. Betoniranje u posebnim uvjetima smije se provoditi samo uz suglasnost nadzornog organa. Ukoliko se betoniranje vrši neposredno prije kiše ili tijekom betoniranja počne padati kiša ili snijeg, ponuditelj/izvoditelj radova je dužan bez posebne naknade efikasno zaštititi beton od negativnog utjecaja padalina. Ponuditelj/izvoditelj radova dužan je provoditi za ugrađeni beton svih elemenata provoditi odgovarajuću njegu betona u skladu sa važećim pravilnicima i zahtjevima iz projekta.</t>
  </si>
  <si>
    <t>Oplata:</t>
  </si>
  <si>
    <t>Materijal:</t>
  </si>
  <si>
    <t>Jedinične cijene stavki ove grupe radova vrijede bez razlike radi li se o transportnom betonu ili betonu proizvedenom na gradilištu. Samo za manje količine i izuzetno se može primijeniti beton proizveden na gradilištu. Veličina najvećeg zrna granulata ne smije biti veća od promjera 32 mm tj. mora biti prilagođena pojedinom betonskom elementu za koji se beton priprema. U svakom slučaju, granulometrijski sastav agregata od kojeg se priprema beton mora biti takav da osigurava dobru obradljivost i zbijenost betona.</t>
  </si>
  <si>
    <t>Sve radove izvoditi po važećim hrvatskim normama, pravilima struke te prema odredbama projekta, uputama konstruktora i nadzorne službe. U jediničnu cijenu uračunati; sve prilagodbe, pomoćni materijal i opremu potrebnu za potpunu gotovost predmetne betonske konstrukcije.</t>
  </si>
  <si>
    <t>Beton se proizvodi u za to ovlaštenim betonarama, a ugrađuje u načelu pumpama za beton uz istovremeno vibriranje ugrađenog betona odgovarajućim betonovibratorima. Kvaliteta granulata i ugrađenog betona se provodi u skladu s projektom propisanim mjerama za kontrolu kvalitete te u skladu s važećim Pravilnikom za beton i armirani beton. Sve kontrole kvalitete provode se bez dodatne naknade i u za to ovlaštenim ustanovama, a dokaze o provedenoj kontroli kvalitete ponuditelj/izvoditelj dužan je dostavljati sukcesivno nadzornom organu. Za primijenjenu armaturu ponuditelj/izvoditelj je dužan dostaviti ateste prije ugradnje!</t>
  </si>
  <si>
    <t>kg</t>
  </si>
  <si>
    <t>ZIDARSKI RADOVI</t>
  </si>
  <si>
    <t>Ako u pojedinoj stavki nije drugačije naznačeno, konzistencija marke betona veće od C16/20 treba biti slabo plastična do plastična, tj. mora omogućavati laku i efikasnu ugradnju betona i njegovu obradu, a bez negativnih utjecaja na projektom zahtijevane čvrstoće betona.</t>
  </si>
  <si>
    <t>NAPOMENA: Mjere uzeti na licu mjesta.</t>
  </si>
  <si>
    <t>BRAVARSKI RADOVI</t>
  </si>
  <si>
    <t>GRAĐEVINSKI RADOVI</t>
  </si>
  <si>
    <t>IZOLATERSKI RADOVI</t>
  </si>
  <si>
    <t>FASADERSKI RADOVI</t>
  </si>
  <si>
    <t>LIMARSKI RADOVI</t>
  </si>
  <si>
    <t>STOLARSKI RADOVI</t>
  </si>
  <si>
    <t>SOBOSLIKARSKO - LIČILAČKI RADOVI</t>
  </si>
  <si>
    <t>PODOPOLAGAČKI RADOVI</t>
  </si>
  <si>
    <t>KERAMIČARSKI RADOVI</t>
  </si>
  <si>
    <t>m¹</t>
  </si>
  <si>
    <t>Razni sitni i nepredvidivi radovi, zidarska pripomoć kod obrtničkih radova, razne ugradbe, rušenja, štemanja i krpanja, pripomoć instalaterima i slični pomoćni radovi, koji će biti potrebno izvesti po nalogu nadzorne službe ili u dogovoru sa projektantom. Radovi će se obračunati nakon upisa u građevinski dnevnik i prema stvarnom utrošku vremena i materijala.</t>
  </si>
  <si>
    <t>Čišćenje objekta:</t>
  </si>
  <si>
    <t>Ova stavka obuhvaća čišćenje objekta u fazama:</t>
  </si>
  <si>
    <t>1. čišćenje nakon grubih građevinskih radova zajedno sa odnošenjem srušene oplate.</t>
  </si>
  <si>
    <t>2. čišćenje poslije žbukanja i izvedba glazura</t>
  </si>
  <si>
    <t>KAMENOREZAČKI RADOVI</t>
  </si>
  <si>
    <t>komplet</t>
  </si>
  <si>
    <t>Materijal</t>
  </si>
  <si>
    <t>OPĆI UVJETI</t>
  </si>
  <si>
    <t>3.</t>
  </si>
  <si>
    <t>4.</t>
  </si>
  <si>
    <t>5.</t>
  </si>
  <si>
    <t>desna</t>
  </si>
  <si>
    <t>lijeva</t>
  </si>
  <si>
    <t>Obračun za iskopanu zemlju izvodi se prema ranije snimljenom terenu i kada se naknadnim snimanjem utvrdi da je rad izveden prema zahtjevima iz projekta.
Odvoz i dovoz materijala obračunava se po volumenu gotovog iskopa ili nasipa, bez dodataka na rastresitost materijala.
Prije početka radova treba točno odrediti mjesto deponije, odnosno daljinu prijevoza, jer se naknadno povećanje cijena na račun prijevoza ne priznaje.</t>
  </si>
  <si>
    <t>U jediničnim cijenama je sadržana dobava, postava i demontaža oplate sa svim pripadnim radovima i materijalom, bez obzira na visinu oplate ili njenu složenost, potrebu postave skela itd. Načelno se koristi oplata koja osigurava površinu betona glatkoće vidljivog betona za koji nije potrebna kasnija obrada površine (nova visokoplošna oplata, nove ploče za oplatu, blanjana drvena građa ili sl.), osim za dijelove koji se kasnije dopunski obrađuju (fasada i sl.).</t>
  </si>
  <si>
    <t>Svaki betonski element nakon uklanjanja oplate mora biti oblika i u položaju prema projektu, bez odstupanja u vertikalnom i horizontalnom smislu, bez "gnijezda" u betonu, rupa i ispupčenja, bez izraženih "curaka" betona na spoju elemenata oplate ili nastavcima oplate na unaprijed izbetonirani dio i sl.</t>
  </si>
  <si>
    <t>Ukoliko navedeni i slični nedostaci nastanu, ponuditelj/izvoditelj radova dužan je iste ispraviti bez ikakve naknade. Ravnost površine mora zadovoljavati uvjet +/- 3 mm na 2,00 m1. Odstupanje u visini smije biti najviše +/- 0,5 cm na 6,00 m1, a u horizontali +/- 0,5 cm na dužini od 33,00 m.</t>
  </si>
  <si>
    <t>2.08.</t>
  </si>
  <si>
    <t>2.07.</t>
  </si>
  <si>
    <t>2.06.</t>
  </si>
  <si>
    <t>2.05.</t>
  </si>
  <si>
    <t>2.04.</t>
  </si>
  <si>
    <t>2.01.</t>
  </si>
  <si>
    <t>2.02.</t>
  </si>
  <si>
    <t>2.03.</t>
  </si>
  <si>
    <t>1.01.</t>
  </si>
  <si>
    <t>1.02.</t>
  </si>
  <si>
    <t>1.03.</t>
  </si>
  <si>
    <t>1.04.</t>
  </si>
  <si>
    <t>1.05.</t>
  </si>
  <si>
    <t>1.06.</t>
  </si>
  <si>
    <t>REKAPITULACIJA</t>
  </si>
  <si>
    <t>Obračun po m1 gotove ograde.</t>
  </si>
  <si>
    <t xml:space="preserve">Metalni profili:
Potkonstrukcija iz pocinčanih čeličnih profila sa štancanim otvorima za vodovodne ili električne instalacije je čvrsto postavljena. Svi učvrsni elementi kao što su vijci i čavli pocinčani su ili fosforizirani. Lim za profile debljine je od min. 0.6 mm.
</t>
  </si>
  <si>
    <t xml:space="preserve">Priključci:
Sve priključne površine na zidovima, na stropu ili podu izvode se s brtvenom trakom.
</t>
  </si>
  <si>
    <t xml:space="preserve">Izolacijski sloj:
Izolacijski sloj se postavlja po čitavoj površini i osigurava se od micanja.
</t>
  </si>
  <si>
    <t>Radovi za prilagodbu na instalacijske i ugradbene dijelove, koji su ugrađeni prije oblaganja, posebno se ne obračunavaju.</t>
  </si>
  <si>
    <t>OPĆI I POSEBNI TEHNIČKI UVJETI ZA KALKULACIJE I IZVOĐENJE RADOVA</t>
  </si>
  <si>
    <t>GRAĐEVINSKI RADOVI - OPĆI UVJETI</t>
  </si>
  <si>
    <t>Zidarski radovi</t>
  </si>
  <si>
    <t>Izolaterski radovi</t>
  </si>
  <si>
    <t>OBRTNIČKI RADOVI - OPĆI UVJETI</t>
  </si>
  <si>
    <t>Stolarski radovi</t>
  </si>
  <si>
    <t>Podopolagački radovi</t>
  </si>
  <si>
    <t>Keramičarski radovi</t>
  </si>
  <si>
    <t>Soboslikarsko-ličilački radovi</t>
  </si>
  <si>
    <t>OPĆI I POSEBNI TEHNIČKI UVJETI</t>
  </si>
  <si>
    <t>OPĆI TEHNIČKI UVJETI</t>
  </si>
  <si>
    <t>Sve odredbe ovih uvjeta smatraju se sastavnim dijelom opisa svake pojedine stavke ovog troškovnika.</t>
  </si>
  <si>
    <t>Svaki ponuđač će podnijeti svoju ponudu na primjerku troškovnika dobivenom i ovjerenom od investitiora i dužan je pored svake količine upisati svoju jediničnu cijenu za svaku vrstu radova, ukupnu cijenu i ukupnu cijenu u rekapitulaciji za cijeli objekt.</t>
  </si>
  <si>
    <t>Izvođač ima obvezu dati pismenu izjavu da je tehničku dokumentaciju razumio, da je izvršio provjeru usklađenosti i količina, da u njoj nema nedostataka, te da je prihvaća kao osnov za izgradnju.</t>
  </si>
  <si>
    <t>U slučaju da izvođač predlaže iz svojih razloga ili iz razloga ekonomičnosti druga projektanska rješenja, dužan je izraditi dokumentaciju (tekstualnu i grafičku) i dati je na odobrenje projektantu, nadzoru i investitoru.</t>
  </si>
  <si>
    <t>U slučaju promjene u projektima i u troškovnicima izabranih materijala u fazi nuđenja, izvođač je dužan naznačiti u ponudi svoj prijedlog s obrazloženjem istog. Za materijale koji se pojavljuju kao novi na hrvatskom tržištu, a ponuđeni su, treba naznačiti da li imaju u Hrvatskoj verificirane certifikate (izvođač je dužan iste nabaviti do ugradnje, što će kontrolirati nadzor).</t>
  </si>
  <si>
    <t>Izvođač je dužan izraditi projekt organizacije gradilišta u skladu sa Zakonom o gradnji i uskladiti ga sa mogućnostima na parceli, te ishoditi sve suglasnosti vezano za promet i komunalnu infrastrukturu.</t>
  </si>
  <si>
    <t>Svi troškovi proizašli iz formiranja gradilišta, kao i troškovi osiguranja istog, obveza su izvođača radova ovog troškovnika i nema prava ista potraživati bilo od investitora, bilo od kooperanata.</t>
  </si>
  <si>
    <t>Izvođač je dužan o svom trošku izvesti ili provoditi:</t>
  </si>
  <si>
    <t>a) osigurati prometnu signalizaciju prema uvjetima koje će propisati odgovarajuća gradska služba</t>
  </si>
  <si>
    <t>b) čišćenje vozila (kotača) pranjem, pri iskopima i uvijek ako za to postoji potreba, uključivo i čišćenje kolnika i nogostupa</t>
  </si>
  <si>
    <t>c) podmirivanje komunalnih troškova (privremene priključke i potrošnju vode, električne energije i sl.) troškovi potrošenih energenata uključuju se u pojedinačnu cijenu pojedinih stavki</t>
  </si>
  <si>
    <t>d) zbrinjavanje otpada s gradilišta</t>
  </si>
  <si>
    <t>e) mjere zaštite na radu</t>
  </si>
  <si>
    <t>f) čuvanje gradilišta - prema potrebi</t>
  </si>
  <si>
    <t>Eventualne utvrđene štete proizašle gradnjom snosi izvođač.</t>
  </si>
  <si>
    <t>U troškove gradnje ulaze i svi eventualni zastoji zbog niskih temperatura (zaštita konstrukcije), visokih temperatura (dodatna vlaženja i sl.).</t>
  </si>
  <si>
    <t>Izvođač je dužan pribaviti sve potrebne ateste, a tokom gradnje i za tehnički pregled dužan je izvršiti sva potrebna ispitivanja kvalitete izvršenih radova o svojem trošku, što je propisano Zakonom o gradnji.</t>
  </si>
  <si>
    <t>Obveze i dužnosti prema nadzoru i inspekciji određene su Zakonom o gradnji.</t>
  </si>
  <si>
    <t>Tehnički pregled - sudjelovanje izvođača u tehničkom pregledu regulirano je Zakonom i izvođač je dužan izvršiti sve obveze njime propisane.</t>
  </si>
  <si>
    <t>Uporabna dozvola - obveze su regulirane  Zakonom.</t>
  </si>
  <si>
    <t>Garantni rok i otklanjanje nedostataka</t>
  </si>
  <si>
    <t>Garantni rok teče od dana tehničkog prijema i predaje zgrade investitoru.</t>
  </si>
  <si>
    <t>Garantni rok za kvalitetu obavljenog posla daje izvođač i traje dvije godine, odnosno prema odredbi ugovora, a garantni rok za opremu je prema uvjetima proizvođača.</t>
  </si>
  <si>
    <t>POSEBNI UVJETI ZA NUĐENE RADOVE I IZVEDBU</t>
  </si>
  <si>
    <t>Općenito</t>
  </si>
  <si>
    <t>Svi izvedeni radovi moraju biti unutar dopuštenih granica definiranih Zakonom o normizaciji (NN br. 55/96) koji se u Republici Hrvatskoj primjenjuju kao republički zakon, odnosno Pravilnicima o tehničkim mjerama za izvođenje pojedinih vrsta navedenih uz pojedine grupe radova.</t>
  </si>
  <si>
    <t>Sve radove treba kalkulirati prema opisu troškovničkih stavki i uvodnih opisa pojedinih grupa radova vezanih za izvođenje po HRN normama.</t>
  </si>
  <si>
    <t>Jediničnom cijenom treba obuhvatiti sve elemente navedene kako slijedi:</t>
  </si>
  <si>
    <t>Rad</t>
  </si>
  <si>
    <t xml:space="preserve">U kalkulaciji rada uključuje se sav rad, kako glavni tako i pomoćni, sav unutarnji transport, zaštita gotovih konstrukcija i dijelova objekata od štetnog utjecaja vrućine, hladnoće i sl., sav rad vezan za ugradnju, postavu, proboje i zaštitu instalacija (svi pomoćni radovi vezani za radove na postavi instalacija). </t>
  </si>
  <si>
    <t>Posebna obveza izvođača je uključivanje u svoje kalkulacije i svih prelaznih, spojnih konstrukcija ili elemenata neophodnih za uspostavu sigurnosnih i stručno korektnih detalja na svim vanjskim i unutarnjim spojevima različitih elemenata konstrukcija, obloga ili završnih radova.</t>
  </si>
  <si>
    <t>Skele</t>
  </si>
  <si>
    <t>Skela mora biti na vrijeme postavljena kako ne bi nastao zastoj u radu i kako bi se štitio okoliš od prašine i mehanički zaštitilo javnu površinu. Pod pojmom skele podrazumjeva se i prilaz istoj, te ograda.</t>
  </si>
  <si>
    <t>Oplata</t>
  </si>
  <si>
    <t>Kod oplate su uključena podupiranja bez obzira na visinu, uklještenja, te montaža i demontaža. U cijenu ulazi močenje oplate prije betoniranja, kao i mazanje kalupa. Po završetku betoniranja sva se oplata mora očistiti i sortirati.</t>
  </si>
  <si>
    <t>Izmjere</t>
  </si>
  <si>
    <t>Ako u stavci  nije dat način obračuna radova, u svemu se pridržavati prosječnih normi u građevinarstvu.</t>
  </si>
  <si>
    <t>Zimski i ljetni rad i ostale otežavajuće okolnosti</t>
  </si>
  <si>
    <t>Za vrijeme niskih zimskih i visokih ljetnih temperatura, izvođač radova treba zaštititi objekt, jer se ponavljani rad uslijed smrzavanja ili prebrzog sušenja neće priznati, već mora biti uključen u jediničnu cijenu.</t>
  </si>
  <si>
    <t>Naknadni rad neće se priznati zbog štete nastale uslijed atmosferskih nepogoda ili podzemne vode.</t>
  </si>
  <si>
    <t>Posebne uzance vezane za nuđenje</t>
  </si>
  <si>
    <t>Ukoliko investitor u toku gradnje odluči da neki rad ne izvodi, izvođač nema pravo na odštetu ako mu je investitor pravovremeno o tome dao obavijest (prije nabavke materijala ili izvedbe).</t>
  </si>
  <si>
    <t>Jedinične cijene primijeniti će se na izvedene količine, bez obzira u kojem postotku iste odstupaju od količine u troškovniku.</t>
  </si>
  <si>
    <t>Nikakve režijske sate neće biti moguće priznati, jer sve otežavajuće okolnosti moraju biti ukalkulirane u ponudi uz radove kojima pripadaju.</t>
  </si>
  <si>
    <t>Rizik nekvalitetno izvedenih radova snosi isključivo izvođač i dužan je otkloniti nedostatke (izmjene materijala, ponovljen rad i sl.).</t>
  </si>
  <si>
    <t>Tehnički uvjeti za grupe radova, bilo građevinskih ili obrtničkih, dani su posebno uz svaku grupu gdje su naznačeni uvjeti za nuđenje i izradu propisanih radova u troškovniku.</t>
  </si>
  <si>
    <t>Formiranje jediničnih cijena</t>
  </si>
  <si>
    <t>Iz predhodno navedenog slijedi da jedinične cijene obuhvaćaju sve potrebne radove, pribor, vezna sredstva, brtvila, prelazne sokle, sav okov i pribor, te ugradbeni materijal.</t>
  </si>
  <si>
    <t>Jedinična cijena po jedinici mjere obuhvaća:</t>
  </si>
  <si>
    <t>a) dobavu, odnosno izradu na gradilištu ili radionici</t>
  </si>
  <si>
    <t>b) transport vanjski i na gradilištu</t>
  </si>
  <si>
    <t>c) ugradbu i testiranje</t>
  </si>
  <si>
    <t>d) preuzimanje od strane nadzora</t>
  </si>
  <si>
    <t>Obračun količina radova vrši se na način opisan u svakoj poziciji ovog troškovnika, predviđen za taj rad u prosječnim građevinskim i obrtničkim normama.</t>
  </si>
  <si>
    <t>Ni jedan rad se ne može dva puta platiti, ukoliko nije dva puta rađen bez krivice izvođača, što se utvrđuje arbitražno, a na zahtjev jedne strane. Troškove arbitraže plaća strana koja nije bila u pravu.</t>
  </si>
  <si>
    <t>Sve obveze i izdatke, te troškove po odredbama ovih uvjeta dužan je izvođač ukalkulirati u ponuđene jedinične cijene za sve radove na objektu i ne može zahtjevati da se ti radovi posebno naplaćuju.</t>
  </si>
  <si>
    <t>Po završetku svih radova i instalacija na zgradi, izvođač je dužan ukloniti privremene objekte i priključke zajedno sa svim alatom, inventarom i skelama, očistiti gradilište i sva ostala prekopavanja dovesti u prvobitno stanje o svom trošku, odgovarajućim sredstvima, čišćenjem, pranjem i sl., te da dovede cijeli pogođeni objekt sa instalacijama u potpuno čisto i ispravno stanje i da ih u tom stanju održava do predaje na korištenje.</t>
  </si>
  <si>
    <t>Čišćenja tijekom izvedbe radova, kao i završno čišćenje ulaze u cijenu radova.</t>
  </si>
  <si>
    <t>Rušenje objekta vrši se u pravilu ručno. Demontaže dijelova objekta vrše se logičnim slijedom na način da jedan rad ne ometa ili onemogućuje izvedbu demontaže drugih dijelova objekta.</t>
  </si>
  <si>
    <t>Jedinična cijena iz ponude izvođača treba obuhvatiti kompletno rušenje, uključivo sve pripremno završne radove sadržane u faktorskim troškovima općih uvjeta koji su sastavni dio troškovnika.</t>
  </si>
  <si>
    <t>Svi prijenosi materijala dobivenih rušenjem, unutar gradilišta, te odvoz na otpad ili privremeni deponij, čišćenje terena, trebaju biti uključeni u jediničnoj cijeni radova na rušenju, i neće se priznati ako nisu posebno opisani u stavci radova.</t>
  </si>
  <si>
    <t>Količine u troškovniku računate su adekvatno ugrađenom kompaktnom stanju materijala u konstrukcijama, te se neće priznati nikakve razlike između kompaktnog i rastresitog stanja.</t>
  </si>
  <si>
    <t>Po završetku radova rušenja potrebno je sav otpadni materijal sortirati prema tipu, te odvesti na deponiju određenu od strane općine ili županije.</t>
  </si>
  <si>
    <t>Odvoz materijala sa gradilišta na gradsku deponiju predviđen je u svakoj pojedinoj stavci.</t>
  </si>
  <si>
    <t>Ovi tehnički uvjeti nadopunjuju se ili mjenjaju opisom pojedinih stavki troškovnika.</t>
  </si>
  <si>
    <t>Zidarski radovi izvoditi će se prema odobrenom glavnom i izvedbenom projektu, pridržavajući se i primjenjujući važeće propise i norme, naročito:</t>
  </si>
  <si>
    <t>- opeka za zidanje: HRN B.D1.011, B.D1.015;</t>
  </si>
  <si>
    <t>- mort za zidanje: HRN U.M2.010;</t>
  </si>
  <si>
    <t>- mort za žbukanje: HRN U M2.012;</t>
  </si>
  <si>
    <t>- ispitivanje morta: HRN B.C8.022, U.M8,002;</t>
  </si>
  <si>
    <t>- vapno građevinsko: HRN B.C1.020;</t>
  </si>
  <si>
    <t>- parna brana-bitumenska ljepenka: HRN U.M3.232;</t>
  </si>
  <si>
    <t>- kamena vuna-bitumenska aluminijska folija: HRN U.M9.015;</t>
  </si>
  <si>
    <t>- elastičnost estriha (zvuk): HRN U,J6.087;</t>
  </si>
  <si>
    <t>- ekspandirani polistiren: HRN G.C7.201</t>
  </si>
  <si>
    <t>Svi materijali primjenjeni na fasadi moraju imati posebne ateste proizvođača i dokumente o ispravnosti isporučenog materijala, a radove treba izvesti prema Tehničkim uvjetima za izvođenje fasaderskih radova HRN U.F2.010, te "Pravilnika o tehničkim mjerama i uvjetima za završne radove u zgradarstvu" (Sl.list 21/90), te normativi i standardi rada GN 301.</t>
  </si>
  <si>
    <t>Pri izradi podloga za podove, odnosno estriha, primjenjuju se norme:</t>
  </si>
  <si>
    <t>HRN U.F2.033 betonske podloge za nanošenje monolitnih polugotovih podova na bazi sintetičkih smola (Tehnički uvjeti)</t>
  </si>
  <si>
    <t>HRN U.F3.020 ksilolitni podovi; podloga</t>
  </si>
  <si>
    <t>HRN U.F2.019 plutajuće podne konstrukcije (Tehnički uvjeti)</t>
  </si>
  <si>
    <t>DIN 4109</t>
  </si>
  <si>
    <t>Za izradu morta potrebno je kontrolirati kvalitetu vode, pijeska, vapna, cementa i marku morta.</t>
  </si>
  <si>
    <t>Tijekom građenja kontrolirati okomice i ravninu zida, te geometriju zidova u odnosu na projekt.</t>
  </si>
  <si>
    <t>Spoj zida od opeke s betonskim zidom ili stupom mora biti izveden u skladu s propisom o zidanju na seizmičkom području. Zidanje kod temperature ispod 0°C nije dozvoljeno. Sve eventualno smrznute zidove treba srušiti i ponovo izvesti.</t>
  </si>
  <si>
    <t>Opeka za zidanje mora biti prvoklasna sa minimalnim odstupanjem po HRN-u. Za nosive zidove ne smiju se upotrebljavati elementi od pečene gline marke niže od M10. Obavezno osigurati sve predviđene otvore i "žljebove" za ugradnju stolarije, bravarije.</t>
  </si>
  <si>
    <t>Zidati treba u potpuno horizontalnim redovima, a reške moraju biti u oba smjera širine 1 do 1,5cm. Pri zidanju treba ih dobro zapuniti mortom, a na plohama koje će se kasnije žbukati spojnice odnosno reške moraju biti prazne na dubini do 2 cm, zbog boljeg prijanjanja.</t>
  </si>
  <si>
    <t>Pijesak za žbukanje mora biti čist od organskih primjesa (ako ih ima treba ih pranjem otkloniti), oštar i prosijan, a vapno dobro ugašeno, masno i odležano 4-5 tjedana u vapnari ispod vode ili pokriveno slojem mokrog pijeska.</t>
  </si>
  <si>
    <t>Prije upotrebe vapno treba prosijati, da u njemu ne bi ostale grudice negašenog vapna. Kvaliteta vapna mora odgovarati normama. Za upotrebu cementnog i produžnog morta, upotrijebiti sporo vezajući normalni portland cement PC-250 ili PC-350.</t>
  </si>
  <si>
    <t>Žbukanje zidova vršiti u pogodno vrijeme, kad su potpuno suhi, te pri optimalnoj temperaturi. Žbukanje treba izbjegavati za vrijeme zimskih niskih i ljetnih visokih temperatura, jer tada može doći do smrzavanja, odnosno prebrzog sušenja žbuke.</t>
  </si>
  <si>
    <t>Prije žbukanja treba plohe dobro očistiti, a naročito spojnice koje moraju biti udubljene cca 2 cm od plohe zida. Prije početka žbukanja plohe dobro navlažiti, a naročito kod žbukanja cementnim mortom. Betonske i armiranobetonske dijelove prije žbukanja poprskati s rijetkim cementnim mortom. Isto vrijedi i za fasadne dijelove, ako se isti žbukaju.</t>
  </si>
  <si>
    <t>Kod žbukanja u dva sloja ukupna debljina žbuke treba biti 2 do 2,5 cm. Kod žbukanja fini sloj nanosi se tek nakon što je prvi sloj posve suh.</t>
  </si>
  <si>
    <t>Fina žbuka nanosi se na zid tako da se dobije posve ravna i glatka površina zida, a uglovi i bridovi te spojevi zida i stropa se izvode "oštro" pod pravim kutem, ukoliko u opisu nije drugačije označeno.</t>
  </si>
  <si>
    <t>Gotova smjesa morta mora odgovarati točnom opisu rada, omjerima ili markama po količini materijala označenim u normama, kao i propisanoj čvrstoći morta.</t>
  </si>
  <si>
    <t>Za rabiciranje upotrijebiti rabic pletivo od pocinčane žice 0,7 do 1mm, a gustoća polja rabic pletiva 10mm. Pletivo može biti kvadratično ili višekutno.</t>
  </si>
  <si>
    <t>Ukoliko nije u opisu rada drugačije označeno, obračun kvadrature izvršiti po prosječnim normama. Povećanje zbog postotka otvora za vanjske plohe treba uključiti u jediničnu cijenu jer se isto ne plaća po koeficijentu povećanja zasebno.</t>
  </si>
  <si>
    <t>Prije početka radova na fasadi, izvođač je obavezan dostaviti projektantu na ovjeru uzorke završne obrade.</t>
  </si>
  <si>
    <t>Radovi se moraju izvesti u skladu s projektom uz predhodnu provjeru kvalitete zidane konstrukcije, u pogledu geometrije i čvrstoće.</t>
  </si>
  <si>
    <t>Za izvedbu radova upotrijebiti materijale koji odgovaraju normama. Ako se opisom pojedinog rada traži materijal koji nije obuhvaćen važećim normativima, mora se ugraditi materijal i izvesti rad u svemu prema naputku proizvođača, te sukladno garanciji i atestima ovlaštenih ustanova.</t>
  </si>
  <si>
    <t>Ovim radovima obuhvaćena je obrada vanjskih površina objekta s izvedbom završne obrade zidova kao i nanošenje završnog sloja direktno na betonske površine ili ožbukane zidove.</t>
  </si>
  <si>
    <t>Kod radova gdje je uz ugradbu materijala označena i dobava, istu treba uključiti, a također i eventualnu izradu pojedinih elemenata koji se izvode na gradilištu i ugrađuju montažno.</t>
  </si>
  <si>
    <t>Sve ugradbe treba izvesti točno po propisima, na mjestu označenom na projektu, bez šteta na ostatku objekta.</t>
  </si>
  <si>
    <t>Građevinski metalni dijelovi ugrađuju se cementnim mortom.</t>
  </si>
  <si>
    <t>Jedinična cijena sadrži dopremu materijala na gradilište, sav materijal, alat, mehanizaciju, uskladištenje, montažu i demontažu skela i radnih platformi, troškove radne snage, sve horizontalne i vertikalne transporte, čišćenje nakon izvedbe radova, svu štetu i troškove popravaka kao i posljedica nepažnje, troškove zaštite na radu, troškove atesta, zaštitu zidnih površina od utjecaja vrućine, hladnoće i atmosferskih nepogoda.</t>
  </si>
  <si>
    <t>Obračun izvršenih radova izvršiti će se prema jedinici mjere pojedinog rada i prema stvarno izvršenim količinama ovjerenim od nadzorne službe investitora.</t>
  </si>
  <si>
    <t>Prije predaje ponude izvođač radova mora zatražiti sva potrebna razjašnjenja od projektanta ukoliko neke stavke u troškovniku nisu dovoljno opisane, jer se kasniji prigovori neće uzeti u obzir.</t>
  </si>
  <si>
    <t>Po završetku radova sav otpadni materijal na gradilišnoj deponiji potrebno je sortirati prema tipu, te odvesti na deponiju određenu od strane općine ili županije.</t>
  </si>
  <si>
    <t>Cijene uključuju čišćenje građevine za vrijeme građenja, pripremu za primopredaju, tehnički pregled, te odvoz svog otpadnog materijala na gradsku deponiju.</t>
  </si>
  <si>
    <t>Za izradu pregradnih stijena s gipskartonskim pločama po tipologiji poznatih proizvođača (Knauf, Rigips i ostali) vezani su standardi:</t>
  </si>
  <si>
    <t>Gipskartonske ploče: DIN 18180, HRN B.C1.035;</t>
  </si>
  <si>
    <t>Mineralna vuna: DIN 18165;</t>
  </si>
  <si>
    <t>Zvučna zaštita: DIN 4109;</t>
  </si>
  <si>
    <t>Vatrozaštita: HRN U.J1.090, DIN 4102</t>
  </si>
  <si>
    <t>U stavkama troškovnika nisu opisane posebnosti vezane za potrebe izrade instalacijskog zida ili specijalnih nosača za veća opterećenja, što će izvođač izvesti po potrebi. Sva potrebna spojna sredstva za montažu stijena i obloga izvođač isporučuje prema katalogu. Nosiva metalna konstrukcija (profili, dužina i debljina lima) isporučuje se prema katalogu proizvođača.</t>
  </si>
  <si>
    <t>U jediničnu cijenu gipskartonskih stijena uključuje se sav rad, materijal i transport, potrebna drvena ili metalna nosiva konstrukcija za ugradnju gipskartonskih ploča, dobava i ugradnja brtvenog i pričvrsnog  materijala, kao i sve radnje brtvljenja, zapunjavanja i kitanja, a prema standardima  i uputstvima proizvođača.</t>
  </si>
  <si>
    <t>Izvođenje zidova i stropova od gipskartonskih ploča obračunat će se kroz zasebne stavke koje obuhvaćaju potkonstrukciju, oblogu zida sa svake strane, te ispunu zida izolacijom.</t>
  </si>
  <si>
    <t>Stolarske radove izvesti prema shemama stolarije i opisu u troškovniku, po pravilima zanata, primjenjujući važeće opće i posebne tehničke propise i norme, naročito temeljem čl.53. Zakona o normizaciji (NN 55/96) preuzet:</t>
  </si>
  <si>
    <t>Pravilnik o tehničkim normativima za projektiranje i izvođenje završnih radova u građevinarstvu (Sl.list br. 21/90), posebno poglavlje od članka 50. do čl. 70., u kojima su navedene specifične odredbe i HR-norme za stolariju kojih se treba pridržavati.</t>
  </si>
  <si>
    <t>Materijali trebaju odgovarati slijedećim normama:</t>
  </si>
  <si>
    <t>Drvo HRN D.A0.020, D.A0,021, D.A0.022, D.A0.101;</t>
  </si>
  <si>
    <t>Rezana hrastova građa: HRN D.C1.021;</t>
  </si>
  <si>
    <t>Borova rezana građa: HRN D.C1.040</t>
  </si>
  <si>
    <t>Rezana građa jele-smreke: HRN D.C1.041</t>
  </si>
  <si>
    <t>Furnir HRN D.C5.020</t>
  </si>
  <si>
    <t>Furnirske ploče HRN D.C5.001, D.C5.040, D.C5.041, D.C5.044;</t>
  </si>
  <si>
    <t>Ploče vlaknatice HRN D.C5.022-025;</t>
  </si>
  <si>
    <t>Ploče iverice HRN D.C5.030-034;</t>
  </si>
  <si>
    <t>Vijci HRN M.B1.024, M.B1.510;</t>
  </si>
  <si>
    <t>Građevinska stolarija HRN D.E1.001, D.E1.010-192, D.E8.001, D.E8.193, D.E8.235;</t>
  </si>
  <si>
    <t>Okov za građevinsku stolariju HRN M.K3.020-324;</t>
  </si>
  <si>
    <t>Zvučna izolacija prozora i vratiju HRN U.J6.201 (klasifikacija u V grupa)</t>
  </si>
  <si>
    <t>Zvučna izolacija prozora i vratiju HRN U.J6.041 (ispitivanje u laboratoriju)</t>
  </si>
  <si>
    <t>Zvučna izolacija prozora i vratiju HRN U.J6.045 (terenska mjerenja)</t>
  </si>
  <si>
    <t>Ponuđena i isporučena stolarija mora odgovarati modularnoj koordinaciji za vrata HRN D.E1.020.</t>
  </si>
  <si>
    <t>Sva stolarija kod dostave kao i na gradilištu mora biti zaštićena.</t>
  </si>
  <si>
    <t>Obračun izvršenih radova izvršit će se prema jedinici mjere u stavci troškovnika i broju i količini ugrađenih elemenata na objektu.</t>
  </si>
  <si>
    <t>Za sve stavke u troškovniku koje nisu dovljno jasne, potrebno je da izvođač radova prije davanja ponude zatraži objašnjenje od projektanta, jer se kasniji prigovori neće uzeti u obzir. Pažnju posvetiti i provjeriti usklađenosti s troškovnikom staklarskih i ličilačkih radova.</t>
  </si>
  <si>
    <t>Prije početka izvedbe stolarskih elemenata mora izvoditelj predočiti projektantu detalje izvedbe, radioničke nacrte, materijale i okov za izvedbu. Tek nakon izbora i odobrenja projektanta izvođač može započeti s radovima.</t>
  </si>
  <si>
    <t>Prije početka radova izvođač mora obavezno izvršiti kontrolu mjera na licu mjesta.</t>
  </si>
  <si>
    <t>Prilikom izvedbe stolarskih elemenata opisanih ovim troškovnikom, izvođač radova mora se pridržavati svih uvjeta i opisa iz shema i troškovnika, od strane investitora prihvaćenih materijala i detalja, kao i važećih propisa. Izvođač je dužan izvesti solidan i ispravan rad.</t>
  </si>
  <si>
    <t>Prije početka radova izvođač mora obavezno izvršiti kontrolu mjera na licu mjesta radi provjere ustanovljenja eventualnih pogrešaka i odstupanja u izvođenju građevinskih radova.</t>
  </si>
  <si>
    <t>Jediničnom cijenom treba obuhvatiti:</t>
  </si>
  <si>
    <t>- sve materijale koji se ugrađuju i koriste (osnovne i pomoćne);</t>
  </si>
  <si>
    <t>- sav potreban rad (osnovni i pomoćni) u radionici i na gradnji do potpune gotovosti i funkcionalnosti, uključivo i uzimanje mjere na gradnji za izvedbu i obračun;</t>
  </si>
  <si>
    <t>- sve horizontalna i vertikalne transporte i prijenose do i na gradilištu sve do mjesta ugradbe,</t>
  </si>
  <si>
    <t xml:space="preserve">- sva potrebna uskladištenja i zaštite, sve potrebne zaštitne konstrukcije i skele, kao i sve drugo predviđeno mjerama zaštite na radu i pravilima struke; </t>
  </si>
  <si>
    <t>- ugradbu stolarije;</t>
  </si>
  <si>
    <t>- završnu obradu svih vidljivih površina prema zahtjevu projektanta i opisu u pojedinim stavkama;</t>
  </si>
  <si>
    <t>- sva brtvljenja i kitanja reški i dilatacija između pojedinih elemenata same stavke i između stavke i susjednih ploha;</t>
  </si>
  <si>
    <t>- sve pokrove, kutne i kitne letvice i profile;</t>
  </si>
  <si>
    <t>- sva sidra i sidrene detalje i profile;</t>
  </si>
  <si>
    <t>- drvene čepove za pokrivanje glava svih upuštenih vijaka;</t>
  </si>
  <si>
    <t>- sav okov po izboru investitora, uključivo brave i ključeve, ručke ili prečke te odbojnike, zaustavljače i ventilacione rešetke;</t>
  </si>
  <si>
    <t>- stolarska montaža na građevini do potpune funkcinalne gotovosti;</t>
  </si>
  <si>
    <t>- bušenje rupa u zidovima od opeke ili betona, dobavu i ugradbu plastičnih tipla sa sidrenim vijcima, po potrebi zapunjavanje rupa za sidra ili oštećenja od ugradbe cementnim mortom 1:1;</t>
  </si>
  <si>
    <t>- sva priručna pomagala prema propisu HTZ mjera;</t>
  </si>
  <si>
    <t>- ostakljenje vrstom stakla naznačenom u pojedinoj stavci;</t>
  </si>
  <si>
    <t>- sve eventualne troškove štete nastale nepažnjom u radu, kao i otklanjanje iste.</t>
  </si>
  <si>
    <t>Kod vrata na mjestu denivelacije poda ili promjene u vrsti poda treba ugraditi dilatacione profile (keramičarski radovi).</t>
  </si>
  <si>
    <t>Unutarnja vrata ugraditi tipska, sa vratnim krilom od punog drveta. Vrata trebaju imati puni drveni dovratnik. Svi bridovi na dovratniku, vratnom krilu i pokrovnim letvicama moraju biti zaobljeni. Završna obrada dovratnika i vratnog krila - folija u sivoj ili bijeloj boji (CPL).</t>
  </si>
  <si>
    <t>Vrata izvesti sa svim potrebnim prvoklasnim okovom, s cilindričnom bravom, s kvakama i rozetama, te sa elementima i priborom za njihovo pričvršćenje, podnim odbojnicima i (ako je propisano) prostrujnim rešetkama, sve po izboru projektanta.</t>
  </si>
  <si>
    <t>Ovi opći uvjeti nadopunjuju se opisom pojedinih stavki troškovnika.</t>
  </si>
  <si>
    <t>Bravarski radovi i čelične konstrukcije</t>
  </si>
  <si>
    <t>Svi radovi moraju biti izvedeni stručno i solidno, u skladu sa zahtjevima propisa, važećih normi, uzancama zanata i graditeljskoj praksi, a naročito temeljem čl. 53. Zakona o normizaciji (NN 55/96), preuzetih normi prema "Pravilniku o tehničkim mjerama i uvjetima za završne radove u zgradarstvu" (SL.list 49/70) u svemu prema podacima iz projektne dokumentacije i detaljima preojektanta uz obaveznu kontrolu i usklađivanje mjera i količina na gradilištu prije početka izrade pojedinih stavaka ovog troškovnika.</t>
  </si>
  <si>
    <t>Upotrebljeni materijali, željezo, aluminij, čelični limovi i dr., moraju odgovarati tehničkim propisima za bravarske radove i hrvatskim normama, i to:</t>
  </si>
  <si>
    <t>Opći konstrukcijski čelici: HRN C.B0.500;</t>
  </si>
  <si>
    <t>Okrugli čelik vruće valjani: HRN C.B3.021;</t>
  </si>
  <si>
    <t>Kvadratni čelici vruće valjani: HRN C.B3.024;</t>
  </si>
  <si>
    <t>Plosnati čelici vruće valjani: HRN C.B3.025;</t>
  </si>
  <si>
    <t>Čelični ravnokraki ugaonici vruće valjani: HRN C.B3.101;</t>
  </si>
  <si>
    <t>Širokoplosnati čelici vruće valjani: HRN C.B3.030;</t>
  </si>
  <si>
    <t>Čelični i nosači vruće valjani: HRN C.B3.131;</t>
  </si>
  <si>
    <t>Plosnati čelici hladnovučeni: HRN C.B3.441;</t>
  </si>
  <si>
    <t>Čelični limovi debeli: HRN C.B4.110;</t>
  </si>
  <si>
    <t>Čelični limovi srednji: HRN C.B4.111;</t>
  </si>
  <si>
    <t>Čelični limovi tanki: HRN C.B4.112;</t>
  </si>
  <si>
    <t>Čelične cijevi bez šava: HRN C.B5.213, C.B5.221;</t>
  </si>
  <si>
    <t>Profili od aluminija: HRN C.C3.020-220;</t>
  </si>
  <si>
    <t>Limovi i trake od aluminija: HRN C.C4.019, C.C4.020, C.C4.050, C.C4.051;</t>
  </si>
  <si>
    <t>Limovi, trake i profili od aluminija i aluminijskih legura za građevinarstvo: HRN C.C4.060, C.C4.120, C.C4.150;</t>
  </si>
  <si>
    <t>Anodno oksidirani: HRN C.C4.160;</t>
  </si>
  <si>
    <t>Okovi za vrata i prozore: HRN M.K3.031, M.K3.032, M.K3.270-272;</t>
  </si>
  <si>
    <t>Zvučna izolacija prozora i vratiju: HRN U.J6.201 (klasifikacija u V grupa);</t>
  </si>
  <si>
    <t>Zvučna izolacija prozora i vratiju: HRN U.J6.041 (ispitivanje u laboratoriju);</t>
  </si>
  <si>
    <t>Zvučna izolacija prozora i vratiju: HRN U.J6.045 (terenska mjerenja);</t>
  </si>
  <si>
    <t>Antikorozivna zaštita čeličnih dijelova mora biti u skladu s važećim propisima "Pravilnika o tehničkim mjerama i uvjetima za zaštitu čeličnih konstrukcija od korozije".</t>
  </si>
  <si>
    <t>Kompletna površinska obrada svih materijala mora biti u skladu s važećim propisima i uputama proizvođača primijenjenog materijala (sredstva), a prema zahtjevu projektanta.</t>
  </si>
  <si>
    <t>Prije početka radova izvođač mora obvezno izvršiti kontrolu mjera na licu mjesta.</t>
  </si>
  <si>
    <t>Radioničke nacrte i detalje izvođač radova obvezno daje na suglasnost projektantu prije početka izrade.</t>
  </si>
  <si>
    <t>Željezne dijelove spajati varenjem. Svaki sastav mora biti tako konstruktivno riješen da na vanjskim površinama nema vidljivih vijaka.</t>
  </si>
  <si>
    <t>Specijalni umeci od tvrdog PVC materijala moraju osigurati kvalitetu i čisti sastav dvaju profila.</t>
  </si>
  <si>
    <t>Svi tehnički i fizikalni zahtjevi trebaju biti ispunjeni prema propisima ili prema posebnim traženjima projektanta. Konstrukcija mora biti dimenzionirana tako da sigurno prihvaća opterećenje i funkcije elemenata. Sve nosive dijelove statički provjeriti.</t>
  </si>
  <si>
    <t>Kod spajanja različitih materijala mora se osigurati da ne dođe do korozije. Vezovi i učvršćenja moraju biti takvi da uslijed temperaturnih promjena ne dođe do teškoća u funkciji pojedinih elemenata. Brtvljenje mora biti nepropusno za vodu, a propuštanje zraka minimalno.</t>
  </si>
  <si>
    <t>Svi profili i limovi trebaju biti odmašćeni, a hrđa odstranjena. Za varive elemente varioci trebaju posjedovati certifikat o kategoriji.</t>
  </si>
  <si>
    <t>Neravnine nakon zavarivanja potrebno je fino obraditi. Na montiranim dijelovima - elementima, ne smiju se vidjeti nikakvi tragovi oštećenja, a isti moraju precizno nalijegati. Okov, boja i materijal mora biti prema opisu uz shemu i detalje proizvođača uz suglasnost investitora i projektanta.</t>
  </si>
  <si>
    <t>Za sve radove predviđene troškovnikom izvođač radova je dužan pribaviti certifikate od odgovarajućih instituta, za kvalitetu materijala, površinske obrade, ispravnost po proizvođaču predloženih detalja kao i antikorozivne zaštite.</t>
  </si>
  <si>
    <t>Za protupožarnu bravariju obvezno dostaviti certifikate od referentne ustanove (HRN U.J1.160), a okviri dovratnika, vratnih krila i obložni limovi izvode se kao i kod obične bravarije s dodatkom:</t>
  </si>
  <si>
    <t>- ispune vratnih krila izolacijskim materijalom ovisno o željenoj vatrootpornosti</t>
  </si>
  <si>
    <t>- završnih odgovarajućih vatrootpornih boja, uključivo potrebne predradnje i pripreme podloga</t>
  </si>
  <si>
    <t>- brava na vratima s jednom ili tri točke blokiranja</t>
  </si>
  <si>
    <t>- hidrauličkog samozatvarača na vratnim krilima</t>
  </si>
  <si>
    <t>- trostranim brtvilom i pragom od čeličnog krutog profila</t>
  </si>
  <si>
    <t>- sav okov uključivo cilindrične brave s ključevima, rukohvatima, kvakama, ukrasnim rozetama i štitovima prema već navedenom.</t>
  </si>
  <si>
    <t>Svaku stavku iz sheme bravarije treba ponuditi kao gotov, montiran, učvršćen i zaštićen proizvod, bez obzira da li se radi o vratima, nadsvjetlima, ventilacijskim mrežama ili sl., sa potrebnim okovom, ostakljenjem i zaštitom za funkcionalnu upotrebu. Isto vrijedi i za slijepe dovratnike i doprozornike, odnosno sidra za ugradbu ili komade za usidrenje, koje treba na vrijeme dostaviti radi ugradnje u građevinske konstrukcije.</t>
  </si>
  <si>
    <t>Sve ostale bravarske izrađevine kao mreže, ventilacijske rešetke, otirači za obuću i sl., izvode se prema opisu u pojedinoj stavci troškovnika, shemi bravarije i detaljima.</t>
  </si>
  <si>
    <t>Obračun izvršenih radova vršit će se prema jedinici mjere u stavci troškovnika prema "Prosječnim normama u graditeljstvu".</t>
  </si>
  <si>
    <t>Jedinična cijena treba obuhvatiti:</t>
  </si>
  <si>
    <t>- sav materijal, dobavu, izradu i dopremu alata, mehanizacije i uskladištenja;</t>
  </si>
  <si>
    <t>- uzimanje potrebnih izmjera na objektu;</t>
  </si>
  <si>
    <t>- troškove radne snage za kompletan rad opisan u troškovniku;</t>
  </si>
  <si>
    <t>- jednokratni premaz prema uvjetima antikorozivne zaštite u radionici, te kompletnu zaštitu sa finalnom obradom ličenjem čeličnih dijelova, odnosno plastificiranjem ili eloksiranjem alu profila;</t>
  </si>
  <si>
    <t>- sve horizontalne i vertikalne transporte do mjesta montaže;</t>
  </si>
  <si>
    <t>- potrebnu radnu skelu;</t>
  </si>
  <si>
    <t>- čišćenje nakon završetlka radova;</t>
  </si>
  <si>
    <t>- sve potrebne HTZ mjere radnika;</t>
  </si>
  <si>
    <t>- svu štetu i troškove popravaka kao posljedica nepažnje tijekom izvedbe.</t>
  </si>
  <si>
    <t>Ukoliko koja stavka nije dovoljno opisana ili je nejasna, prije predaje ponude izvođač mora zatražiti razjašnjenje kod projektanta jer se kasniji prigovori neće uzeti u obzir.</t>
  </si>
  <si>
    <t xml:space="preserve">Čelične konstrukcije izvoditi prema detaljnim radioničkim nacrtima uvažavajući sve odredbe projektanta - konstruktera i važeće propise i norme, naročito temeljem čl. 53. Zakona o normizaciji (NN 55/96) preuzetih normi i pravilnika: </t>
  </si>
  <si>
    <t>Pravilnik o tehničkim normativima za čelične konstrukcije (Sl. list br. 61/86);</t>
  </si>
  <si>
    <t>Pravilnik o tehničkim mjerama i uvjetima za zaštitu čeličnih konstrukcija od korozije (Sl. list br. 32/70);</t>
  </si>
  <si>
    <t>Tehnički propisi o kvaliteti zavarenih spojeva za nosive čelične konstrukcije (Sl.list br. 41/64);</t>
  </si>
  <si>
    <t>HRN standarde za zavarivanje (HRN C.T3.008-071), antikorozivnu zaštitu (HRN C.T7.100-375), elektrode za zavarivanje (HRN C.H3.010-017) i drugo.</t>
  </si>
  <si>
    <t>Aluminijski radovi</t>
  </si>
  <si>
    <t>Izvođač radova dužan je pridržavati se općih propisa i važećih standarda za tu vrstu radova, opisa troškovnika, sheme, te uputa projektanta i nadzornog inženjera. Na osnovu shema i nacrta izvođač izrađuje svoje radioničke nacrte i detalje.</t>
  </si>
  <si>
    <t>Aluminijski radovi moraju se izvesti prema postojećim propisima za aluminijske radove i HTZ mjerama, a u skladu s obveznim važećim normama. Ugrađeni materijali moraju odgovarati slijedećim normama:</t>
  </si>
  <si>
    <t>Aluminijski lim HRN C.C4.020, C.C4.025, C.C4.050</t>
  </si>
  <si>
    <t>Prije davanja ponude izvoditelj mora s projektantom razjasniti sve eventualne nejasnoće, a prije početka radova predočiti projektantu detalje izvedbe, radioničke nacrte, materijale i okov za izvedbu. Tek nakon izbora i odobrenja projektanta može izvoditelj započeti s radovima.</t>
  </si>
  <si>
    <t>Prije početka radova izvoditelj mora obavezno izvršiti kontrolu mjera na licu mjesta.</t>
  </si>
  <si>
    <t>Aluminijske konstrukcije treba izvesti od tipskih plastificiranih profila i limova, sa prekinutim toplinskim mostom za vanjske konstrukcije, a bez unutarnje.</t>
  </si>
  <si>
    <t>Svi vidljivi dijelovi konstrukcije izvedeni aluminijskim tipskim plastificiranim profilima i limovima moraju biti završno obrađeni u boji koju odredi projektant (obrada plastificiranja apsolutno postojana bez promjene boje i tona s obzirom na starenje).</t>
  </si>
  <si>
    <t>Profili moraju biti fino brušeni, kutni spojevi moraju biti izvedeni besprijekorno. Mjesta koja su naročito osjetljiva brtviti dodatno.</t>
  </si>
  <si>
    <t>Svi dijelovi okova moraju biti ukrućeni i izrađeni od materijala otpornih protiv korozije. Svi profili i limovi iz aluminija moraju biti zaštićeni površinskom anodnom oksidacijom u tonu prema opisu pojedine stavke troškovnika. Debljina oksidnog sloja mora iznositi min 18 mikrona, izvedba prema DIN 17611.</t>
  </si>
  <si>
    <t>Ugradba u postojeće otvore pomoću slijepih dovratnika/doprozornika, izvedenih od čeličnih profila, zaštićenih od korozije antikorozivnim sredstvima. Učvršćenje prozora, vrata i stijena vršiti sa "Fischer" vijcima za odgovarajući tip materijala (opeka, beton).</t>
  </si>
  <si>
    <t>Čelični okviri i druge potkonstrukcije moraju biti zaštićeni prevlakom cinka, izvedba po DIN 18360 i DIN 18364, min debljina sloja 125 mikrona.</t>
  </si>
  <si>
    <t>Ostakljenje vanjskih aluminijskih stijena i prozora izvesti IZO staklom 8+16+5 mm. Vanjsko staklo debljine 8 mm je laminirano (4+4 mm) s polivinilbutirale (PVB) folijom debljine 0,38 mm. Iznimno u prizemlju objekta, ostakljenje izvesti IZO staklom 10+16+6 mm, vanjsko staklo debljine 10 mm, reflektirajuće 50-60% i laminirano (5+5 mm) s polivinilbutirale (PVB) folijom debljine 0,38 mm.</t>
  </si>
  <si>
    <t>Zvučna izolacija vnjskih prozora i ostakljenih stijena je minimalno 33 dB, koji moraju biti konstruirani prema zahtjevima Smjernica VDI 2719, tab 3. Isti moraju imati najmanje jedan nasjedni utor. Svi utori moraju biti neprekinuto brtvljeni mekanom zaštitnom trakom, trajno elastičnom, otpornom na starenje, te koja se lako može čistiti.</t>
  </si>
  <si>
    <t>Okviri krila moraju čvrsto priljegati na doprozornik/dovratnik. Prozori (ostakljene stijene) moraju biti osigurani dovoljnim brojem učvrsnih zasuna i tako konstruirani da se osigura jednoličan pritisak dovoljnog intenziteta  na nalijegajućim plohama. Kod ugradbe u obodne zidove (stropove i podove) potrebno je prostor između okvira i "špalete" ispuniti izolacijskim materijalom protiv buke (poliuretanskom pjenom), te na fasadnoj strani prekriti aluminijskim pokrovnim letvicama.</t>
  </si>
  <si>
    <t>Zahtjevanu vrijednost zvučne izolacije treba dokazati laboratorijskim mjerenjima, uz simulaciju realnih uvjeta.</t>
  </si>
  <si>
    <t>Sve fasadne konstrukcije (prozore, vrata i ostakljene stijene) treba ispitati prema odredbama HRN D.E8.193, otpornost fasadnih elemenata na propusnost zraka/vode za C/C ili D/D klasu.</t>
  </si>
  <si>
    <t xml:space="preserve">Svi dijelovi moraju biti dimenzionirani tako da sigurno prihvaćaju opterećenje od vjetra i funkciju elemenata. </t>
  </si>
  <si>
    <t>Brtveni materijali moraju biti postojani na starenje na utjecaj atmosferilija i biti kompatibilni s materijalima s kojima dolaze u dodir.</t>
  </si>
  <si>
    <t>Eventualne nejasnoće u opisu ili shemama alu-bravarije moraju se riješiti prije sklapanja ugovora kako ne bi došlo do traženja nadoplate od strane izvođača.</t>
  </si>
  <si>
    <t>Svaki ponuđač dužan je nuditi sve opisane stavke troškovnika bez obzira da li će ih izvesti sam ili sa svojim kooperantima.</t>
  </si>
  <si>
    <t>Pored opisa svake stavke u jediničnoj cijeni treba biti obuhvaćeno i slijedeće:</t>
  </si>
  <si>
    <t>- osnovni i pomoćni materijal</t>
  </si>
  <si>
    <t>- uzimanje mjera na objektu</t>
  </si>
  <si>
    <t>- razrada detalja</t>
  </si>
  <si>
    <t>- sve troškove izrade, zaštite i doprema na objekt</t>
  </si>
  <si>
    <t>- montažu na objektu</t>
  </si>
  <si>
    <t>- sav potreban okov</t>
  </si>
  <si>
    <t>- ostakljenje prema opisu pojedine pozicije</t>
  </si>
  <si>
    <t>- eventualno potrebne skele i pomagala za montažu</t>
  </si>
  <si>
    <t>- sva potrebna brtvljenja i pokrovna letvice</t>
  </si>
  <si>
    <t>- troškove za utrošak vode, struje, kao i smještaj bravara montera</t>
  </si>
  <si>
    <t>- čišćenje po završetku radova.</t>
  </si>
  <si>
    <t>Ponudom treba obuhvatiti izradu, isporuku i montažu vanjskih i unutarnjih aluminijskih fiksnih, kliznih i zaoktretnih vrata i stijena.</t>
  </si>
  <si>
    <t>Elementi obuhvaćaju sve potrebne komponente:</t>
  </si>
  <si>
    <t>- aluminijske konstruktivne elementa</t>
  </si>
  <si>
    <t>- termoizolaciju</t>
  </si>
  <si>
    <t>- ustakljenje</t>
  </si>
  <si>
    <t>- pribor za učvršćenje</t>
  </si>
  <si>
    <t>- okov</t>
  </si>
  <si>
    <t>- brtve i drugo</t>
  </si>
  <si>
    <t>Podloge za izradu ponuda su arhitektonski crteži. Eventualne nejasnoće treba otkloniti prije izdavanja ponude, s arhitektom i raspisivačem ponude. Ponuđač se obvezuje izraditi karakteristične detaljne crteže u mjerilu 1:1, kao i prikaz sistema u odgovarajućem mjerilu i priložiti ponudi. Uzorci predviđenih materijala i sklopova trebaju također biti priloženi ponudi.</t>
  </si>
  <si>
    <t>Kod unutrašnjih stijena i vrata primijeniti tipska rješenja kao na primjer firme "Geze", "Dorma" ili sl.</t>
  </si>
  <si>
    <t>Izvođač radova je dužan u ponuđenu cijenu ukalkulirati dostavu atesta o zrakopropusnosti, koeficijentu provodljivosti (k) i razini zvučne zaštite svakog primijenjenog tipa profila.</t>
  </si>
  <si>
    <t>Prilikom izvođenja radova izvoditelj treba zaštititi sve susjedne plohe i dijelove konstrukcije na takav način da ne dođe da njihovog oštećenja i isto uračunati u cijenu. Ukoliko do oštećenja ipak dođe, ista će izvoditelj popraviti na svoj trošak. Sav prostor koji je izvoditelj koristio treba nakon završetka radova dovesti u prijašnje stanje i počistiti sav prostor od smeća, šute i otpada.</t>
  </si>
  <si>
    <t>Opći uvjeti nadopunjuju se opisom pojedinih stavki troškovnika.</t>
  </si>
  <si>
    <t>Podopolagačke radove izvesti prema opisu u troškovniku iz prvoklasnog materijala, u svemu prema tehničkim uvjetima za podopolagačke radove i hrvatskim normama. Prema vrsti materijala podne obloge mogu biti:</t>
  </si>
  <si>
    <t>Podne obloge od PVC-a sa podlogom: HRN G.E5.021-022;</t>
  </si>
  <si>
    <t>Podne obloge od tekstila: HRN F.S2.025-028;</t>
  </si>
  <si>
    <t>Gumene i plastične podne obloge: HRN G.C8.022;</t>
  </si>
  <si>
    <t>Linoleum i obloge podne;</t>
  </si>
  <si>
    <t>Antistatički i provodljivi proizvodi: HRN G.E0.050;</t>
  </si>
  <si>
    <t>Podni pokrivači - utvrđivanje sposobnosti odvođenja elektriciteta podnih pokrivača i obloga; HRN G.E0.053;</t>
  </si>
  <si>
    <t>Podni pokrivači - ispitivanje HRN G.S.2.751-758.</t>
  </si>
  <si>
    <t>Za izradu  ponude i izvođenje podova ponuđač je dužan primijeniti relevantne propise i norme važeće u Republici Hrvatskoj, kao i međunarodno priznate norme za područja koja nisu pokrivena normama u Republici Hrvatskoj ili garantiraju viši nivo kvalitete od HRN.</t>
  </si>
  <si>
    <t>Ukoliko neka od podnih obloga nema standard, proizvođač je dužan certifikatom potvrditi slijedeće karakteristike:</t>
  </si>
  <si>
    <t>- dimenzije</t>
  </si>
  <si>
    <t>- dimenzionalnu stabilnost</t>
  </si>
  <si>
    <t>- postojanost prema svjetlu</t>
  </si>
  <si>
    <t>- zapaljivost</t>
  </si>
  <si>
    <t>- klizavost</t>
  </si>
  <si>
    <t>- provodljivost (električna i sl)</t>
  </si>
  <si>
    <t>- ujednačenost površina</t>
  </si>
  <si>
    <t>Sve podloge za polaganje podnih obloga potrebno je fino izravnati masom za izravnavanje.</t>
  </si>
  <si>
    <t>Radovi na polaganju podova mogu se izvoditi nakon što su provjereni svi potrebni uvjeti, kao što su kvaliteta podloge, vlažnost, temperatura u prostorijama, kao i svi ostali uvjeti koje traži izvođač pojedinih vrsta radova.</t>
  </si>
  <si>
    <t>Obračun izvršenih radova izvršit će se po jedinici mjera u troškovniku, važećim normama, tehničkim uvjetima za pojedine vrste podova i izmjera na licu mjesta.</t>
  </si>
  <si>
    <t>Jedinična cijena sadrži sav potreban materijal i pribor, sav potreban rad, transport do gradilišta i na gradilištu, kao i sva sredstva zaštite na radu radnika na gradilištu.</t>
  </si>
  <si>
    <t>Prije dobave podnih obloga na gradilište, potrebno je da izvođač radova predoči projektantu uzorke zbog odabiranja, te da provjeri sve količine.</t>
  </si>
  <si>
    <t>Sve radove izvesti prema:</t>
  </si>
  <si>
    <t>HRN U.F2.017 Tehnički uvjeti za izvođenje radova pri polaganju podnih obloga.</t>
  </si>
  <si>
    <t>Tekstilni podovi</t>
  </si>
  <si>
    <t>Opći uvjeti i napomene</t>
  </si>
  <si>
    <t>Prije početka izvedbe radova, izvođač je obvezan dostaviti na pregled i izbor uzorke materijala za oblaganje kao i detalje izvođenja i tek po izboru i odobrenju može se pristupiti izvedbi radova.</t>
  </si>
  <si>
    <t>Ukoliko se ugradi materijal koji investitor nije odobrio (ili) u neodgovarajućoj kvaliteti, radovi će se morati ponoviti u traženoj kvaliteti, izboru i po projektu uz predhodno uklanjanje neispravnih radova. Izrada detalja neće se posebno platiti već predstavlja trošak i obvezu izvoditelja.</t>
  </si>
  <si>
    <t>Prilikom izvođenja radova mora se izvođač striktno pridržavati prihvaćenih materijala i ovjerenih detalja.</t>
  </si>
  <si>
    <t>Bez obzira na vrstu podnih obloga, izvođač je obvezan dobaviti uputu za postavljanje, uvjete pripreme i stanje podloge, uputu za uporabu i rad te način održavanja poda u uporabi.</t>
  </si>
  <si>
    <t>Kako se podne obloge polažu ljepljenjem, treba koristiti isključivo po proizvođaču predloženo ljepilo (prema podnoj podlozi koja se izvodi), rabeći način ugradbe, materijale i alate kako je predviđeno tehnologijom proizvođača. Za ljepila je potrebno priložiti odgovarajuće certifikate.</t>
  </si>
  <si>
    <t>Zidove prostorije u kojoj se izvodi oblaganje poda moraju biti u potpunosti dovršeni, ploha očišćena od otpadaka i alata, prozori ostakljeni, a prostorije zatvorene.</t>
  </si>
  <si>
    <t>Prilikom radova na polaganju paziti da se isti izvode samo na suhoj, čistoj, odmašćenoj i ravnoj podlozi. Eventualne manje neravnine treba izvođač sam popraviti masom za izravnavanje (samonivelirajućom smjesom) i uračunati u cijenu, makar isto nije posebno navedeno opisom stavke.</t>
  </si>
  <si>
    <t>Cementni estrih na kojem se izvodi pod može biti vlažnosti do najviše 3%, temperatura prostora maora biti najmanje 10°C (preporučljivo 20°C), vlažnost zraka u granicama 45-65%. Materijal i ljepilo treba prije polaganja barem 24 sata držati u prostoriji propisane temperature. Nakon izvedbe podnog opločenja treba prostorije dobro zračiti i ventilirati i to duže vrijeme, a sve u skladu s uputama za polaganje ljepljenjem i pravilima zaštite na radu, te zaštite od požara.</t>
  </si>
  <si>
    <t>Ukoliko podloga nije odgovarajuća, radovi ne smiju otpočeti dok se ista ne dovede u stanje koje osigurava kvalitetan rad ili dok se ne izvede nova ispravna podloga.</t>
  </si>
  <si>
    <t>Sredstva za izravnavanje manjih neravnina u podlozi ili zatvaranje pukotina i očvršćavanje površinskog sloja moraju osiguravati iste mehaničke osobine kao i podloga, zbog osiguranja trajno čvrsta veze.</t>
  </si>
  <si>
    <t>Ljepilom treba između podloge i podne obloge ostvariti ujednačenu i čvrstu vezu po cijeloj površini poda. Ako se kod postave pojavi na spojnicama višak ljepila isti treba odmah obrisati. Ispod traka i ploča ne smiju ostati mjehurići zraka niti nezaljepljene površine.</t>
  </si>
  <si>
    <t>Ljepljena veza mora biti čvrsta i trajna, bez štetnog utjecaja kako na materijale tako i na radnike i korisnike. Ljepilo ne smije biti neugodnog mirisa. Gore navedene osobine mora izvođač dokazati certifikatima.</t>
  </si>
  <si>
    <t>Svi materijali koji se ugrađuju, kao i ljepila moraju obavezno biti ispitani i certifikati priloženi. Ukoliko ne postoje domaće norme, treba priložiti rezultate ispitivanja koji zadovoljavaju odredbe normi ISO, DIN ili EN.</t>
  </si>
  <si>
    <t>Cijenom izvedbe rada obvezno uključiti sve materijale koji se ugrađuju i koriste (osnovne i pomoćne materijale) sav potreban rad (osnovni i pomoćni) na izvedbi radova do potpune gotovosti i funkcionalnosti istih, sve transporte i prijenose do i na gradilištu sve do mjesta ugradbe, sva potrebna uskladištenja i zaštite, sve potrebne zaštitne konstrukcije, kao i sve drugo predviđeno mjerama zaštite na radu i pravilima struke.</t>
  </si>
  <si>
    <t>Količine podova u stavkama troškovnika odgovaraju površinama iz nacrta. Prije davanja ponude potrebno je provjeriti stanje i količine na licu mjesta i cijenom predvidjeti potrebne veće količine materijala radi otpada.</t>
  </si>
  <si>
    <t>Rubna letvica mora biti izvedena prema opisu u troškovniku.</t>
  </si>
  <si>
    <t>Opločenje zidova ili podova izvršit će se prema opisu u pojedinoj stavci troškovnika iz prvorazrednog novog (neupotrebljavanog) materijala u svemu prema tehničkim uvjetima za keramičarske radove i hrvatskim normama i to:</t>
  </si>
  <si>
    <t>Pločice za oblaganje podova</t>
  </si>
  <si>
    <t>Nepocakljene podne pločice moraju zadovoljavati uvjete propisane standardima: HRN B.D1.310, B.D1.320, B.D1.322, B.D1.333</t>
  </si>
  <si>
    <t>Pocakljene podne pločice zadovoljavati uvjete ovih normi: HRN B.D1.305, B.D1.306, B.D1.450. B.D8.050, B.D8.099</t>
  </si>
  <si>
    <t>Pločice za oblaganje zidova moraju zadovoljavati uvjete ovih normi: HRN B.D1.300, B.D1.301, B.D8.050 I B.D8.099</t>
  </si>
  <si>
    <t>Granitno porculanske pločice polažu se prema preporuci proizvođača. Pločice moraju biti kalibrirane i obvezno je proilođžiti certifikate:</t>
  </si>
  <si>
    <t>- za čvrstoču</t>
  </si>
  <si>
    <t>- otpornost na habanje</t>
  </si>
  <si>
    <t>- protukliznost</t>
  </si>
  <si>
    <t>- otpornost na kemikalije</t>
  </si>
  <si>
    <t>Izvođač je dužan prije početka radova ispitati podlogu, te eventualne neispravnost prijaviti nadzornom organu. Površine koje se oblažu moraju biti čiste, bez prašine i drugih prljavština, ravne i suhe, te bez neravnina. Ljepljenje pločica izvodi se ljepilom. Za ljepljenje keramičkih pločica mogu se upotrijebiti samo ona ljepila koja su od strane proizvođača deklarirana za određenu vrstu radova i imaju certifikat ovlaštenog instituta.</t>
  </si>
  <si>
    <t>Proizvođač mora dati detaljna uputstva za ugradnju i potrebne predradnje za ljepljenje, ljepilo ne smije izazivati nikakve štetne posljedice uslijed kemijskih utjecaja izazvanih pri dodiru podloge i obloge s ljepilom</t>
  </si>
  <si>
    <t>Čvrstoća na posmik na zidove mora biti in. 3kg/cm2. Čvrstoča na pritisak na podove ne smije biti manja od čvrstoće podloge.</t>
  </si>
  <si>
    <t>Ako tekstom troškovnika nije drukčije traženo, rešetke između pločica na zidovima i podovima su širine 2 mm. Reške se zatvaraju pogodnim zapitivnim materijalom (kit raznih vrsta).</t>
  </si>
  <si>
    <t>Nakon dovršenja radova treba stijene i pod posve očistiti.</t>
  </si>
  <si>
    <t>U fazi ponude izvođač je dužan od svake vrste ponuđenih pločica predložiti 3 uzorka. Jedinična cijena treba sadržavati sav potreban osnovni i pomoćni materijal (distanceri) i pribor s masom za fugiranje, sav rad, sve transporte do i na  gradilištu, sredstva zaštite na radu i sve zakonom propisane troškove.</t>
  </si>
  <si>
    <t>U izvedbi je uključeno ispitivanje i čišćenje podloge, te izravnavanje manjih neravnina, precizno izvođenje priključaka opločenja na ostale građevne dijelove, zaštita izrađenih površina i odstranjenje i odvoz svih otpadaka po dovršenju radova, kao i dobava uzoraka u svrhu odobrenja.</t>
  </si>
  <si>
    <t>U cijene je uključeno i kitanje spojeva ploha kod opločenja keramičkim pločicama (zid-zid, pod-pod), trajnoelastičnim sanitarnim kitom, te dobava i ugradnja rosfraj profila na spojevima različitih vrsta podova i na spojevima podova različitih nivoa.</t>
  </si>
  <si>
    <t xml:space="preserve">Sve radove izvesti prema:
</t>
  </si>
  <si>
    <t>HRN U.F2.011 Tehnički uvjeti za izvođenje keramičarskih radova.</t>
  </si>
  <si>
    <t>Soboslikarsko-ličilačke radove izvesti prema opisu u stavkama troškovnika po pravilima struke, primjenjujući važeće propise i norme, naročito temeljem čl. 53 Zakona o normizaciji (NN 55/96) preuzet "Pravilnik o tehničkim normativima za projektiranje i izvođenje završnih radova u građevinarstvu", Sl.list br. 21/90 i odgovarajuće norme;</t>
  </si>
  <si>
    <t>HRN U.F2.013 Tehnički uvjeti za izvođenje soboslikarskih radova</t>
  </si>
  <si>
    <t>HRN U.F2.010 Tehnički uvjeti za izvođenje fasaderskih radova</t>
  </si>
  <si>
    <t>Materijali moraju odgovarati propisima HRN-a za kvalitetu. Materijali koji nisu obuhvaćeni HRN normama moraju biti najbolje kvalitete i imati certifikat.</t>
  </si>
  <si>
    <t>Nenormizirane izvedbe vanjskih spojeva na konstrukcijama trebaju biti ispitane od stručne institucije, a rad treba izvoditi po stručnom uputstvu.</t>
  </si>
  <si>
    <t>Ako je u stavci troškovnika uključena izvedba radova za koje je potrebna radna snage posebne kvalifikacije (struke) treba ih povjeriti  radnicima tražene struke.</t>
  </si>
  <si>
    <t>Ako je u opisu radova spomenut određeni materijal, može se upotrijebiti i drugi dokazano, istovjetni proizvod, ali uz odobrenje nadzornog inženjera. Ako u opisu radova nije izričito propisan određeni materijal, izvođač treba na vlastitu odgovornost odabrati i pripremiti materijal prema vrsti podloge, zahtjevanom izvođenju i uvjetima na kojima se podloga nalazi u vrijeme izvođenja i eksploatacijskim uvjetima.</t>
  </si>
  <si>
    <t>Materijali se mogu primjenjivati samo na onim  površinama za koje su prema svojim fizičko-kemijskim i mehaničkim osobinama namjenjeni. Ako se u garantnom roku pojave bilo kakve promjene na radovima zbog loše kvalitete materijala, izvođač je u svom trošku dužan ukloniti nedostatke.</t>
  </si>
  <si>
    <t>Gotovi tvornički proizvedeni materijali moraju se upotrijebiti prema uputstvima proizvođača. Posebno voditi računa o dozvoljenoj tempraturi zraka za primjenu pojedine vrste materijala. Premazivanje može biti ručno ili strojno, ako u opisu radova nije strojno izvođenje radova isključeno.</t>
  </si>
  <si>
    <t>Svi upotrebljeni materijali trebaju biti potvrđeni kvalitetom proizvođača. Izvođač radova je dužan prije početka rad pregledati sve površine na gradnji, te izvođaču građ. radova dati svoje eventualne primjedbe.</t>
  </si>
  <si>
    <t>Podloge na koje se nanose zidne i stropne boje (žbuke, beton) treba predhodno obraditi prema uputama proizvođača - provesti kompletne predradnje - čišćenje ploha, impregnaciju, gletanje, kitanje i brušenje. Kod prostora sa visinom većom 4,0m cijenu uključiti potrebnu skelu.</t>
  </si>
  <si>
    <t>Zidove treba bijeliti i bojati kad su potpuno suhi, a prije treba izravnati sve eventualne rupe, pukotine ili krhotine.</t>
  </si>
  <si>
    <t>U jediničnoj cijeni kod bojanja odabranom bojom na novom zidu i stropu uključeno je:</t>
  </si>
  <si>
    <t>a) Priprema podloge</t>
  </si>
  <si>
    <t>- Čišćenje površine od prašine i eventoualno potrebni popravci na podlozi</t>
  </si>
  <si>
    <t>b) Impregniranje</t>
  </si>
  <si>
    <t>- produžne žbuke, vapnene žbuke i beton impregnirati odgovarajućom impregnacijom. Prije upotrebe treba impregnaciju razrijediti čistom vodom prema uputstvu proizvođača.</t>
  </si>
  <si>
    <t>c) Zaglađivanje</t>
  </si>
  <si>
    <t>- Za zaglađivanje valja primijeniti odgovarajući kit i nanjeti ga kadilicom u 2-3 tanka sloja. Nakon sušenja prebrusiti papirom br. 120 ili 15.</t>
  </si>
  <si>
    <t>d) Završno ličenje</t>
  </si>
  <si>
    <t>- izvoditi u 3 naliča, materijal pripremiti prema uputstvu proizvođača. Nanositi krznenim valjkom ili četkom.</t>
  </si>
  <si>
    <t>Premazi moraju čvrsto prijanjati na podlogu i imati jednoličnu površinu bez tragova četke, odnosno valjka. Boja mora biti ujednačenog intenziteta i tona, bez mrlja, tragova kitanja i oštećenja.</t>
  </si>
  <si>
    <t>Unutarnji uljani premazi moraju biti postojani na svjetlo i otporni na pranje. Vanjski premazi moraju biti otporni na atmosferilije. Podloga za sve radove mora biti u pravilu čista i bez prljavština (smola, prašina, ulje, mast, hrđa, bitumen i sl.). Opće pravilo da prije završne obrade treba sve matalne dijelove ugrađene u podlozi zaštititi premazivanjem antikorozivnim sredstvom.</t>
  </si>
  <si>
    <t>U cijeni radova uključen je i sav pomoćni rad i materijal, svi transporti kao i sve potrebne skele, podesti i druga pomagala, skidanje i ponovno vješanje prozorskih i vratnih krila, izrada uzoraka, pogonska energija, sredstva zaštite na radu i drugo.</t>
  </si>
  <si>
    <t>Obračun izvršenih radova vršit će se po jedinici mjere pojedine stavke u troškovniku po stvarno izvedenim količinama radova na gradilištu.</t>
  </si>
  <si>
    <t>Materijal za izvedbu spuštenog stropa mora biti prvoklasan atestiran i odgovarati tehničkim propisima i hrvatskim ili stranim normama.</t>
  </si>
  <si>
    <t>Za izradu spuštenih stropova od gipskartonskih ploča na metalnoj potkonstrukciji po tipologiji poznatih proizvođača (Knauf, Rigips i dr) važeći su standardi:</t>
  </si>
  <si>
    <t>Gipskartonske ploče: DIN 18180</t>
  </si>
  <si>
    <t>Mineralna vuna: HRN U.M9.015, DIN 18165</t>
  </si>
  <si>
    <t>Vatrozaštita: HRN DIN 4102</t>
  </si>
  <si>
    <t>Spojna sredstva i ovjesi (potkonstrukcija) prema katalogu ponuđača u pogledu profila. U stavkama uključeni svi radovi brtvljenja, bandažiranja i gletanja spojeva ploča.</t>
  </si>
  <si>
    <t>Za izradu spuštenih stropova od prešane mineralne vune na metalnoj potkonstrukciji po tipologiji poznatih proizvođača "Armstrong" ili sl.važeći su svi standardi po pitanju zvučne i vatrozaštite.</t>
  </si>
  <si>
    <t>Ako postoji zahtjev za posebnom apsorpcijom zvuka nanosi se akustični sloj.</t>
  </si>
  <si>
    <t>Spojne reške širine 3,5 mm, zatvorene ili otvorene.</t>
  </si>
  <si>
    <t>Radove izvoditi sa stručnom radnom snagom kvalificiranom za taj posao, a prema uputama projektanta i proizvođača.</t>
  </si>
  <si>
    <t>U cijeni radova uključen je sav  rad i materijal, svi transporti, čišćenje, kompletna tipska ovjesna konstrukcija do zadane visine, njeno učvršćenje o međukatnu konstrukciju, svi potrebni okovi i prodori (vidjeti projekte instalacija), pokrovne letvice i  i spojeve, skele i radne platforme za ugradnju stropa, ugradnja toplinske i zvučne izolacije, te pripomoć instalaterima.</t>
  </si>
  <si>
    <t>U ukupnu cijenu stavke treba uračunati i površinu vertikalnih i kosih stropnih ploha kod denivelacije stropa prema zahtjevima oblikovanja, te za potrebnu potkonstrukciju.</t>
  </si>
  <si>
    <t>Izbor ploča, način njihove ugradnje, detalji u vezi ugradnje rasvjetnih tijela i ostalo, sve u dogovoru s projektantom.</t>
  </si>
  <si>
    <t>Primijeniti nevidljivu konstrukciju ukoliko nije posebno iskazano u stavci kao vidljiva konstrukcija.</t>
  </si>
  <si>
    <t>Kompletno sve montirano uključivši sve potrebne zaključne profile. Izvedeno točno prema izvedbenim nacrtima i detaljima, te prema montažnim nacrtima i detaljima proizvođača ploča i njegovim uputama.</t>
  </si>
  <si>
    <t>U stropu se ostavljaju svi potrebni otvori za rasvjetu i ostalu instalaciju.</t>
  </si>
  <si>
    <t>Izvoditi u svemu prema uputama isporučitelja i prema pravilima struke izvođenja radova.</t>
  </si>
  <si>
    <t>Površine spuštenih stropova od gipskartonskih ploča boje se uvoznim ili domaćim akrilnim ili disperzivnim bojama, što se obračunava posebno u soboslikarsko-ličilačkim radovima, osim kod akustičnih ploča čija je završna obrada uključena u jediničnu cijenu obloge stropa strojarnice.</t>
  </si>
  <si>
    <t>Prije naručivanja stropa izvođač je dužan dostaviti projektantu na uvid uzorke i dogovoriti tehničke detalje izvođenja.</t>
  </si>
  <si>
    <t>Rušenja uvijek započinjati odozgo prema dolje, a za rušenja iznad 2,0 m visine koristiti potrebnu laku skelu, koja ulazi u obračun svake stavke, gdje je neophodna.</t>
  </si>
  <si>
    <t>Prije početka radova geodetski snimiti teren i u prisutnosti nadzornog inžinjera odrediti relativnu visinsku kotu ±00. Iskolčiti zgradu (objekt) te provjeriti da li trase postojećih instalacionih vodova na gradilištu i u blizini kolidiraju sa iskopom ili radnim prostorom potrebne mehanizacije.</t>
  </si>
  <si>
    <t>Prije početka zemljanih radova, teren treba očistiti od šiblja i korova ili stabala do 10 cm promjera (ukoliko to smeta postavljanju objekta ili organizaciji gradilišta). Ovi radovi kao i radovi oko razmjeravanja terena i obilježavanja zgrade uračunati su u jedinične cijene.</t>
  </si>
  <si>
    <t>Planiranje dna širokog iskopa i iskopa za temelje izvesti sa točnošću od ±3 cm, što je uključeno u jediničnu cijenu.</t>
  </si>
  <si>
    <t>Ukoliko izvođač prilikom iskopa zemlje naiđe na bilo kakve predmete, objekte ili instalacije, dužan je na tom mjestu obustaviti radove  i o tome obavijestiti investitora i nadzornog inženjera.</t>
  </si>
  <si>
    <t>Iskop temeljnih jama obračunavati će se prema etažama tj. po dubinama od 0 - 2 m,  2 - 4 m itd. Iskopani materijal treba odlagati na dovoljnom odstojanju od ruba iskopa, da ne dođe do zarušavanja.</t>
  </si>
  <si>
    <t>Podupiranja, razupiranja i crpljenja oborinskih voda, obuhvaćena su jediničnim cijenama.</t>
  </si>
  <si>
    <t>Potrebna građa za podupiranje mora biti pripremljena na gradilištu prije početka iskopa.</t>
  </si>
  <si>
    <t xml:space="preserve">Ako se iskopane jame oštete, odrone ili zatrpaju nepažnjom ili uslijed nedovoljnog podupiranja, izvođač ih dovodi u ispravno stanje, bez posebne naknade.
Ukoliko je izvođač otkopao ispod projektom predviđene temeljne ravnine obavezan je bez naknade popuniti tako nastale šupljine betonom MB 10, do projektirane kote.
</t>
  </si>
  <si>
    <t>Količine iskopa, transporta i nasipa zemlje obračunavaju se prema sraslom stanju tla.</t>
  </si>
  <si>
    <t>Pripremni radovi, demontaže i rušenja</t>
  </si>
  <si>
    <t>Betonski i armiranobetonski radovi</t>
  </si>
  <si>
    <t>Fasaderski radovi</t>
  </si>
  <si>
    <t>Limarski radovi</t>
  </si>
  <si>
    <t>Bravarski radovi</t>
  </si>
  <si>
    <t>Kamenorezački radovi</t>
  </si>
  <si>
    <t>Svi betonski i armirano-betonski radovi moraju se izvesti solidno i stručno prema Pravilniku o tehničkim mjerama za beton i armirani beton (Pravilnik o BiAB, Sl. list br.11/87.), ostalim propisima i pravilima dobrog zanata.</t>
  </si>
  <si>
    <t>Materijali za beton</t>
  </si>
  <si>
    <t>Cement</t>
  </si>
  <si>
    <t xml:space="preserve">Cement za izradu betona treba ispunjavati uvjete predviđene važećim normama o kvaliteti Portland cementa. </t>
  </si>
  <si>
    <t xml:space="preserve">Za pripremu betona mogu se upotrijebiti i specijalni cementi što će biti naglašeno u projektu konstrukcije. </t>
  </si>
  <si>
    <t>Cement koji ne nosi oznaku o klasifikaciji i kvaliteti može se upotrijebiti samo za betonske radove manje važnosti (beton za ispune, podloge itd.).</t>
  </si>
  <si>
    <t>Kod izrade konstrukcije od vidljivog betona potrebno je koristiti cement i agregat istog proizvođača odnosno sastava tokom cijele gradnje da ne bi došlo do promjene boje.</t>
  </si>
  <si>
    <t>Za izradu betona ne smije se upotrijebiti cement koji je na gradilištu uskladišten duže od 3 mjeseca ako ispitivanjima nije utvrđeno da u pogledu kvalitete odgovara propisanim uvjetima.</t>
  </si>
  <si>
    <t>Agregat</t>
  </si>
  <si>
    <t xml:space="preserve">Agregat za beton mora biti prirodni ili agregat dobijen drobljenjem kamena. </t>
  </si>
  <si>
    <t>Osnovne karakteristike koje mora zadovoljiti agregat za beton su sljedeće:</t>
  </si>
  <si>
    <t>- Količina tinjca (liskuna) i ugljena ne smije preći 1% težine agregata.</t>
  </si>
  <si>
    <t xml:space="preserve"> </t>
  </si>
  <si>
    <t xml:space="preserve">- Pri izboru agregata mora se voditi računa o načinu transporta i ugrađivanju betona, </t>
  </si>
  <si>
    <t xml:space="preserve">  o debljini elemenata koji se betonira i o gustoći njegove armature.</t>
  </si>
  <si>
    <t xml:space="preserve">  ne dolazi do miješanja frakcija.</t>
  </si>
  <si>
    <t>Voda</t>
  </si>
  <si>
    <t>Za pripremanje betona izvođač može upotrijebiti samo onu vodu za koju postoje dokazi da je pogodna za betoniranje. Svaka voda za piće ali ne i jako mineralizirana voda smatra se pogodnom za izradu betona.</t>
  </si>
  <si>
    <t>Za armirano-betonske konstrukcije morska voda se zbog korozije armature ne smije upotrijebiti za betoniranje.</t>
  </si>
  <si>
    <t>Dodaci betonu</t>
  </si>
  <si>
    <t xml:space="preserve">Radi poboljšanja pojedinih karakteristika betona mogu se prije ili za vrijeme miješanja upotrijebiti dodaci betonu. </t>
  </si>
  <si>
    <t>Prije njihove upotrebe treba posjedovati atest iz kojeg je vidljivo da se upotrebom dodataka neće oslabiti osnovna svojstva betona i armature (korozija).</t>
  </si>
  <si>
    <t>Glavne grupe dodataka betonu su:</t>
  </si>
  <si>
    <t>- dodaci koji ubrzavaju vezanje i očvršćenje betona,</t>
  </si>
  <si>
    <t>- dodaci koji usporavaju vezanje i očvršćenje betona,</t>
  </si>
  <si>
    <t>- dodaci koji omogućavaju izvođenje betonskih radova za vrijeme niskih temperatura,</t>
  </si>
  <si>
    <t>- dodaci koji poboljšavaju vodonepropustljivost betona itd.</t>
  </si>
  <si>
    <t>Dodaci betonu doziraju se prema uputama proizvođača.</t>
  </si>
  <si>
    <t>Beton</t>
  </si>
  <si>
    <t xml:space="preserve">Kvaliteta betona određena je statičkim proračunom. </t>
  </si>
  <si>
    <t xml:space="preserve">Najmanja količina cementa za izradu armiranog betona je 250 kg/m3 ugrađenog betona, ako je beton izložen atmosferskim uticajima minimalna količina cementa je 300 kg/m3 ugrađenog betona. </t>
  </si>
  <si>
    <t>Količina vode treba biti tolika da se s obzirom na uvjete ugrađivanja, beton dobro zbije. Zbog toga je potrebno stalno kontrolirati vodocementni faktor mjerenjem i provjeravanjem konzistencije betona.</t>
  </si>
  <si>
    <t xml:space="preserve">Tlačna čvrstoća betona ispituje se na kockama s bridom 20 cm koje su čuvane u vodi ili najmanje u 95-postotnoj relativnoj vlazi, pri temperaturi 20°C ± 3°C. </t>
  </si>
  <si>
    <t>Karakteristična tlačna čvrstoća jest vrijednost ispod koje se može očekivati najviše 10% svih tlačnih čvrstoća ispitanog betona (10-postotni fraktil).</t>
  </si>
  <si>
    <t>Armatura</t>
  </si>
  <si>
    <t>Sva armatura koja se upotrebljava za armiračke radove mora u pogledu kvalitete, čvrstoće, uskladištenja, savijanja i polaganja u konstrukcije, biti u skladu s postojećim standardima i propisima. Prije polaganja, armatura mora biti očišćena od hrđe i nečistoće.</t>
  </si>
  <si>
    <t xml:space="preserve">Ugrađivati se mora armatura po profilima iz statičkog proračuna, odnosno nacrta savijanja. Ukoliko je onemogućena nabava određenih profila, zamjena profila obavlja se uz odobrenje statičara. Postavljenu armaturu prije betoniranja pregledava šef gradilišta i nadzorni inžinjer, te statičar po odluci nadzornog inžinjera.  </t>
  </si>
  <si>
    <t>Ugrađena armatura obračunava: se za glatku i rebrastu armaturu odvojeno do 12 mm promjera i preko 14 mm u kg,  a za mreže po kg i po tipu mreže.</t>
  </si>
  <si>
    <t>Svaka pozicija armirano-betonskih elemenata definirana je u statičkom proračunu, planu armature kao i stavci troškovnika, te ima svoj odgovarajućI razred čvrsoće (C). Osim oznake razreda čvrstoće u projektu se mogu tražiti i posebni zahtjevi za druge karakteristike betona (vlačna čvrstoća, otpornost protiv habanja, vodonepropusnost, otpornost na mraz itd.), otpornost prema određenim agresivnim uticajima, te konzistencija (zemljovlažni, plastični ili tekući).</t>
  </si>
  <si>
    <t>Razred čvrstoće (C) jest normirana tlačna čvrstoća, u MPa koja se temelji na karakterističnoj čvrstoći pri starosti betona 28 dana.</t>
  </si>
  <si>
    <t>Montažni i polumontažni armirano-betonski elementi</t>
  </si>
  <si>
    <t>Minimalna marka betona za montažne elemente je MB 20. Kvaliteta betonskih spojeva mora biti najmanje iste kvalitete kao i betonskih elemenata koji se spajaju.</t>
  </si>
  <si>
    <t>Montažni elementi moraju  biti tako uskladišteni i transportirani da se spriječi pretjerano naprezanje ili oštećenje. Svi napukli elementi moraju se odstraniti. Za vrijeme montaže elementi se moraju povezati i poduprijeti.</t>
  </si>
  <si>
    <t xml:space="preserve">Za polumontažne stropove (omnia ploče, fert gredice i ispune, prerdnapregnute gredice i ispune i sl.) osigurati podupiranje ploča odnosno gredica prema uputstvu proizvođača. </t>
  </si>
  <si>
    <t>Armaturu, beton tlačne ploče i rebra za ukrutu izvesti prema statičkom proračunu.</t>
  </si>
  <si>
    <t>Izrada, transport i ugradnja betona</t>
  </si>
  <si>
    <t>Za izvedbu konstrukcija i elemenata od betona može se upotrijebiti samo beton čiji se sastavni dijelovi miješaju mehaničkim putem pri čemu se mora osigurati homogenost i stalnost osobina betona.</t>
  </si>
  <si>
    <t>Izvođač radova dužan je ugraditi beton odmah nakon pripremanja. Ako je temperatura zraka iznad 20°C beton treba ugraditi u roku 30 minuta. Beton treba transportirati na takav način i pod uvjetima koji sprečavaju segregaciju.</t>
  </si>
  <si>
    <t>Zemljovlažni beton nabijati, a plastični vibrirati (oplatni i igličasti vibrator). Prekid betoniranja kod specifičnih konstrukcija od betona i armiranog betona može se vršiti samo na onim mjestima kako je predviđeno projektnim elaboratom. U slučaju da dođe do prisilnog prekida betoniranja izvođač radova dužan je poduzeti mjere da takav prekid štetno ne utječe na statičke osobine konstrukcije.</t>
  </si>
  <si>
    <t>Svježi beton mora se tijekom transporta, ugradnje kao i u početnom periodu vezanja nakon ugradnje, zaštititi od svih atmosferskih uticaja (sunca, mraza, vjetra i drugih nepogoda, kao i od nepredviđenih opterećenja i potresa).</t>
  </si>
  <si>
    <t xml:space="preserve">Svježem betonu ne smije se naknadno dodavati voda. Beton se mora njegovati biti najmanje  7 dana od dana ugrađivanja odnosno dok ugrađeni beton ne postigne barem 70% predviđene čvrstoće. Ako je temperatura okolnog zraka pri ugradnji niža od 5°C onda se beton ne smije ugrađivati osim ako nisu poduzete posebne zaštitne mjere. </t>
  </si>
  <si>
    <t>Završnu površinu ostaviti prirodno hrapavu ako opisom stavke nije drugačije propisano.</t>
  </si>
  <si>
    <t>Skela i oplata</t>
  </si>
  <si>
    <t xml:space="preserve">Skela i oplata moraju imati takvu sigurnost i krutost da bez štetnih deformacija mogu primati opterećenje i uticaje koji nastaju tijekom izvedbe radova. </t>
  </si>
  <si>
    <t>One moraju biti izvedene tako da se osigura puna sigurnost radnika i sredstava za rad kao i sigurnost prolaznika, prometa, susjednih objekata i okoline. Prije betoniranja drvenu oplatu treba dobro očistiti, nakvasiti, a glatku namazati uljem. Isto tako treba provjeriti dimenzije i kvalitet izrade. Oplata se smije skinuti tek pošto ugrađeni beton dobije odgovarajuću čvrstoću, po nalogu nadzornog inžinjera. Skidanje oplata treba raditi pažljivo da ne bi došlo do oštećenja konstrukcije, a naročito tankih armirano-betonskih elemenata (nadvoja sa zubom, bangera, ograda isl.).</t>
  </si>
  <si>
    <t>Obračun</t>
  </si>
  <si>
    <t xml:space="preserve">Obračunava se po m3 ili m2 ili m', odnosno komadu, a prema vrsti presjeka konstrukcije. Presjeci konstrukcije se dijele na male (do 0,12 m², odnosno sa elementima tanjim od 12 cm debljine), srednje (do 0,3 m², odnosno do 30 cm debljine) i velike.  </t>
  </si>
  <si>
    <t>Grede se računaju i preko stupova po dužini. Nadvoji se računaju u dužini otvora uključujući naležući dio. Obračun nadvoja sa zubom (bangerom) vrši se u m3 i to nadvoj uključivo sa zubom.</t>
  </si>
  <si>
    <t xml:space="preserve">Armirano-betonske ploče obračunavaju se od ležaja do ležaja tj. u svjetlom rasponu. Betonske podloge obračunavaju se u m3.  </t>
  </si>
  <si>
    <t xml:space="preserve">Pri obračunu zidova odbijaju se svi otvori, bez obzira na veličinu, osim otvora za prolaz cijevi. </t>
  </si>
  <si>
    <t xml:space="preserve">Sve hidroizolaterske radove treba izvesti solidno i stručno prema važećim propisima i pravilima dobrog zanata. </t>
  </si>
  <si>
    <t>Ovi radovi obuhvaćaju hidroizolaciju podruma i temelja, te hidroizolacije u mokrim čvorovima na katovima zgrade. Ostale hidro i termo izolacije obuhvaćene su u pokrivačkim, limarskim i drugim zanatskim radovima.</t>
  </si>
  <si>
    <t>Hidroizolacije na bazi bitumena izvode se kao premazi i kao premazi sa izolacionim trakama (ljepenkama).</t>
  </si>
  <si>
    <t>Izolacionu ljepenku i ostale vrste izolacionih traka i ploča treba rezati ravno i pravokutno. Zaderani i krpani komadi isključeni su od ugradbe. Svi preklopi moraju biti najmanje 10 cm široki i ljepljeni bitumenom - hladnom bitumenskom masom ili vrućom bitumenskom izolacionom masom.  Kod polaganja dvaju ili više slojeva izolacionih traka ili ploča preklopi ne smiju ležati jedan na drugom, već moraju biti pomaknuti.</t>
  </si>
  <si>
    <t xml:space="preserve">Kod hidroizolacije zidova ljepenka treba na svaku stranu zida imati prehvat širine od 10 cm, koji treba spojiti sa horizontalnom izolacijom podova. </t>
  </si>
  <si>
    <t>Površine na koje se polaže izolacija, trebaju biti posve ravne, suhe, očišćene od prašine i nečistoće i dovoljno glatke, da izolacija dobro prione.</t>
  </si>
  <si>
    <t xml:space="preserve">Izolacija treba prilegnuti na površinu ravno, bez nabora i mjehura. </t>
  </si>
  <si>
    <t xml:space="preserve">Posebnu pažnju obratiti na zaštitu od požara kod rada sa vrućim bitumenskim premazima i varenim ljepenkama zbog velike zapaljivosti bitumena. </t>
  </si>
  <si>
    <t>U slučaju požara gasiti pijeskom ili pjenom. Gašenje vodom je opasno zbog prskanja vrelog bitumena.</t>
  </si>
  <si>
    <t>Hidroizolacije na bazi penetrirajućih premaza (silikatne osnove) se nanose neposredno nakon vezanja betona, odnosno nakon skidanja oplate. Vlažnost i kiselost betonske podloge treba izvođač provjeriti i uskladiti recepturu premaza sa kvalitetom podloge.</t>
  </si>
  <si>
    <t xml:space="preserve">Onečišćene podloge (zemlja, ulje i sl.) čistiti mehanički i vodom te  sredstvima koja propisuje i dozvoljava proizvođač premaza. Broj i način nanošenja premaza prema uputstvu proizvođača. </t>
  </si>
  <si>
    <t>Spoj horizontalne i vertikalne izolacije izvoditi sa bubrećim kitovima, nakon izvedbe oba premaza.</t>
  </si>
  <si>
    <t xml:space="preserve">Bitumenske hidroizolacije i hidroizolacije penetrirajućim premazima obračunavaju se po m² površine, osim za ugradnju bubrećih kitova koja se obračunava po m'.  </t>
  </si>
  <si>
    <t xml:space="preserve">Pokrivački i izolaterski radovi obuhvaćaju sve poslove potrebne da bi se formirala hidroizolacija na kosim i tzv. ravnim krovnim površinama (osim limenih pokrova koji su obuhvaćeni u limarskim radovima). </t>
  </si>
  <si>
    <t>U ovim radovima su također opisane i potrebne predradnje (npr. letvanje i formiranje ventilirajućeg sloja ispod crijepova, ugradnja termoizolirajućeg sloja kod integriranih ravnih krovova i tsl.).</t>
  </si>
  <si>
    <t>Prije početka radova izvođač je dužan pregledati podloge i upozoriti na eventualne nedostatke.</t>
  </si>
  <si>
    <t>Izolaterski radovi - ravni krovovi</t>
  </si>
  <si>
    <t>Sve izolaterske radove treba izvesti solidno i stručno prema važećim propisima i pravilima dobrog zanata.</t>
  </si>
  <si>
    <t>Izolaterski radovi obuhvaćaju hidroizolaciju ravnih krovnih površina i njihovu termoizolaciju ukoliko se radi o integriranom ravnom krovu.</t>
  </si>
  <si>
    <t>Hidroizolaciju koja se sastoji samo od premaza izvoditi prema uputama proizvođača i poštivati sve fizikalne, kemijske i klimatske uvjete.</t>
  </si>
  <si>
    <t xml:space="preserve">Izolacionu ljepenku i ostale vrste izolacionih traka i ploča treba rezati ravno i pravokutno. Zaderani i krpani komadi isključeni su od ugradbe. Svi preklopi moraju biti najmanje 10 cm široki i ljepljeni bitumenom - hladnom bitumenskom masom ili vrućom bitumenskom izolacionom masom.  </t>
  </si>
  <si>
    <t>Kod polaganja dvaju ili više slojeva izolacionih traka ili ploča preklopi ne smiju ležati jedan na drugom, već moraju biti pomaknuti.</t>
  </si>
  <si>
    <t>Kod integriranih ravnih krovova hidroizolacija se polaže na tvrdu termičku izolaciju postavljenu u padu prema vodovodnim grlima. Parorasteretni sloj lijepiti točkasto i omogućiti mu ozračivanje bilo lulama, bilo na rubovima uz nadozide.</t>
  </si>
  <si>
    <t>Posebnu pažnju obratiti na zaštitu od požara kod rada sa vrućim bitumenskim premazima i varenim ljepenkama zbog velike zapaljivosti bitumena. U slučaju požara gasiti pijeskom ili pjenom. Gašenje vodom je opasno zbog prskanja vrelog bitumena.</t>
  </si>
  <si>
    <t>Bitumenske hidroizolacije obračunavaju se po m² površine, vodolovna grla obračunavaju se po komadu, a završni profili po m'.</t>
  </si>
  <si>
    <t>Beton za pad i eventualnu termoizolaciju ispod njega opisani su i obračunavaju se u završnim zidarskim radovima.</t>
  </si>
  <si>
    <t xml:space="preserve">Ako opisom stavke nije drukčije predviđeno, cijenom stavke obuhvaćeni su svi potrebni materijali, rad, režijski troškovi, te potrebne radne skele. </t>
  </si>
  <si>
    <t>Sve radove na izvedbi fasade izvoditi prema Tehničkim uvjetima za izvođenje fasaderskih radova koji su u skladu sa hrvatskim normama i ostalim propisima.</t>
  </si>
  <si>
    <t>Zemljani radovi</t>
  </si>
  <si>
    <t>Svi limarski radovi moraju se izvesti solidno i stručno prema važećim propisima i pravilima dobrog zanata.</t>
  </si>
  <si>
    <t>Limarski radovi obuhvaćaju sve vrste pokrivanja i opšivanja limom, kao i  izradu i montažu žljebova, vertikalnih odvodnih cijevi i ventilacionih cijevi.</t>
  </si>
  <si>
    <t>Dijele se prema vrstama lima:</t>
  </si>
  <si>
    <t>- pocinčani lim 0,50 - 1 mm,</t>
  </si>
  <si>
    <t>- cinčani lim 0,50 - 2 mm,</t>
  </si>
  <si>
    <t>- bakreni lim 0,50 - 2 mm,</t>
  </si>
  <si>
    <t>- olovni lim 0,50 - 3 mm,</t>
  </si>
  <si>
    <t>- aluminijski lim 0,50 - 1,5 mm, eloksiran ili plastificiran,</t>
  </si>
  <si>
    <t>- crni lim (Čn lim) 0,50 - 1 mm,</t>
  </si>
  <si>
    <t>- polietilenski tipski elementi za žljebove i vertikalne odvodne cijevi</t>
  </si>
  <si>
    <t>Izvođač je dužan prije početka radova provjeriti sve građevinske lemente na koje, ili za koje se se pričvršćuje limarija i da pismeno dostavi naručitelju svoje primjedbe u vezi eventualnih nedostataka posebno u slučaju: neodgovarajućeg izbora projektiranog materijala i loše riješenog načina vezivanja limarije za građevinske radove.</t>
  </si>
  <si>
    <t>Dijelovi različitog materijala ne smiju se dodirivati jer bi uslijed toga moglo doći do korozije. Elementi od čelika za pričvršćivanje cinčanog ili pocinčanog lima moraju se pocinčati, ako u opisu radova nije predviđena neka druga zaštita (postavljanje podmetača od olova ili plastike otpornih na kiseline ili lužine). Za bakreni lim treba primjeniti učvršćivanje od bakra ili bakrenog čelika.</t>
  </si>
  <si>
    <t>Za učvršćivanje (kuke, zakovice, jahači, čavli, vijci i sl) treba primjeniti:</t>
  </si>
  <si>
    <t>- za čelični lim - čelična spojna sredstva,</t>
  </si>
  <si>
    <t>- za pocinčani i olovni lim - dobro pocinčana spojna sredstva,</t>
  </si>
  <si>
    <t>- za bakreni lim - bakrena spojna sredstva,</t>
  </si>
  <si>
    <t>- za alu lim - alu ili galvanizirana Čn spojna sredstva.</t>
  </si>
  <si>
    <t>Sastav i učvršćenja moraju biti tako izvedeni da elementi pri toplotnim promjenama mogu nesmetano dilatirati, a da pri tom ostanu nepropusni. Moraju se osigurati od oštećenja koje može izazvati vjetar i sl.</t>
  </si>
  <si>
    <t>Ispod lima koji se postavlja na beton, drvo ili žbuku treba postaviti sloj bitumenske ljepenke, čija su dobava i postava uključene u jediničnu cijenu.</t>
  </si>
  <si>
    <t>Pokrivački radovi sa limom</t>
  </si>
  <si>
    <t xml:space="preserve">Stojeći spojevi izvedeni po priklonici moraju biti dvostruki tj. sa dva prijevoja visine minimalno 25 mm. Spojevi paralelni sa strehom moraju biti dvostruko savijeni i položeni. </t>
  </si>
  <si>
    <t>Kod ravnih pocinčanih limova (nagib krova ispod 15°) moraju se lemiti 25 mm široki preklopi.</t>
  </si>
  <si>
    <t xml:space="preserve">Kod bakrenih limova nije dozvoljeno lemljenje. </t>
  </si>
  <si>
    <t>Kod pokrivanja krova pocinčanim limom u trakama lim se mora savijati pod pravim kutom. Poprečni spojevi moraju se izvesti kao položeni minimalno 20 mm širine.</t>
  </si>
  <si>
    <t>Valoviti lim za pokrivanje može se izrađivati od  cinčanog, pocinčanog ili alu lima minimalne debljine 0,7 mm. Preklop mora biti minimalno 50 mm.</t>
  </si>
  <si>
    <t>Veće krovne uvale moraju se pokrivati kao krovovi.</t>
  </si>
  <si>
    <t>Kod dužina preko 4 m, moraju se izvesti 100 mm široki preklopi.</t>
  </si>
  <si>
    <t xml:space="preserve">Probijanja u metalnom pokrivaču (učvršćivanje dimnjaka, cijevi kupola itd.) moraju biti posebno pažljivo izvedena kod pocinčanog lima pomoću lemljenja, a kod bakrenog pomoću dvostruko položenog ruba vezanog vodonepropusno sa pokrovom. </t>
  </si>
  <si>
    <t>KROVOPOKRIVAČKI RADOVI</t>
  </si>
  <si>
    <t>Krovopokrivački radovi</t>
  </si>
  <si>
    <t>Svi radovi moraju biti izvedeni stručno i solidno prema postojećim propisima, te u skladu s troškovnikom i projektom. Primjenjeni materijali za pokrivanje moraju biti ujednačene kvalitete, bez razlike u boji pojedinih komada, a površina potpuno jednolična.</t>
  </si>
  <si>
    <t>Transport materijala za pokrov vršiti pažljivo da se ne oštete rubovi ili plohe. Za izvođenje hidroizolacije krovnih ploha u projektu su predviđena takva rješenja da se hidroizolacijom izvedenom na osnovu tih rješenja trajno spriječi prodiranje vode i vlage kroz hidroizolaciju, te da se zbog utjecaja temperaturnih promjena ne smanji sposobnost hidroizolacije za spriječavanje prodora vode i vlage na mjestima na kojima se hidroizolacija završava, spaja s drugim elementima ili prekida.</t>
  </si>
  <si>
    <t>Građevina mora imati ispravno izvedeno rješenje za nosivu konstrukciju, ispod hidroizolacije za paroizolaciju, za toplinsku izolaciju, za nagib ploha, te zaštitu od insolacije i zaštitu hidroizolacije.</t>
  </si>
  <si>
    <t>Za izvođenje hidroizolacije moraju se upotrijebiti materijali koji odgovaraju HRN. Ostali materijali smiju se upotrijebiti samo onda kad je atestom utvrđeno da se takvi materijali mogu upotrijebiti za izradu hidroizolacije krova.</t>
  </si>
  <si>
    <t>Izvesti sve u skladu s Pravilnikom o tehničkim mjerama i uvjetima za ugljikovodikove ili polimerne hidrozolacije na krovovima. Podloga hidroizolacije mora biti suha i čista, bez šupljina na površini.</t>
  </si>
  <si>
    <t>U jediničnoj cijeni pojedine stavke sadržan je sav potreban rad za izvedbu, troškovi svih glavnih i pomoćnih materijala, te alata i uskladištenja, osim ako opisom pojedine stavke nije drugačije određeno, zatim svi prijenosi te transportni troškovi sa svim manipulacijama, sva davanja, režije i dobiti, tako da je jedinična cijena konačna.</t>
  </si>
  <si>
    <t>Obračun prema Prosječnim normama u građevinarstvu, ukoliko nije pojedinom stavkom drugačije određeno.</t>
  </si>
  <si>
    <t>Sve radove treba izvoditi po nacrtima, opisima troškovnika, tehničkim propisima, te uputama projektanta i nadzornog inžinjera. Sav upotrebljeni materijal, treba zadovoljavati postojeće propise i uzance.</t>
  </si>
  <si>
    <t>U cijenu svke vrste treba uključiti sav osnovni i pomoćni materijal, rastur materijala, transport do gradilišta i na gradilištu, troškove izrade, troškove pomoćnih konstrukcija (skele i sl.), trošak zaštite izvedenog rada, te uklanjanje nečistoća nastalih tokom rada.</t>
  </si>
  <si>
    <t>Izvedeni rad i upotrebljeni materijal kao i vrstu, boju i ton prirodnog kamena mora biti jednak uzorku što ga odabere projektant do najmanje 4 uzorka izvedenih po izvoditelju bez posebne naplate.</t>
  </si>
  <si>
    <t>Izvedba mora biti čista i precizna, prema datim detaljima i uputama projektanta, odnosno izboru i vrsti kamena.</t>
  </si>
  <si>
    <t>Ivice kamena moraju biti ravne i oštre bez ikakvih oštećenja.</t>
  </si>
  <si>
    <t>Sve ploče moraju biti jednakih dimenzija kako i sljubnice iste širine.</t>
  </si>
  <si>
    <t>Vidljive plohe moraju biti obrađene prema opisu u pojedinoj stavci, te u dogovoru s projektantom, (špicane, grebane, polirane, štokane, pjeskarene, fino brušene, paljene).</t>
  </si>
  <si>
    <t>Kamene ploče kojima su kitom i mortom zatvorene rupice i šupljine neće se primiti i ne smiju se ugraditi, osim ako tako nije ugovoreno (travertini).</t>
  </si>
  <si>
    <t>Sav upotrebljeni glavni materijal kao i vezni treba zadovoljiti važeće propise.</t>
  </si>
  <si>
    <t>Svi izvedeni podovi moraju se nakon polaganja zaštiti gipsanim estrihom, što treba biti sadržano po cijeni m2, a sloj će se skinuti neposredno prije završetka gradnje.</t>
  </si>
  <si>
    <t>Vezni materijal je cementni mort 1:2 na zidnom, odnosno 1:3 na podnom opločenju. Prije ugrađivanja treba pokusom provjeriti da li mort izaziva na odabranom kamenu nepoželjna cvjetanja. Za učvršćivanje kamenih ploča vertikalne obloge upotrijebiti propisana metalna spojna sredstva (nosače/sidra) koja moraju biti statički proračunata da nose cijelu težinu ploča, i izrađena odod nehrđajućeg metala.</t>
  </si>
  <si>
    <t>Rupe u zidovima za ugrađivanje nosača izrađuju se strojno, a prije ugrađivanja moraju se očistitii i isprati.</t>
  </si>
  <si>
    <t>Za kvalitetu radova izvođač jamči dvije godine od dana kada su radovi preuzeti.</t>
  </si>
  <si>
    <t>Pojavi li se u garantnom roku ma kakva promjena na radovima radi nekvalitetnog materijala ili izvedbe, tada je izvođač dužan o svom trošku nastale nedostatke otkloniti.</t>
  </si>
  <si>
    <t>Ne otkloni li izvođač zapažene nedostatke na radovima u ugovorenom roku, investitor ima pravo ukloniti iste na račun izvođača.</t>
  </si>
  <si>
    <t>Dok traju radovi izvođač je dužan zaštititi od oštećenja ili prljanja sve ostale građevne dijelove i opremu, npr. instalacijske uređaje, podove, stakla, kvake, brave i sl.</t>
  </si>
  <si>
    <t>Sve ostatke kao vapno, gips, kit ili drugi materijal zabranjeno je bacati u kanalizaciju ili sanitarne uređaje.</t>
  </si>
  <si>
    <t>Troškovi koji bi nastali otklanjanjem štete učinjene na vlastitim ili drugim radovima zbog nepažnje pri izvedbi padaju na teret izvođača.</t>
  </si>
  <si>
    <t>Svi izabrani kameni podovi atestiraju se za sljedeće karakteristike:</t>
  </si>
  <si>
    <t>- upijanje vlage,</t>
  </si>
  <si>
    <t>- zapreminsku specifičnu težinu,</t>
  </si>
  <si>
    <t>- poroznost i stupanj gustoće,</t>
  </si>
  <si>
    <t>- postojanost na mraz,</t>
  </si>
  <si>
    <t>- habanje.</t>
  </si>
  <si>
    <t>Također je potrebno izvršiti sve provjere dužina i širina ploha i visinu stepenica u naravi i ukazati nadzornom inžinjeru na eventualna odstupanja od projekta, odnosno na probleme prije oblaganja.</t>
  </si>
  <si>
    <t>Ziidovi od gipskartona</t>
  </si>
  <si>
    <t>GIPS KARTONSKI RADOVI</t>
  </si>
  <si>
    <t>Stropovi od gipskartona</t>
  </si>
  <si>
    <t>Gipskartonski radovi</t>
  </si>
  <si>
    <t>GIPSKARTONSKI RADOVI</t>
  </si>
  <si>
    <t>SVEUKUPNO (kn)</t>
  </si>
  <si>
    <t>UKUPNO GRAĐEVINSKI RADOVI (kn):</t>
  </si>
  <si>
    <t>UKUPNO OBRTNIČKI RADOVI (kn):</t>
  </si>
  <si>
    <t>BROJ STAVKE</t>
  </si>
  <si>
    <t>OPIS STAVKE</t>
  </si>
  <si>
    <t>JEDINICA MJERE</t>
  </si>
  <si>
    <t>KOLIČINA</t>
  </si>
  <si>
    <t>JEDINIČNA CIJENA</t>
  </si>
  <si>
    <t>IZNOS</t>
  </si>
  <si>
    <t>VANJSKA ALUMINIJSKA STOLARIJA</t>
  </si>
  <si>
    <t>Elaborat iskolčenja</t>
  </si>
  <si>
    <t>RAZNI RADOVI</t>
  </si>
  <si>
    <t>Obuhvaćeno: evidentiranje građevine u katastru, katastar vodova elektroinstalacija, katastar vodova tekomomunikacija, katastar vodova plinovoda, katastar vodova vodovodne instalacije, katastar vodova oborinske odvodnje i kanalizacije</t>
  </si>
  <si>
    <t>Obračun po m² zida.</t>
  </si>
  <si>
    <t xml:space="preserve">Geotekstil </t>
  </si>
  <si>
    <t>VATROOTPORNA STOLARIJA</t>
  </si>
  <si>
    <t>Specifikacije (tekstualni dio) i grafički prikazi predstavljaju cjelinu i što je na makar jednom od njih naznačeno, obaveza je za izvoditelja. Sve eventualne nejasnoće i nedefiniranost, izvođač radova treba utvrditi s projektantom i otkloniti u istom roku.</t>
  </si>
  <si>
    <t>Pod tim se podrazumjeva samo cijena materijala, tj. dobavna cijena, i to kako glavnog materijala, tako i pomoćnog veznog i sl. U cijenu su uključeni svi transportni troškovi bez obzira na prijevozno sredstvo , sa svim prijenosima, utovarima i istovarima, te uskladištenje i čuvanje na gradilištu od uništavanja (prebacivanje, zaštita i sl.). Uključuje se i davanje potrebnih uzoraka za pojedine vrste meterijala.</t>
  </si>
  <si>
    <t>Dužnost je izvođača da utvrdi pravi sastav tla, odnosno njegovu kategoriju i predoči je nadzornom inženjeru.</t>
  </si>
  <si>
    <t>Primanje iskopa vrši se u prisustvu nadzornog inženjera. Iskop na određenu dubinu završiti neposredno prije početka izvedbe temelja, da se ležajna ploha temelja ne bi raskvasila. Dno iskopa odnosno temelja mora se nalaziti na nosivom tlu bez obzira na projektiranu dubinu temeljenja. Eventualno potrebni dodatni iskopi obračunati će se prema stvarnim količinama.</t>
  </si>
  <si>
    <t>01.</t>
  </si>
  <si>
    <t>zidovi</t>
  </si>
  <si>
    <t>oplata</t>
  </si>
  <si>
    <t>Prije početka zemljanih radova, potrebno je iskolčiti gabarite objekta, te po potrebi postaviti druge potrebne oznake, označiti stalne visine, te snimiti postojeći teren zbog obračunavanja iskopane količine zemlje. Izvođenje radova na gradilištu započeti tek kada je ono uređeno prema odredbama Pravilnika o zaštiti na radu u građevinarstvu. Sav iskop zemlje mora se izvoditi s pravilnim odsjecanjem bočnih strana i dna jame (horizontalno).
U slučaju pojave veće količine podzemne vode, izvođač je dužan obavijestiti nadzornog inženjera radi poduzimanja odgovarajućih mjera.
Radove na iskopima, razastiranju, zatrpavanju i nabijanju izvoditi prema dimenzijama koje su predviđene projektom.</t>
  </si>
  <si>
    <t>Napomena:
Prije davanja ponude obavezan je pregled terena i utvrđivanje stvarne kategorije tla.</t>
  </si>
  <si>
    <t>Izvođač je dužan izraditi i postaviti ploču kojom se označava gradilište, sa osnovnim podacima o objektu, izvođaču, investitoru i projektantu. Ploča mora biti pravokutnog oblika najmanjih dimenzija 420 mm × 594 mm (A2 format), a izrađuje se od materijala i na način koji osigurava da tijekom vremena građenja zadrži propisani izgled i sadržaj, a po potrebi zamjenjuje se novom. Ploča se postavlja na vidljivom mjestu na ulazu u gradilište, a sadrži sve podatke propisane Pravilnikom o sadržaju i izgledu ploče kojom se označava gradilište.</t>
  </si>
  <si>
    <t>Izvođač je dužan izraditi i postaviti table i druge oznake sa upozorenjem, a sve po tehničkim propisima.</t>
  </si>
  <si>
    <t xml:space="preserve">Iskolčenje građevine i međa građevne čestice. Iskolčenje vrši ovlašteni geodet prema elaboratu iskolčenja. Rad obuhvaća iskolčenje, odnosno sva geodetska mjerenja kojima se podaci sa projekta prenose na teren, profiliranje, obnavljanje i održavanje iskolčenih oznaka na terenu za cijelo vrijeme građenja, odnosno do predaje radova Investitoru. </t>
  </si>
  <si>
    <t>Obračun betonskih presjeka:</t>
  </si>
  <si>
    <t>beton - veliki presjek</t>
  </si>
  <si>
    <t>beton - srednji presjek</t>
  </si>
  <si>
    <t>beton</t>
  </si>
  <si>
    <t>SVEUKUPNO OPREMA (kn):</t>
  </si>
  <si>
    <t>01.01.</t>
  </si>
  <si>
    <t>01.02.</t>
  </si>
  <si>
    <t>01.03.</t>
  </si>
  <si>
    <t>01.04.</t>
  </si>
  <si>
    <t>01.05.</t>
  </si>
  <si>
    <t>01.06.</t>
  </si>
  <si>
    <t>01.07.</t>
  </si>
  <si>
    <t>01.08.</t>
  </si>
  <si>
    <t>01.09.</t>
  </si>
  <si>
    <t>01.10.</t>
  </si>
  <si>
    <t>01.11.</t>
  </si>
  <si>
    <t>01.12.</t>
  </si>
  <si>
    <t>02.00.</t>
  </si>
  <si>
    <t>03.00.</t>
  </si>
  <si>
    <t>04.00.</t>
  </si>
  <si>
    <t>05.00.</t>
  </si>
  <si>
    <t>06.00.</t>
  </si>
  <si>
    <t>07.00.</t>
  </si>
  <si>
    <t>PRIPREMNI RADOVI, DEMONTAŽE I RUŠENJA UKUPNO: KN</t>
  </si>
  <si>
    <t>BETONSKI I ARMIRANOBETONSKI RADOVI UKUPNO: KN</t>
  </si>
  <si>
    <t>ZIDARSKI RADOVI UKUPNO: KN</t>
  </si>
  <si>
    <t>IZOLATERSKI RADOVI UKUPNO: KN</t>
  </si>
  <si>
    <t>FASADERSKI RADOVI UKUPNO: KN</t>
  </si>
  <si>
    <t>RAZNI RADOVI UKUPNO: KN</t>
  </si>
  <si>
    <t>01.00.</t>
  </si>
  <si>
    <t>LIMARSKI RADOVI UKUPNO: KN</t>
  </si>
  <si>
    <t>KROVOPOKRIVAČKI RADOVI UKUPNO: KN</t>
  </si>
  <si>
    <t>BRAVARSKI RADOVI UKUPNO: KN</t>
  </si>
  <si>
    <t>GIPSKARTONSKI RADOVI UKUPNO: KN</t>
  </si>
  <si>
    <t>KAMENOREZAČKI RADOVI UKUPNO: KN</t>
  </si>
  <si>
    <t>KERAMIČARSKI RADOVI UKUPNO: KN</t>
  </si>
  <si>
    <t>08.00.</t>
  </si>
  <si>
    <t>SOBOSLIKARSKO - LIČILAČKI RADOVI UKUPNO: KN</t>
  </si>
  <si>
    <t>10.00.</t>
  </si>
  <si>
    <t>PODOPOLAGAČKI RADOVI UKUPNO: KN</t>
  </si>
  <si>
    <t>B. OBRTNIČKI RADOVI</t>
  </si>
  <si>
    <t>A. Građevinski radovi</t>
  </si>
  <si>
    <t>B. Obrtnički radovi</t>
  </si>
  <si>
    <t>03.01.</t>
  </si>
  <si>
    <t>03.02.</t>
  </si>
  <si>
    <t>03.03.</t>
  </si>
  <si>
    <t>03.04.</t>
  </si>
  <si>
    <t>03.05.</t>
  </si>
  <si>
    <t>03.06.</t>
  </si>
  <si>
    <t>03.07.</t>
  </si>
  <si>
    <t>03.08.</t>
  </si>
  <si>
    <t>03.09.</t>
  </si>
  <si>
    <t>03.10.</t>
  </si>
  <si>
    <t>03.11.</t>
  </si>
  <si>
    <t>03.12.</t>
  </si>
  <si>
    <t>03.13.</t>
  </si>
  <si>
    <t>03.14.</t>
  </si>
  <si>
    <t>03.15.</t>
  </si>
  <si>
    <t>03.16.</t>
  </si>
  <si>
    <t>03.17.</t>
  </si>
  <si>
    <t>U svemu ostalom vrijedi opis iz stavke 03.02.</t>
  </si>
  <si>
    <t>Dobava materijala i izvedba betonskih nadtemeljnih zidova debljine 20 cm, betonom C 25/30 u dvostrukoj oplati sa vibriranjem betona.</t>
  </si>
  <si>
    <t xml:space="preserve">Ako se prilikom iskopa naiđe na zemlju drugog sastava nego što je navedeno u troškovniku, izvođač je dužan obavijestiti nadzornog inženjera i projektanta radi poduzimanja potrebnih mjera, a postojeći sastav upisati u građevni dnevnik. Izvedene temeljne jame i rovove pregledava i preuzima unaprijed određena komisija prije početka izvođenja temelja. Ona kontrolira radove i u toku izvođenja iskopa, zbog eventualnih odstupanja od projekta u dubini temelja ili načinu temeljenja, te u kvaliteti slojeva zemljišta.
</t>
  </si>
  <si>
    <t>- Za agregate koji sadrže organske materijale koji štetno djeluju na beton kao što su šećer,</t>
  </si>
  <si>
    <t xml:space="preserve">- Granulametrijski sastav mora osigurati povoljnu ugradljivost i kompaktnost betona. </t>
  </si>
  <si>
    <t xml:space="preserve">  Za izradu betona mora se upotrijebiti agregat u frakcijama. Prirodna  mješavina agregata</t>
  </si>
  <si>
    <t xml:space="preserve">  dozvoljava se samo za beton ispune, slojeve za  izravnavanje i sl.</t>
  </si>
  <si>
    <t xml:space="preserve">  Granulometrijski sastav utvrđuje se eksperimentalno, te se zahtjeva da se tijekom građenja</t>
  </si>
  <si>
    <t xml:space="preserve">  ne mijenja osjetno kako to ne bi  utjecalo na jednolikost kvalitete betona.</t>
  </si>
  <si>
    <t>- Maksimalna dimenzija zrna agregata (D) ograničena je sa 1/3 dimenzije elemenata koji se</t>
  </si>
  <si>
    <t xml:space="preserve">  betoniraju ili ne veća od najmanjeg razmaka šipki armature u vodoravnom redu.</t>
  </si>
  <si>
    <t xml:space="preserve">  masnoća, organska kiselina i druge štetne tvari organskog  porijekla, potrebno je</t>
  </si>
  <si>
    <t xml:space="preserve">  eksperimentalno dokazati da se upotrebom takvog   agregata dobiva beton propisane kvalitete.</t>
  </si>
  <si>
    <t xml:space="preserve">  Za pripremu betona može se upotrijebiti samo agregat za koji je atestom potvrđeno da ima</t>
  </si>
  <si>
    <t xml:space="preserve">  svojstva prema Pravilniku o BiAB.</t>
  </si>
  <si>
    <t xml:space="preserve">  Izvođač radova dužan je na gradilištu ispitati količinu vrlo finih čestica agregata kao i </t>
  </si>
  <si>
    <t xml:space="preserve">  granulometrijski sastav.</t>
  </si>
  <si>
    <t xml:space="preserve">  Agregat se po pravilu razdvaja prema krupnoći zrna u frakcije od 0 do 4 mm, 4 do 8 mm,</t>
  </si>
  <si>
    <t xml:space="preserve">  8 do 16 mm i 16 do 31,5 mm i frakciju čija su zrna agregata veća od 31,5 mm.</t>
  </si>
  <si>
    <t xml:space="preserve">  Svaka frakcija mora biti posebno uskladištena tako da tijekom upotrebe agregata ne dolazi</t>
  </si>
  <si>
    <t>02.01.</t>
  </si>
  <si>
    <t>02.02.</t>
  </si>
  <si>
    <t>02.03.</t>
  </si>
  <si>
    <t>02.04.</t>
  </si>
  <si>
    <t>02.05.</t>
  </si>
  <si>
    <t>02.06.</t>
  </si>
  <si>
    <t xml:space="preserve">Razastiranje humusa deponiranog na gradilištu sa planiranjem površine oko objekta, u debljini 20 cm.
Humus razastirati sa nadvišenjem od cca 20%, kako bi poslije slijeganja zemlja zauzela projektirane kote. U cijenu uključiti fino planiranje i valjanje drvenim valjkom.
Obračun po m². </t>
  </si>
  <si>
    <t>04.01.</t>
  </si>
  <si>
    <t>04.02.</t>
  </si>
  <si>
    <t>04.03.</t>
  </si>
  <si>
    <t>04.04.</t>
  </si>
  <si>
    <t>04.05.</t>
  </si>
  <si>
    <t>04.06.</t>
  </si>
  <si>
    <t>04.07.</t>
  </si>
  <si>
    <t xml:space="preserve">Bušenje rupa različitih presjeka za postavljanje instalacija, u zidovima od betona debljine 20 cm.
Šutu prikupiti, iznijeti, utovariti na kamion i odvesti na gradsku deponiju.
Obračun po komadu rupe. </t>
  </si>
  <si>
    <t>presjek 10 x 10 cm</t>
  </si>
  <si>
    <t>presjek 10 x 20 cm</t>
  </si>
  <si>
    <t>presjek 20 x 20 cm</t>
  </si>
  <si>
    <t>05.01.</t>
  </si>
  <si>
    <t>05.02.</t>
  </si>
  <si>
    <t>05.03.</t>
  </si>
  <si>
    <t>05.04.</t>
  </si>
  <si>
    <t>05.05.</t>
  </si>
  <si>
    <t>05.06.</t>
  </si>
  <si>
    <t>05.07.</t>
  </si>
  <si>
    <t>05.08.</t>
  </si>
  <si>
    <t>05.09.</t>
  </si>
  <si>
    <t>05.10.</t>
  </si>
  <si>
    <t>06.01.</t>
  </si>
  <si>
    <t>06.02.</t>
  </si>
  <si>
    <t>06.03.</t>
  </si>
  <si>
    <t>05.11.</t>
  </si>
  <si>
    <t>05.12.</t>
  </si>
  <si>
    <t>05.13.</t>
  </si>
  <si>
    <t>05.14.</t>
  </si>
  <si>
    <t>TIPOVI OSTAKLJENJA</t>
  </si>
  <si>
    <t>POVRŠINSKA ZAŠTITA</t>
  </si>
  <si>
    <t xml:space="preserve">Aluminijski profili su plastificirani u skladu s tehničkim smjernicama Qualicoat.
Boja je iz RAL palete, prema izboru projektanta.
Izvoditelj radova obavezan je prije početka plastifikacije aluminijskih profila podnijeti projektantima na uvid i odobrenje uzorke aluminijskih profila plastificirane prema njihovom izboru. </t>
  </si>
  <si>
    <t>UGRADNJA</t>
  </si>
  <si>
    <t>U svemu ostalom vrijedi opis iz stavke 03.01.</t>
  </si>
  <si>
    <t>SANITARNE PREGRADE</t>
  </si>
  <si>
    <t>r.š. 50 cm</t>
  </si>
  <si>
    <t>Jediničnom cijenom nuditi kompletan rad i materijal, gotovo, do potpuna funkcije.</t>
  </si>
  <si>
    <t>Obračun po m¹ gotove ograde, mjereno po kosini i ravnom dijelu ograde.</t>
  </si>
  <si>
    <t>Obračun po komadu.</t>
  </si>
  <si>
    <t>07.01.</t>
  </si>
  <si>
    <t>07.02.</t>
  </si>
  <si>
    <t>07.03.</t>
  </si>
  <si>
    <t>pod</t>
  </si>
  <si>
    <t>10.01.</t>
  </si>
  <si>
    <t>08.01.</t>
  </si>
  <si>
    <t>08.02.</t>
  </si>
  <si>
    <t>Obračun po m².</t>
  </si>
  <si>
    <t>2.1.</t>
  </si>
  <si>
    <t>2.2.</t>
  </si>
  <si>
    <t>2.3.</t>
  </si>
  <si>
    <t>Planiranje i zbijanje posteljice</t>
  </si>
  <si>
    <t>Obračun po m¹ ugrađenih rubnjaka.</t>
  </si>
  <si>
    <t>Izrada projekta izvedenog stanja</t>
  </si>
  <si>
    <t>Izrada te dostava/predaja investitoru, nakon izvođenja svih radova, kompletne projekte izvedenog stanja (arhitektonsko-građevinski, elektrotehnički, strojarski i projekt vodovoda, kanalizacije i hidrantske mreže).
Izvedbeni projekti trebaju sadržavati sve ucrtane izmjene i dopune, sukladno stvarno izvedenim radovima.
Komplet projekata izvedenog stanja izraditi i dostaviti u 3 primjerka, te na CD-u u digitalnom obliku (AutoCad, Word, Excell), po svim strukama.
Sve komplet.</t>
  </si>
  <si>
    <t>Obračun po m³ zbijenog sloja.</t>
  </si>
  <si>
    <t>Obračun: prema m².</t>
  </si>
  <si>
    <t>Dobava i postava betonskih ploča 40/40/6 cm, za pješačke površine.
U cijenu uključiti sve potrebne radove (nabijanja i sl.) do pune gotovosti.
Boja i tekstura ploča po izboru projektanta.</t>
  </si>
  <si>
    <t>Snimanje izgrađene građevine uključuje:</t>
  </si>
  <si>
    <t>Geodetsko snimanje izvedenog stanja, izrada snimaka i upis u katastar za potrebe ishođenja uporabne dozvole.</t>
  </si>
  <si>
    <t>2.09.</t>
  </si>
  <si>
    <t>A.   GRAĐEVINSKI RADOVI</t>
  </si>
  <si>
    <t>02.</t>
  </si>
  <si>
    <t>03.</t>
  </si>
  <si>
    <t>04.</t>
  </si>
  <si>
    <t>05.</t>
  </si>
  <si>
    <t>06.</t>
  </si>
  <si>
    <t>B.   OBRTNIČKI RADOVI</t>
  </si>
  <si>
    <t>07.</t>
  </si>
  <si>
    <t>08.</t>
  </si>
  <si>
    <t>09.</t>
  </si>
  <si>
    <t>-  Izjava o svojstvima, u skladu sa Zakonom o građevinskim proizvodima (NN 76/13, 30/14) i klasifikacijskom normom HRN EN 14351-1, ili jednakovrijednom:</t>
  </si>
  <si>
    <t>Potrebna dokumentacija koju će izvođač radova priložiti u cilju dokazivanja svojstava dijelova prozorskih sistema i gotovih stavki određenih projektom i ovim troškovnikom:</t>
  </si>
  <si>
    <t>-  Iskaz tolerancija mjera i oblika za aluminijske profile, u skladu s HRN EN 12020-2:2001, ili jednakovrijednom:</t>
  </si>
  <si>
    <t>-  Dokaz o čvrstoći spoja, tj. otpornosti na smik između profila i izolatora, u skladu s EN 14024, ili jednakovrijednom:</t>
  </si>
  <si>
    <t>-  Proračune koeficijenta prolaza topline profila Uf i ukupnog koeficijenta prolaza topline Ucw, u skladu s EN ISO 10077-2, ili jednakovrijednom:</t>
  </si>
  <si>
    <t>-  Statički proračuni profila i stakla prema potrebi.</t>
  </si>
  <si>
    <t>UREĐENJE OKOLIŠA</t>
  </si>
  <si>
    <t>OPREMA</t>
  </si>
  <si>
    <t>01.13.</t>
  </si>
  <si>
    <t xml:space="preserve">Grubo i fino strojno planiranje posteljice, te zbijanje glatkim valjcima.
Zbijanje posteljice u zemljanim materijalima treba izvršiti tako da se postigne stupanj zbijenosti u odnosu na standardni Proctor-ov postupak Sz≥100%, odnosno modul stišljivosti Ms ≥ 30MN/m².
Obračun po m² zbijene posteljice. </t>
  </si>
  <si>
    <t>G. OPREMA</t>
  </si>
  <si>
    <t xml:space="preserve">Prije početka radova na rušenju i demontažama potrebno je isključiti iz mreže sva trošila, a naročito paziti da se zatvore ventili vodovodne i plinske instalacije, te isključe osigurači električne instalacije. Nakon demontaža utičnica, prekidača i svjetiljki izolirati krajeve napojnih kablova.
Rušenja uvijek započinjati odozgo prema dolje, a za rušenja iznad 2,0 m visine koristiti potrebnu laku skelu, koja ulazi u obračun svake stavke, gdje je neophodna.
</t>
  </si>
  <si>
    <t>Demontaža postojećih doprozornika i dovratnika starih drvenih vrata zajedno sa dovratnicima. 
Obračun sve kompletno po kom.</t>
  </si>
  <si>
    <t>Strojno razbijanje svih postojećih podova na tlu, uključujući sve slojeve i obloge, te i tamponski sloj šljunka.
Obračun sve kompletno po m³.</t>
  </si>
  <si>
    <t>Demontaža postojeće konstrukcije drvenog dvostrešnog  krovišta.
Obračun sve kompletno po m² tlocrtne površine krovišta.</t>
  </si>
  <si>
    <t>a) otvori površine ≤ 2,00 m²</t>
  </si>
  <si>
    <t>b) otvori površine  2,00 - 5,00 m²</t>
  </si>
  <si>
    <t>Demontaža postojećeg pokrova od  crijepa zajedno s pripadajućom krovnom limarijom. Cijenom obuhvatiti spuštanje demontiranog materijala s visine 3 - 6 m.
Obračun po m² razvijene površine krova.</t>
  </si>
  <si>
    <t>Strojno rušenje postojeće stropne ploče iznad prizemlja.
Stropna ploča se ruši zajedno sa svim postojećim slojevima.
Obračun sve kompletno po m³.</t>
  </si>
  <si>
    <t>Strojno rušenje svih postojećih trakastih betonskih temelja.
Obračun po m³.</t>
  </si>
  <si>
    <t>Izvedba slojeva mršavog betona C 16/20 sloja čistoće kao podloga trakastim temeljima i podnim pločama, sve u debljini 5 cm, zaravnane gornje površine, kao podloga za postavu armature. Obračun: prema stvarnoj površini izvedenog sloja čistoće bez ikakvih dodataka.</t>
  </si>
  <si>
    <t>Dobava materijala i izvedba betonskih trakastih temelja ograde parcele, betonom C 25/30, dimenzija presjeka 40 x 60 cm, u dvostrukoj oplati sa vibriranjem betona.</t>
  </si>
  <si>
    <t>Dobava materijala i izvedba betonskih trakastih temelja zgrade, betonom C 25/30 u dvostrukoj oplati sa vibriranjem betona.
Temelji presjeka 60 x 60 cm.
Armatura konstrukcije je iskazana u posebnoj stavci.
Sve radove izvoditi po važećim hrvatskim normama i pravilima struke.
U jediničnu cijenu uračunati sve prilagodbe, pomoćni materijal i opremu potrebnu za potpunu gotovost predmetne AB konstrukcije.
Obračun: prema stvarnom volumenu ugrađenog betona, bez ikakvih dodataka.
U cijenu uključiti dobavu materijala, postavu te naknadno skidanje oplate.</t>
  </si>
  <si>
    <t>Dobava materijala i izvedba AB podnih ploča debljine 15 cm, betonom C 25/30, sa vibriranjem betona.</t>
  </si>
  <si>
    <t>Dobava materijala i izvedba AB krovnog nadozida/atike debljine 20 cm, betonom C 25/30, u dvostranoj glatkoj oplati sa vibriranjem betona.</t>
  </si>
  <si>
    <t>Dobava, siječenje, savijanje i polaganje armature od građevinskog čelika za armiranje svih profila. Armatura mora biti čista bez korozije ili masnoće, pripremljena i učvršćena točno prema uputama projektanta konstrukcije, montirana na podmetačima i distancerima, te prije početka betoniranja pregledana od strane nadzornog inženjera.</t>
  </si>
  <si>
    <t xml:space="preserve">Obračun po kg. </t>
  </si>
  <si>
    <t>Obračun: prema m³ stvarno ugrađenog i zbijenog nasipa, bez dodataka i odbitaka.</t>
  </si>
  <si>
    <t>Nasipanje zemljom prostora između nadtemeljnih zidova zgrade.
Za nasipanje koristiti zemlju od iskopa, koja je deponirana na gradilištu.
Zemlju nasipavati u slojevima od 20 cm, vlažiti vodom i sabijati do potrebne zbijenosti.</t>
  </si>
  <si>
    <t>Iskopanu zemlju sačuvati za nasipavanje nakon izvedbe temelja i nadtemeljnih zidova građevine.
Obračun po m³ zbijenog materijala.</t>
  </si>
  <si>
    <t>Dobava, transport, nasipavanje  i nabijanje šljunka  u sloju debljine 20 cm, ispod armirano betonskih podnih  ploča. Nabijati do projektom predviđene zbijenosti, s planiranjem završnog sloja s točnošću +/- 1 cm.
Obračun po m³.</t>
  </si>
  <si>
    <t>Ovim troškovnikom obuhvaćen je prijenos svih demontiranih elemenata i materijala nastalog rušenjem do mjesta odlaganja (gradilišne deponije), nakon toga do mjesta utovara u kamion i prijevoz do gradske deponije na udaljenosti do 10 km i istovar osim ako u stavci nije drugačije predviđeno.
Jediničnom cijenom radova rušenja obuhvaćeni su svi troškovi rada, strojeva, alata, izvedbe skela i radnih platformi, odupiranja, utovara, prijevoza i istovara te svi troškovi deponiranja materijala na deponij udaljen do 10 km, takse i sl.</t>
  </si>
  <si>
    <t>Demontaža betonskih stupova ograde parcele, dimenzija cca 12 x 12 x 180 cm.
Obračun po komadu.</t>
  </si>
  <si>
    <t>Iskop zemlje C kategorije za trakaste temelje zgrade, a u svemu prema projektu i statičkom proračunu. Iskop širine do 1 m i dubine do 2 m. Iskop vršiti strojnim/ručnim putem sa vertikalnim odsjecanjem stranica i ravnim dnom.</t>
  </si>
  <si>
    <t>Nabava, dobava i nasipavanje zemlje C kategorije između nadtemeljnih zidova zgrade, te između nadtemeljnih zidova zgrade i temelja ulaznih podesta.
Zemlju nasipavati u slojevima od 20 cm, vlažiti vodom i sabijati do potrebne zbijenosti.</t>
  </si>
  <si>
    <t>Privremena regulacija prometa</t>
  </si>
  <si>
    <t>Dobava i postava znakova u svrhu privremene regulacije prometa za vrijeme trajanja radova u području izgradnje. Stavka obuhvaća nabavu i postavljanje privremene vertikalne prometne signalizacije, a u svemu prema projektu.</t>
  </si>
  <si>
    <t>Nabava, dobava i nasipavanje zemlje C kategorije.
Zemlju nasipavati u slojevima od 20 cm, vlažiti vodom i sabijati do potrebne zbijenosti.</t>
  </si>
  <si>
    <t>pješački prijelaz</t>
  </si>
  <si>
    <t>Nabava i dobava materijala, te izrada  horizontalne signalizacije bijelom bojom od neklizajućeg  materijala na prometnim površinama.
Obračun po m¹, odnosno po komadu izvedene horizontalne signalizacije.</t>
  </si>
  <si>
    <t>obavezno zaustavljanje - B02</t>
  </si>
  <si>
    <t>strelice - H20</t>
  </si>
  <si>
    <t>zabrana prometa u oba smjera - B03
sa dopunskom pločom i natpisom:
osim vozila hitne medicine</t>
  </si>
  <si>
    <t>parkirališno mjesto za invalide
C 35 i dopunska ploča E31</t>
  </si>
  <si>
    <t>Izvedba opločenja parkirališnih mjesta travnim opločnicima debljine 10 cm.
Travni opločnici postavljaju se na podlogu od kamenog agregata granulacije 2-4 mm ili 4-8 mm, u debljini 3-5 cm.
Postavljene opločnike utvrditi gumenim ili drvenim čekićem.
Kompletno postavljenu površinu opločnika zasipati (fugirati) humusnom zemljom, ispuniti i reške, a višak počistiti metlom.
U cijenu uključena nabava, dobava i ugradnja opločnika, podložnog sloja i humusa.</t>
  </si>
  <si>
    <t>Dobava i ugradnja prefabriciranih stepenica.
Stepenice su izvedene kao armirano betonski montažno-upeti elementi, dimenzije presjeka cca 15 x 30 cm i dužine 150 cm.
Boja i tekstura stepenica po izboru projektanta.</t>
  </si>
  <si>
    <t>Obračun po komadu ugrađenih stepenica.</t>
  </si>
  <si>
    <t>Dobava i postava opločenja od betonskih pravokutnih elemenata 12/12/6 cm i radijalnih 12/8/6 cm.
Opločenje se izvodi na dijelu nogostupa sa zakošenjem kod pješačkih prijelaza, uz najveći dopušteni nagib od 10% i širine najmanje 120 cm (izvesti u skladu sa Pravilnikom o osiguranju pristupačnosti građevina osobama s invaliditetom i smanjenom pokretljivosti).
U cijenu uključiti sve potrebne radove (nabijanja i sl.) do pune gotovosti.
Boja i tekstura betonskih elemenata po izboru projektanta.</t>
  </si>
  <si>
    <t>Široki iskop zemlje C kategorije, debljine do 40 cm.
Ova stavka obuhvaća iskop,  utovar u  prijevozno  sredstvo, prijevoz na deponiju na udaljenost do 10 km, te istovar na deponiji.
Obračun po m³ iskopanog materijala mjereno u sraslom stanju, prema poprečnim profilima i snimljenom stanju prije početka radova.</t>
  </si>
  <si>
    <t>Nabava, doprema i postavljanje geotekstila po cijeloj površini iskopane površine-posteljice.
Upotrijebiti geotekstil mase 300 g/m², te ga postaviti odmotavanjem role neposredno na pripremljeno tlo.
Spajanje se vrši preklapanjem (šivanjem ili varenjem), koje mora biti min. 50 cm.
Obračun po m² površine pokrivene geotekstilom (s uračunatim preklapanjem).</t>
  </si>
  <si>
    <t>Strojno rezanje/zasjecanje asfalta, bez obzira na debljinu. U cijenu uključiti i premazivanje spojeva asfalta masom za sljepljivanje (bituplast) zbog naknadnog spoja s novim
asfaltom.
Obračun po m¹.</t>
  </si>
  <si>
    <t>Rušenje asfaltnog zastora kolnika i nogostupa, zajedno sa podlogom. Materijal prikupiti, utovariti na kamion i odvesti na gradsku deponiju.
Obračun po m³.</t>
  </si>
  <si>
    <t>Strojno vađenje postojećih betonskih rubnjaka(cestovni), zajedno s betonskom podlogom-temelj, utovar iskopanog materijala na kamion i odvoz na gradsku deponiju.
Obračun po m¹ izvađenih rubnjaka.</t>
  </si>
  <si>
    <t>Dobava i postava skošenih betonskih cestovnih rubnjaka  poprečnog presjeka 18/24 cm, na betonsku podlogu C 16/20.
Betonski rubnjaci dobivaju se kao gotovi ravni ili zaobljeni elementi ravni, a izvode se od betona C 35/45, otpornog na smrzavanje i soli za odmrzavanje.
Ravni elementi su dužine 1,0 m, a radijuse manje od 3,0 m izvoditi rubnjacima dužine max 0,5 m.
Kod postojećeg nogostupa, zbog osiguranja pristupačnosti osobama sa invaliditetom i smanjene pokretljivosti, izvodi se prijelaz na razinu kolnika ukošenjem rubnjaka, te je visina nogostupa najviše 3 cm (izvesti u skladu sa Pravilnikom o osiguranju pristupačnosti građevina osobama s invaliditetom i smanjenom pokretljivosti).
Stavka obuhvaća dobavu rubnjaka, sa razvozom po gradilištu, pripremu podloge i čišćenje, ugradbu betona C16/20 podloge i zaloge, polaganje rubnjaka u beton, sve prijevoze i prijenose betona, zalijevanje spojnica cementnim mortom, njegu betona, ispitivanje kakvoće i pribavljanje atesta. 
Obračun po m¹ ugrađenog rubnjaka.</t>
  </si>
  <si>
    <t>Nabava, dobava i postava betonskih parkovnih rubnjaka dimenzija 10/15/100 cm, od betona C 35/45.
Betonski rubnjaci postavljaju se na liniji između asfaltiranih pristupnih putova i parkirališnih mjesta sa travnim opločnicima, između ravnog i zakošenog dijela nogostupa kod pješačkih prijelaza prilagođenih osobama sa invaliditetom i smanjene pokretljivosti, te između pješačkih površina i prirodnog terena.
U jediničnu cijenu uključena priprema podloge i čišćenje, ugradba betona C16/20 za podlogu, polaganje rubnjaka u beton, sve prijevoze i prijenose betona, zalijevanje spojnica cementnim mortom i njegu betona.</t>
  </si>
  <si>
    <t>Izvedba završnog sloja kolnika asfalt-betonom AB 11 od dolomitnog materijala.
Stavka obuhvaća sve radove na izradi i transportu asfaltne mješavine, zbijanje do projektom predviđenog sloja, čišćenje i prskanje podloga za AB, valjanje i njega AB-a kao i sva tekuća i kontrolna ispitivanja s izradom atesta za dokaz kvalitete ugrađenog asfalta.
Debljina sloja 4,0 cm.
Obračun po m².</t>
  </si>
  <si>
    <t>Izvedba završnog sloja nogostupa asfalt-betonom AB 8 od dolomitnog materijala.
Stavka obuhvaća sve radove na izradi i transportu asfaltne mješavine, zbijanje do projektom predviđenog sloja, čišćenje i prskanje podloga za AB, valjanje i njega AB-a kao i sva tekuća i kontrolna ispitivanja s izradom atesta za dokaz kvalitete ugrađenog asfalta.
Debljina sloja 4,0 cm.
Obračun po m².</t>
  </si>
  <si>
    <t>Dobava, nasipavanje, razastiranje i niveliranje podloge od pijeska granulacije 2-8 mm za podnožni sloj betonskog opločenja pješačkih površina.
Podloga se izvodi na nosivom sloju (nasip šljunka) u debljini 3-5 cm, ravnomjerno i rastresito.
Na gotovu podlogu ne smije se stati niti je sabijati.</t>
  </si>
  <si>
    <t>Dobava i doprema betonske stabilizacije cement 70 kg/m³, horizontalni i vertikalni transport po gradilištu te ugradnja vibropločom u djelove nasipa oko slivnika i šahtova, ispod prometne površine d=10 cm</t>
  </si>
  <si>
    <t xml:space="preserve">Izrada nasipa od šljunka ili kamenog drobljenog materijala  (dolomita) 0-32 mm, koji se ugrađuje u slojevima s odgovarajućom mehanizacijom, za izvedbu kolnika.
Zbijanje materijala se vrši vibrovaljkom do traženog modula stišljivosti Ms=60 MN/m².
Debljina sloja u uvaljanom stanju cca 40 cm. Po potrebi vlažiti.
Izvođač osigurava mjerenje modula stišljivosti, obuhvatiti u cijeni stavke.
Obračun se vrši po m³ nasipa mjerenjem profila u nabijenom stanju. </t>
  </si>
  <si>
    <t xml:space="preserve">Izrada nasipa od šljunka ili kamenog drobljenog materijala  (dolomita) 0-32 mm, koji se ugrađuje u slojevima s odgovarajućom mehanizacijom, za izvedbu pješačkih površina.
Zbijanje materijala se vrši vibrovaljkom do traženog modula stišljivosti Ms=30 MN/m².
Debljina sloja u uvaljanom stanju cca 20 cm. Po potrebi vlažiti.
Izvođač osigurava mjerenje modula stišljivosti, obuhvatiti u cijeni stavke.
Obračun se vrši po m³ nasipa mjerenjem profila u nabijenom stanju. </t>
  </si>
  <si>
    <t>UREĐENJE OKOLIŠA UKUPNO: KN</t>
  </si>
  <si>
    <t>09.00.</t>
  </si>
  <si>
    <t>09.01.</t>
  </si>
  <si>
    <t>09.02.</t>
  </si>
  <si>
    <t>09.03.</t>
  </si>
  <si>
    <t>Izrada elaborata iskolčenja i iskolčenje svih prometnih površina unutar zahvata, kao i oborin. odvodnje s R.O-ima i slivnicima.
Iskolčenje obuhvaća sva geodetska mjerenja kojima se podaci s projekta prenose na teren, osiguranje osi iskolčene trase, profiliranje, obnavljanje, i održavanje iskolčenih oznaka na terenu do predaje radova investitoru.</t>
  </si>
  <si>
    <t>Nabava, dobava i sadnja živice.
U cijenu uključen iskop jarka, miješanje iskopane zemlje sa kompostom, pripremu jarka i sadnju živice, sve komplet.
Obračun po m¹ zasađene živice.</t>
  </si>
  <si>
    <t>Dobava materijala i izvedba AB stropnih ploča debljine 20 cm, betonom C 25/30, u jednostranoj glatkoj oplati sa vibriranjem betona.
Visina podupiranja oplate cca 2,75 - 3,00 m.
U cijenu uključiti brušenje gotovog betona na vidljivim dijelovima stropa, kao pripremu za gletanje.</t>
  </si>
  <si>
    <t>Dobava materijala i izvedba AB zidova debljine 20 cm, betonom C 25/30, u dvostranoj glatkoj oplati sa vibriranjem betona.
U cijenu uključiti brušenje gotovog betona na vidljivim dijelovima zida, kao pripremu za gletanje.</t>
  </si>
  <si>
    <t xml:space="preserve">Obračun:
- otvori veličine do 3,0 m² ne odbijaju se;
- kod većih otvora odbija se razlika veća od 3 m²;
- špalete, niše i slično do 15 cm širine ne obračunavaju se posebno ako su obrađene u istoj tehnici kao i zidovi, a ukoliko su te širine veće od 15 cm, priračunavaju se u cijeloj površini.
</t>
  </si>
  <si>
    <t>U cijenu uključiti kompletan rad, sav spojni materijal i potkonstrukciju te predradnje prije ličilačkih radova (gletanje i sl.) uključivo izradu potrebnih pomoćnih skela i platformi za rad na siguran način i sve potrebne zaštite. Obračun po m² izvedenog pregradnog zida.</t>
  </si>
  <si>
    <t>Izrada unutrašnjih suhomontažnih pregradnih zidova, jednostrano vodoodbojnih, debljine 10 cm i visine do 285 cm.</t>
  </si>
  <si>
    <t>Vezu sa AB zidom i stropom potrebno je obraditi prema tehničkim detaljima proizvođača.</t>
  </si>
  <si>
    <t>Izrada unutrašnjih suhomontažnih pregradnih zidova, debljine 10 cm i visine do 285 cm.</t>
  </si>
  <si>
    <t>Izrada unutrašnjih suhomontažnih pregradnih zidova, obostrano vodoodbojnih, debljine 10 cm i visine do 285 cm.</t>
  </si>
  <si>
    <t>Izrada unutrašnjih suhomontažnih pregradnih zidova klase vatrootpornosti EI 90, debljine 10 cm i visine do 285 cm.</t>
  </si>
  <si>
    <t>Izrada unutrašnjih suhomontažnih pregradnih zidova klase vatrootpornosti EI 90, jednostrano vodoodbojnih, debljine 10 cm i visine do 285 cm.</t>
  </si>
  <si>
    <t>Izrada unutrašnjih suhomontažnih pregradnih zidova, obostrano vodoodbojnih, debljine 15 cm i visine do 285 cm.</t>
  </si>
  <si>
    <t>Slojevi zida:
- 2 x 12,5 mm GK-ploče (cca 700 kg/m³);
- kamena vuna, meke ploče (15-30 kg/m³) debljine 8 cm;
- metalna potkonstrukcija CW75 profili;
-1 x 12,5 mm GK-ploče (cca 700 kg/m³);
- kamena vuna, meke ploče (15-30 kg/m³) debljine 5 cm;
- metalna potkonstrukcija CW75 profili;
- 2 x 12,5 mm GK-ploče (cca 700 kg/m³).</t>
  </si>
  <si>
    <t>Jedinična cijena obuhvaća dobavu i izradu dvostruke metalne potkonstrukcije d = 75 mm, dobavu i ugradnju obostrane dvoslojne obloge s GK-pločama d = 2 x 12,5 mm i unutrašnje jednoslojne oblogeGK-ploča d = 12,5 mm, te samonosive izolacije d = 50 i 75 mm,  s bandažiranjem i gletanjem spojeva u kvaliteti Q2 kao pripremom za soboslikarsko-ličilačke radove.</t>
  </si>
  <si>
    <t>Izrada unutrašnjih suhomontažnih pregradnih zidova,  jednostrano vodoodbojnih, debljine 20 cm i visine do 285 cm.
Zidovi se nalazi između prostora dva korisnika na 1. katu ili prema zajedničkim komunikacijama.</t>
  </si>
  <si>
    <t>Izrada unutrašnjih suhomontažnih pregradnih zidova, debljine 20 cm i visine do 285 cm.
Zidovi se nalazi između prostora dva korisnika na 1. katu ili prema zajedničkim komunikacijama.</t>
  </si>
  <si>
    <t>Slojevi zida:
- 2 x 12,5 mm GK-ploče (cca 700 kg/m³);
- kamena vuna, meke ploče (15-30 kg/m³) debljine 8 cm;
- metalna potkonstrukcija CW75 profili;
-1 x 12,5 mm GK-ploče (cca 700 kg/m³);
- kamena vuna, meke ploče (15-30 kg/m³) debljine 5 cm;
- metalna potkonstrukcija CW75 profili;
- 2 x 12,5 mm vodoodbojne GK-ploče (cca 700 kg/m³).</t>
  </si>
  <si>
    <t>Jedinična cijena obuhvaća dobavu i izradu dvostruke metalne potkonstrukcije d = 75 mm, dobavu i ugradnju jednoostrane dvoslojne obloge s GK-pločama d = 2 x 12,5 mm, dobavu i ugradnju unutrašnje jednoslojne obloge s GK-pločama d = 12,5 mm, dobavu i ugradnju jednostrane dvoslojne vodoodbojne obloge s GK-pločama d = 2 x 12,5 mm, te samonosive izolacije d = 50 i 75 mm,  s bandažiranjem i gletanjem spojeva u kvaliteti Q2 kao pripremom za soboslikarsko-ličilačke radove.</t>
  </si>
  <si>
    <t>Izrada unutrašnjih suhomontažnih pregradnih zidova,  obostrano vodoodbojnih, debljine 20 cm i visine do 285 cm.
Zidovi se nalazi između prostora dva korisnika na 1. katu.</t>
  </si>
  <si>
    <t>Slojevi zida:
- 2 x 12,5 mm vodoodbojne GK-ploče (cca 700 kg/m³);
- kamena vuna, meke ploče (15-30 kg/m³) debljine 8 cm;
- metalna potkonstrukcija CW75 profili;
-1 x 12,5 mm GK-ploče (cca 700 kg/m³);
- kamena vuna, meke ploče (15-30 kg/m³) debljine 5 cm;
- metalna potkonstrukcija CW75 profili;
- 2 x 12,5 mm vodoodbojne GK-ploče (cca 700 kg/m³).</t>
  </si>
  <si>
    <t>Jedinična cijena obuhvaća dobavu i izradu dvostruke metalne potkonstrukcije d = 75 mm, dobavu i ugradnju obostrane dvoslojne vodoodbojne obloge s GK-pločama d = 2 x 12,5 mm, dobavu i ugradnju unutrašnje jednoslojne obloge s GK-pločama d = 12,5 mm, te samonosive izolacije d = 50 i 75 mm,  s bandažiranjem i gletanjem spojeva u kvaliteti Q2 kao pripremom za soboslikarsko-ličilačke radove.</t>
  </si>
  <si>
    <t>Obračun po m¹ profila.</t>
  </si>
  <si>
    <t>Traverza za zidnu bateriju</t>
  </si>
  <si>
    <t>Traverza za ugradbeni sifon</t>
  </si>
  <si>
    <t>Dobava i ugradnja revizionih otvora u gipskartonskim zidovima.</t>
  </si>
  <si>
    <t xml:space="preserve">Alu-top revizijski otvori s nevidljivim šarkama i zatvaračkim mehanizmom, eloksirano, s brtvenom gumom i osiguračem protiv ispadanja; s ugrađenom gipskartonskom pločom. </t>
  </si>
  <si>
    <t>Dimenzije (š x v): 40x40 cm, odnosno u skladu sa zidnim opločenjem.
Debljina obloge: 25 mm.</t>
  </si>
  <si>
    <t>Izrada obloge vertikala instalacija.</t>
  </si>
  <si>
    <t xml:space="preserve">Odbitak otvora:
Površine otvora odbijaju se, a posebno se obračunava izrada slijepog okvira.
</t>
  </si>
  <si>
    <t xml:space="preserve">Izvedba vodoravnog spuštenog stropa, sa jednorazinskom metalnom potkonstrukcijom iz stropnih C-profila, na visini cca 260 cm od gotovog poda (20 cm od stropa).
Spušteni strop se izvodi sa vertikalnom plohom na završetku, kao kaskadom između AB stropa i horizontalne plohe spuštenog stropa.
</t>
  </si>
  <si>
    <t>Jedinična cijena obuhvaća dobavu i izradu jednostruke metalne potkonstrukcije od stropnih C profila, dobavu i ugradnju obostrane jednoslojne obloge s GK-pločama d = 12,5 mm, te bandažiranje i gletanje spojeva u kvaliteti Q2 kao pripremom za soboslikarsko-ličilačke radove.</t>
  </si>
  <si>
    <t>Jedinična cijena obuhvaća dobavu i izradu jednostruke metalne potkonstrukcije d = 50 mm, dobavu i ugradnju obostrane dvoslojne obloge s GK-pločama d = 2 x 12,5 mm i samonosive izolacije d = 50 mm,  s bandažiranjem i gletanjem spojeva u kvaliteti Q2 kao pripremom za soboslikarsko-ličilačke radove.</t>
  </si>
  <si>
    <t>Jedinična cijena obuhvaća dobavu i izradu jednostruke metalne potkonstrukcije d= 50  mm, dobavu i ugradnju jednostrane dvoslojne vodoodbojne obloge s GK-pločama d = 2 x 12,5 mm za ugradnju sa strane prema sanitarijama, dobavu i ugradnju jednostrane dvoslojne obloge s GK-pločama d = 2 x 12,5 mm za ugradnju sa vanjske strane (prema suhim prostorima), i samonosive izolacije d = 50 mm,  s bandažiranjem i gletanjem spojeva u kvaliteti Q2 kao pripremom za soboslikarsko-ličilačke radove.</t>
  </si>
  <si>
    <t>Jedinična cijena obuhvaća dobavu i izradu jednostruke metalne potkonstrukcije d= 50  mm, dobavu i ugradnju obostrane dvoslojne vodoodbojne obloge s GK-pločama d = 2 x 12,5 mm i samonosive izolacije d = 50 mm,  s bandažiranjem i gletanjem spojeva u kvaliteti Q2 kao pripremom za soboslikarsko-ličilačke radove.</t>
  </si>
  <si>
    <t>Jedinična cijena obuhvaća dobavu i izradu jednostruke metalne potkonstrukcije d= 50  mm, dobavu i ugradnju jednostrane dvoslojne obloge s vatrootpornim GK-pločama d = 2 x 12,5 mm za ugradnju sa strane prema stubištu i hodniku uz stubište, dobavu i ugradnju jednostrane dvoslojne obloge s GK-pločama d = 2 x 12,5 mm za ugradnju sa suprotne strane (prema suhim prostorima), i samonosive izolacije d = 50 mm,  s bandažiranjem i gletanjem spojeva u kvaliteti Q2 kao pripremom za soboslikarsko-ličilačke radove.</t>
  </si>
  <si>
    <t>Jedinična cijena obuhvaća dobavu i izradu jednostruke metalne potkonstrukcije d= 50  mm, dobavu i ugradnju jednostrane dvoslojne vodoodbojne obloge vatrootpornim GK-pločama d = 2 x 12,5 mm za za ugradnju sa strane prema stubištu i hodniku uz stubište, dobavu i ugradnju jednostrane dvoslojne vodoodbojne obloge s GK-pločama d = 2 x 12,5 mm za ugradnju sa strane prema sanitarijama, i samonosive izolacije d = 50 mm,  s bandažiranjem i gletanjem spojeva u kvaliteti Q2 kao pripremom za soboslikarsko-ličilačke radove.</t>
  </si>
  <si>
    <t>Jedinična cijena obuhvaća dobavu i izradu jednostruke metalne potkonstrukcije d= 100  mm, dobavu i ugradnju obostrane dvoslojne vodoodbojne obloge s GK-pločama d = 2 x 12,5 mm i samonosive izolacije d = 50 mm,  s bandažiranjem i gletanjem spojeva u kvaliteti Q2 kao pripremom za soboslikarsko-ličilačke radove.</t>
  </si>
  <si>
    <t>Jedinična cijena obuhvaća dobavu i izradu jednostruke metalne potkonstrukcije d = 50 mm, te dobavu i ugradnju dvoslojne vodoodbojne obloge s GK-pločama d = 12,5 mm, sa bandažiranjem i gletanjem spojeva u kvaliteti Q2 kao pripremom za soboslikarsko-ličilačke radove.</t>
  </si>
  <si>
    <t>Dobava i postava UA profila na mjestima otvora vrata. UA profili 50x4 mm, postavljaju se u utične kutnike koji su pričvrščeni za međukatnu konstrukciju.
Visina ugradnje do cca 285 cm.</t>
  </si>
  <si>
    <t>Dobava i ugradnja traverze za ugradbeni sifon.
Traverza duljine 55,5 cm kod osnog razmaka nosive konstrukcije suhomontažnog zida 62,5 cm.
U jediničnu cijenu uključiti sva sredstav i elemente za pričvršćivanje, a izvesti prema uputama proizvođača.</t>
  </si>
  <si>
    <t>Dobava i ugradnja traverze za zidnu bateriju.
Traverza duljine 55,5 cm kod osnog razmaka nosive konstrukcije suhomontažnog zida 62,5 cm.
U jediničnu cijenu uključiti sva sredstav i elemente za pričvršćivanje, a izvesti prema uputama proizvođača.</t>
  </si>
  <si>
    <t>Obračun po m¹ špalete.</t>
  </si>
  <si>
    <t>visina &lt; 3,2 m; ovjes &lt; 50 cm</t>
  </si>
  <si>
    <t>Jedinična cijena obuhvaća dobavu i izradu jednostruke metalne potkonstrukcije d= 50  mm, dobavu i ugradnju dvoslojne obloge s GK-pločama d = 2 x 12,5 mm, te bandažiranje i gletanje spojeva u kvaliteti Q2 kao pripremom za soboslikarsko-ličilačke radove.</t>
  </si>
  <si>
    <t>04.08.</t>
  </si>
  <si>
    <t>estrih prosječne debljine 8 cm</t>
  </si>
  <si>
    <t>estrih prosječne debljine 5 cm</t>
  </si>
  <si>
    <t>Hidroizolacija podne AB ploče i vanjskih zidova</t>
  </si>
  <si>
    <t>a)</t>
  </si>
  <si>
    <t>b)</t>
  </si>
  <si>
    <t>c)</t>
  </si>
  <si>
    <t>d)</t>
  </si>
  <si>
    <t>Hidroizolacija sanitarija i ulaznih podesta</t>
  </si>
  <si>
    <t>Nabava, dobava materijala i strojna izvedba plivajućeg armiranog cementnog estriha, od mješavine pijeska odgovarajuće granulacije (0-4 mm), čistog od primjesa organske i druge nečistoće i cementa, sa finim zaglađenjem (tzv. "helikopteri") do ravnosti određene hrvatskom normom te izvedbu dilatacionih podnih reški.
Estrih armirati propilenskim mikrovlaknima ili armaturnom mrežom Q139 ili Q131.
Dilataciju estriha i ostalih konstrukcija izvesti stiroporom debljine 1 cm visine barem 2 cm od gornjeg ruba gotovog estriha (višak materijala po ugradbi estriha ukloniti).
U stavku uračunati dobavu i postavu kutnih mesinganih profila (cca 5m') za pragove i denivelacije.
U mokrim čvorovima estrih treba izvesti u blagom padu prema podnom slivniku.
Obračun: po m2 stvarne površine ugrađenog estriha, bez dodataka i odbitaka.</t>
  </si>
  <si>
    <t>XPS debljine 8 cm</t>
  </si>
  <si>
    <t>XPS debljine 14 cm</t>
  </si>
  <si>
    <t>mineralna vuna debljine 15 cm</t>
  </si>
  <si>
    <t>mineralna vuna debljine 10 cm</t>
  </si>
  <si>
    <t>d = 4 cm</t>
  </si>
  <si>
    <t>d = 10 cm</t>
  </si>
  <si>
    <t>Nabava materijala, dobava i ugradnja ploča mineralne vune (MW) za ETICS sustave, klase gorivosti A2, λ ≤ 0,036 W/mK, za izvedbu toplinske izolacije fasade.
Sve radove izvoditi u skladu s naputkom proizvođača za postavu izolacije.
Obračun po m².</t>
  </si>
  <si>
    <t>Nabava materijala, dobava i ugradnja ploča mineralne vune (MW) za ventilirane fasade, debljine 15 cm, λ ≤ 0,036 W/mK, klase gorivosti A2, za izvedbu toplinske izolacije.
Sve radove izvoditi u skladu s naputkom proizvođača za postavu izolacije.
Obračun po m².</t>
  </si>
  <si>
    <t>Nabava materijala, dobava i ugradnja ploča mineralne vune (MW), meke ploče debljine 20 cm, λ ≤ 0,036 W/mK, klase gorivosti A2, za izvedbu toplinske izolacije stropa prema tavanu.
Sve radove izvoditi u skladu s naputkom proizvođača za postavu izolacije.
Obračun po m².</t>
  </si>
  <si>
    <t>Nabava materijala, dobava i ugradnja ploča od ekspandiranog polistirena EPS 150, λ ≤ 0,036 W/mk, klase gorivosti E, prema navedenim dimenzijama za ugradnju na podovima.
Sve radove izvoditi u skladu s naputkom proizvođača za postavu izolacije.
Obračun po m².</t>
  </si>
  <si>
    <t>Nabava materijala, dobava i ugradnja ploča od elastificiranog polistirena EPS, debljine 2 cm, λ ≤ 0,042 W/mk, klase gorivosti E, za ugradnju na podovima.
Sve radove izvoditi u skladu s naputkom proizvođača za postavu izolacije.
Obračun po m².</t>
  </si>
  <si>
    <t>Nabava materijala, dobava i ugradnja jednostruke polietilenske folije debljine 0.2 mm, klase gorivosti E, preko toplinske i zvučne izolacije podova, a prije izvedbe estriha. 
Spajanje traka izvesti varenjem ili odgovarajućim preklopima koje treba zaljepiti odgovarajućim samoljepljivim trakama. 
Foliju podignuti uz zidove za potrebnu visinu estriha.
Obračun po m² poda.</t>
  </si>
  <si>
    <t>Nabava materijala, dobava i ugradnja parne brane od polietilenske folije debljine 0.2 mm, klase gorivosti E, u podu potkrovlja. 
Spajanje traka izvesti varenjem ili odgovarajućim preklopima koje treba zaljepiti odgovarajućim samoljepljivim trakama.
Obračun po m² poda.</t>
  </si>
  <si>
    <t>Nabava materijala, dobava i ugradnja zaštite vertikalne hidroizolacije od čepaste folije.
Jediničnom cijenom nuditi kompletan rad i materijal.
Obračun: po m² stvarne površine čepaste folije, bez dodataka za preklope i bilo kakvih drugih dodataka.</t>
  </si>
  <si>
    <t>Nabava materijala, dobava i ugradnja ploča mineralne vune (MW) za ETICS sustave, debljine 5 cm, λ ≤ 0,036 W/mK, klase gorivosti A2, za izvedbu toplinske izolacije hladnih mostova (atika ravnog krova i AB zida potkrovlja).
Sve radove izvoditi u skladu s naputkom proizvođača za postavu izolacije.
Obračun po m².</t>
  </si>
  <si>
    <t>Nabava, dobava materijala i izvedba veznog cementnog estriha (podne glazure), na pripremljenu podnu armirano betonsku ploču.
Vezni estrih izvodi se na podu ulaznih podesta i rampi, u prosječnoj debljini 5 cm. 
U stavku uračunati dobavu i postavu kutnog mesinganog profila (cca 1m') za pragove i denivelacije. 
Obračun: po m² stvarne površine ugrađenog estriha, bez dodataka i odbitaka.</t>
  </si>
  <si>
    <t>TESARSKI RADOVI</t>
  </si>
  <si>
    <t>TESARSKI RADOVI UKUPNO: KN</t>
  </si>
  <si>
    <t>Nabava i dobava materijala te izvedba dašćane oplate krovišta, od jelovih dasaka debljine 24 mm. Letvanje izvoditi paralelno sa strehom.</t>
  </si>
  <si>
    <t>Obračun po m² razvijene površine krova.</t>
  </si>
  <si>
    <t>Dimenzije građe:</t>
  </si>
  <si>
    <t>Nabava i dobava materijala te izvedba dvostrešnog krovišta od jelove rezane građe I. klase.</t>
  </si>
  <si>
    <t>- rogovi 12/14 cm;
- podrožnice 14/16 cm;
- stupovi 14/14 cm;
- ruke 10/10 cm;
- nazidnice 14/14 cm.</t>
  </si>
  <si>
    <t>Nazidnice učvrstiti na ubetonirano sidro i postaviti na bitumensku ljepenku.
Jediničnom cijenom nuditi kompletan rad i materijal, uključujući izvedbu svih spojnica i prilagodbi kosog krovišta sa ravnim krovom stubišta.</t>
  </si>
  <si>
    <t>Nabava i dobava materijala te izvedba dašćane oplate od OSB ploča na drvenim gredicama, kao završne podne obloge potkrovlja.
Ploče dimenzija 2500x1250 cm, debljine 18 mm.
Obračun po m².</t>
  </si>
  <si>
    <t>Dobava i postava kristalizirajućeg jednokomponentnog hidroizolacijskog morta na bazi cementa, na nadtemeljnim zidovima (prije izvođenja podne AB ploče).
Razvijena širina premaza cca 75 cm. Nanosi se četkom ili gleterom u dva-tri sloja, ukupne debljine cca 4 mm.
Obračun po m² obrađene površine.</t>
  </si>
  <si>
    <t>Dobava i ugradnja prijelaznog holkera od reparaturnog morta kod spoja sa zidovima.
Holker predvidjeti da bude unutar visine budućeg estriha, 5x5 cm.
Obračun po m¹.</t>
  </si>
  <si>
    <t>Dobava i postava horizontalne hidroizolacijske membrane na bazi destiliranog bitumena sa plastomernim polimerima (APP), 4.00 kg/m2, ojačana staklenim voalom, obostrano zaštićena polietilensklom (PE) folijom za jednostavniju ugradnju, prema EN 13969 i DIN 18195-4.
Membrane se ugrađuju u 2 sloja (bočni preklopi; 100mm, čeoni preklopi: 150mm) na podlogu pripremljenu sa temeljnim bitumenskim premazom na bazi otapala.
Obračun po m² obrađene površine.</t>
  </si>
  <si>
    <t>Dobava i postava  vertikalne hidroizolacijske membrane na bazi destiliranog bitumena sa plastomernim polimerima (APP), 4.00 kg/m2, ojačana staklenim voalom, obostrano zaštićena polietilensklom (PE) folijom za jednostavniju ugradnju, prema EN 13969 i DIN 18195-4.
Membrane se ugrađuju u 1 sloju (bočni preklopi; 100mm, čeoni preklopi: 150mm) na podlogu pripremljenu sa temeljnim bitumenskim premazom na bazi otapala.
Obračun po m² obrađene površine.</t>
  </si>
  <si>
    <t xml:space="preserve">Nabava materijala, dobava i ugradnja kišne brane - paropropusne i vodonepropusne membrane 110 g/m², kao zaštite toplinske izolacije u sustavu ventilirane fasade.
Folija se postavlja sa ljepljenim spojevima, koji se lijepe paropropusnom ljepljivom trakom.
Preklop spoja širine 10 cm, označen je na foliji. Folija se postavlja horizontalno odozdo prema gore, na način da gornja folija preklapa donju foliju.
Jediničnom cijenom nuditi kompletan rad i materijal.
Obračun po m² stvarne površine kišne brane.
</t>
  </si>
  <si>
    <t>U stavku uključiti sve potrebne radove i materijale za sve navedene slojeve. Komplet fasada do pune gotovosti.</t>
  </si>
  <si>
    <t>fasada</t>
  </si>
  <si>
    <t>špalete širine 15 cm</t>
  </si>
  <si>
    <t xml:space="preserve">Obračun:
- otvori veličine do 3,0 m² ne odbijaju se i njihove špalete se ne obračunavaju;
- kod otvora veličine 3,0 - 5,0 m² odbija se površina preko 3,0 m², a špalete se ne obračunavaju posebno;
- kod otvora veličine preko 5,0 m² odbija se površina preko 3,0 m², a špalete se obračunavaju posebno.
</t>
  </si>
  <si>
    <t>Žbukanje fasadnih zidova građevine sa polimernom armiranom žbukom u debljini od 1 cm i završnom silikatnom žbukom u debljini od 0,3 - 0,5 cm. 
Boja žbuke prema izboru projektanta.
U cijenu uključena priprema podloge, a sve izvesti prema uputama proizvođača.</t>
  </si>
  <si>
    <t>Žbukanje sokla vanjskih zidova građevine sa polimernom armiranom žbukom u debljini od 1 cm i završnom silikonskom žbukom u debljini od 0,3-0,5cm. 
Boja žbuke prema izboru projektanta.
Podlogu prethodno pripremiti i sve izvesti prema uputama proizvođača što je potrebno uključiti u cijenu.
Obračun po m².</t>
  </si>
  <si>
    <t>Izrada ventilirane fasade od vlaknocementnih fasadnih ploča.
Stavka uključuje dobavu i montažu aluminijske potkonstrukcije, perforiranog ventilacijskog profila, te izradu, dobavu i montažu obloge od vlaknocementnih ploča u boji i obradi po izboru projektanta.</t>
  </si>
  <si>
    <t xml:space="preserve"> Pričvrščenje ploče na podkonstrukciju izvodi se ljepljenjem, sa sakrivenim načinom pričvršćenja. Izvesti prema uputama proizvođača ploča i ljepila. </t>
  </si>
  <si>
    <t>r.š. 40 cm</t>
  </si>
  <si>
    <t>Izrada i postava sandučastog žlijeba širine 12 cm, od aluminijskog  plastificiranog lima u boji po izboru projektanta. Žlijeb izvesti u skladu sa krovnim pokrovom od aluminijskih termopanela (krov prostora vozila HMS).
U cijenu uključen je kompletan rad na izradi i postavi elemenata, sav spojni materijal, kao i ugradba potrebnih nosača lima, te razna brtvljenja oko ugrađenih limenih elemenata.
Obračun po m¹.</t>
  </si>
  <si>
    <t>Izrada i postava opšava spoja krovnog pokrova sa bočnim zidovima, od aluminijskog  plastificiranog lima u boji po izboru projektanta. Opšav izvesti u skladu sa krovnim pokrovom od aluminijskih termopanela (krov prostora vozila HMS).
U cijenu uključen je kompletan rad na izradi i postavi elemenata, sav spojni materijal, kao i ugradba potrebnih nosača lima, te razna brtvljenja oko ugrađenih limenih elemenata.
Obračun po m¹.</t>
  </si>
  <si>
    <t>Izrada i postava opšava sljemena d aluminijskog  plastificiranog lima u boji po izboru projektanta.
Opšav izvesti u skladu sa krovnim pokrovom od aluminijskih termopanela (krov prostora vozila HMS).
U cijenu uključen je kompletan rad na izradi i postavi elemenata, sav spojni materijal, kao i ugradba potrebnih nosača lima, te razna brtvljenja oko ugrađenih limenih elemenata.
Obračun po m¹.</t>
  </si>
  <si>
    <t>bočni rub podesta - čelo stepenice (15 cm)</t>
  </si>
  <si>
    <t>sanitarije</t>
  </si>
  <si>
    <t>kupaonice</t>
  </si>
  <si>
    <t xml:space="preserve">Bojanje unutarnjih zidova od GK ploča disperzivnom bojom za unutarnje radove.
Jedinična cijena sadrži sitne popravke površina, brušenje i kitanje, primer premaz, te 3x premaz završnom bojom u svijetlom tonu po izboru projektanta. </t>
  </si>
  <si>
    <t>kuhinja u prizemlju</t>
  </si>
  <si>
    <t>kuhinje na 1. katu</t>
  </si>
  <si>
    <t xml:space="preserve">Bojanje unutarnjih AB zidova disperzivnom bojom za unutarnje radove.
Jedinična cijena sadrži sitne popravke površina, 2x gletanje polifiks ili sličnom masom, brušenje i kitanje, primer premaz, te 2x premaz završnom bojom u svijetlom tonu po izboru projektanta. </t>
  </si>
  <si>
    <t>Izvesti prema shemi bravarije:
pozicija 01.</t>
  </si>
  <si>
    <t>Obračun po kompletu gotove ograde.</t>
  </si>
  <si>
    <t>Radionička izrada, dobava i montaža ograde rampi za osobe smanjene pokretljivosti.
Ograda od inoxa:
- stupovi ø 40 mm;
- rukohvati ø 40 mm;
- prečke ø 40 mm na visini od 60 cm;
- visina ograde 90 cm.
Izvesti prema uvjetima nužnim za potpunu funkciju, uvažavajući sva pravila struke.</t>
  </si>
  <si>
    <t>Izvesti prema shemi bravarije:
pozicija 02.</t>
  </si>
  <si>
    <t>Izvesti prema shemi bravarije:
pozicija 03.</t>
  </si>
  <si>
    <t>Radionička izrada, dobava i montaža nosive konstrukcije nadstrešnice kod ulaza u prostor za vozilo HMS.
Konstrukcija se izvodi od čeličnih profila 50x50x4mm, ukupnog tlocrtnog gabarita 485 x 60 cm i debljine 20 cm.
Nosiva konstrukcija se oblaže limom što je opisano u limarskim radovima.
Nosiva konstrukcija povezuje se sa AB zidovima sidrima koja prolaze kroz toplinsku izolaciju debljine 10 cm na duljoj stranici nadstrešnice i 15 cm na kraćoj, bočnoj.</t>
  </si>
  <si>
    <t>Obračun po kg gotove konstrukcije.</t>
  </si>
  <si>
    <t>Jediničnom cijenom nuditi kompletan rad i materijal, izvesti do pune gotovosti, a sve prema pravilima struke.</t>
  </si>
  <si>
    <t xml:space="preserve">Nabava, izrada i postava obloge nadstrešnice kod ulaza u prostor za vozilo HMS od aluminijskog plastificiranog lima.
Obloga se izvodi preko zgotovljene metalne potkonstrukcije, a oblažu se sve stranice, osim onih prema zidovima - gornja i donja stranica, te slobodna prednja i bočna.
Nadstrešnica tlocrtnih gabarita 485 x 60 cm i debljine 20 cm.
Zadnju i bočnu stranu lima podići u visini najmanje 10 cm, duplo previti i podvući pod žbuku. Gornjom stranicom izvesti okapnicu kod slobodne prednje i bočne stranice. </t>
  </si>
  <si>
    <t>● tetive od čeličnih profila 50x50x4mm;</t>
  </si>
  <si>
    <t>● gazišta od metalnih tipskih pocinčanih rešetki 70x25x3 cm:
- otvori gazišta 30x30 mm,
- nosivi lim debljine 3 mm,
- opšivni lim debljine 5 mm,
- ukupno 3 komada.</t>
  </si>
  <si>
    <t>Obračun: komplet stepenica sa ogradom.</t>
  </si>
  <si>
    <t xml:space="preserve">Ograda se izvodi od od čeličnih profila 50x50x4mm.
Ograda se sastoji od dva stupa i rukohvata,  visina ograde 110 cm.
Stupovi ograde se varenjem učvršćuju na tetivu, odnosno sidrenjem u AB potporni zid.
Tetive stepenica se sidre u AB zid i temelj.
</t>
  </si>
  <si>
    <t>Izvesti prema shemi bravarije:
pozicija 04.</t>
  </si>
  <si>
    <t>Dobava materijala i izvedba betonskog parapetnog/potpornog zida ograde parcele, zajedno sa zaštitnim požarnim zidom, debljine 20 cm, betonom C 25/30 u dvostrukoj oplati sa vibriranjem betona.
Zaštitini zid kod spremnika UNP-a izvodi se u visini 200 cm, a kod prostora za cisternu 110 cm.
U cijenu uključiti brušenje gotovog betona na vidljivim dijelovima zida, kako bi se zatvorile mikropukotine, a površina postala otporna na klizanje, atmosferilije i prljanje.</t>
  </si>
  <si>
    <t>Obračun po m³ zbijenog materijala.</t>
  </si>
  <si>
    <t>Dobava, isporuka i montaža vanjske zaštitne panel ograde kod prostora za smještaj spremnika UNP-a.
Žice su promjera 5 mm, pocinčane, elektrostatska plastifikacija, otvor oka veličine 5 x 20 cm.
Stupovi 60 x 60 mm, na razmaku cca 250 cm, usidreni na betonski parapetni zid.
Visina ograde 150 cm.
Boja: zelena RAL 6005.
U stavku uključeni i posebni prstenovi za pričvršćivanje pletiva i ostali pribor za ogradu, te sav rad na izradi i ugradnji stavke do njene pune funkcionalnosti.</t>
  </si>
  <si>
    <t>Dobava, isporuka i montaža vanjske zaštitne panel ograde kod prostora za smještaj spremnika UNP-a.
Visina ograde 200 cm.
Stupovi ograde sidre se u betonske temelje samce.</t>
  </si>
  <si>
    <t>U sklopu ograde predvidjeti jednokrilna zaokretna vrata svijetle širine 90 cm.
U cijeni stavke kompletan okov vrata za funkcionalnu upotrebu, cilindar brava s tri ključa, kvake i štitnici.</t>
  </si>
  <si>
    <t>Dobava, isporuka i montaža vanjske zaštitne panel ograde na međama građevne čestice.
Visina ograde 110 cm.</t>
  </si>
  <si>
    <t>04.09.</t>
  </si>
  <si>
    <t>Dobava i polaganje Alu-gumi-tekstil otirača u prostoru vjetrobrana debljine 2 cm, dimenzija 90x60 cm. Postaviti simetrično u sredinu vjetrobrana.</t>
  </si>
  <si>
    <t xml:space="preserve">Izrada, dobava i postava čelične rešetke (mat inox) - otirača za skidanje blata s cipela, u podu pred ulaznim vratima, dimenzija cca duljine 90 cm i širine 60 cm. U cijenu uključiti ugradnju i izvedbu odvodnje na teren. </t>
  </si>
  <si>
    <t xml:space="preserve">Sastavni dio podloga za izradu ponude aluminijske stolarije čine sheme iz projekta i troškovnički opisi, a sastavni dio podloga za izradu, dobavu i ugradnju samih stavki čine radionički nacrti izrađeni od strane izvođača i ovjereni od strane glavnog projektanta. Radionički nacrti moraju sadržavati i detalje spojeva stavki vanjske bravarije na nosivu konstrukciju objekta i njezinu ovojnicu. Prema potrebi, od strane statičara provjeriti dimenzije profila stavki i debljine stakla.
Opšave i izolacijske radove na priključcima stavki na nosivu konstrukciju uključiti u troškove.
Potrebna kvaliteta aluminijskih profila je HRN EN 573: EN AW 6060 T66. 
Tražena razina zaštite od buke ugrađenih elemenata iznosi Rw= 35 dB  
Smjer otvaranja otvarajućih elemenata mora biti u skladu s HRN EN 12519.  </t>
  </si>
  <si>
    <t>KRITERIJI JEDNAKOVRIJEDNOSTI ALUMINIJSKIH SISTEMA ZA IZRADU ALUMINIJSKE STOLARIJE</t>
  </si>
  <si>
    <t>- Dokaz o sigurnosti od ispadanja i izbijanja stakla iz fasadnih i prozorskih okvira, vertikalnih i kosih, u skladu s DIN EN 1999-1-1 (Eurocode 9 - fasade) i smjernicama TRAV (prozori, prozorske fasade), ili jednakovrijednim:</t>
  </si>
  <si>
    <t>-  Atestnu dokumentaciju za vrata s panik okovom do visine 3000 mm.</t>
  </si>
  <si>
    <t>- Uvjerenje o sukladnosti za uvoznu opremu sustava za odimljavanje, važeće u RH.</t>
  </si>
  <si>
    <t xml:space="preserve"> PROZORI I FIKSNA POLJA</t>
  </si>
  <si>
    <t>Izrada, dobava i ugradnja OZ prozora i fiksnih stijena u sistemu aluminijskih profila s prekidom toplinskog mosta i povišenim toplinsko-izolativnim svojstvima. Ugradbena dubina štoka mora iznositi min. 75 mm, krila 85 mm. Povišena toplinska izolativnost sistema se postiže na slijedeći način :
- stijenke izolatora su trokomorne 
- u profilu, između izolatora su ugrađeni umeci od PE pjene s dobrim izolativnim
  svojstvima  (λ=0.031 W/mK), koji prekidaju toplinske tokove
  zraka  i konvekciju u prostoru prekida toplinskog mosta (izolator)  
- srednja brtva je trokomorna.  
- dosjedni dio izolatora na koji naliježe srednja brtva je trokomoran 
- u prostoru oko obruba stakla stakla ugrađen je uložak od PE-pjene, koji  
  zajedno s unutarnjom koekstrudiranom brtvom stakla s produžetkom, prekida 
  toplinske tokove, tj. konvekciju u tom prostoru.
- izolativni umeci se ne umeću naknadno u profil, nego su sistemski, integralni 
  dio profila. Izolatori za prekid toplinskog mosta su trokomorni.
Okov treba biti skriveni, klase antikorozivnosti 5 prema HRN EN 1670. Konstrukcija okova mora omogućiti laku i jednostavnu ugradnju, "na klik", bez dodatnih bušenja i strojne obrade profila. Također je moguća ugradnja elektromotornog okova.</t>
  </si>
  <si>
    <t>Potrebne karakteristike prozorskog okova prema  HRN EN 14351:
- otpornost na uzastopno otvaranje i zatvaranje - HRN EN 12400/1191: 
  prozor-klasa 2, (10 000 ciklusa); balkonska vrata-klasa 3, (20 000 ciklusa)
- otpornost na koroziju, HRN DIN 1670: klasa 5 (480h u slanom aerosolu)
- protuprovalnost - HRN ENV 1627: RC1, RC2, do RC3
- sigurnost korištenja - HRN EN 14351-1: ispunjena
- sila rukovanja - HRN EN 12046-1/13115: klasa 2 (30N)</t>
  </si>
  <si>
    <t>ULAZNA ALUMINIJSKA VRATA</t>
  </si>
  <si>
    <t>Potrebne karakteristike sistema ulaznih vrata prema HRN EN 14351:
- kvaliteta materijala - HRN EN 573: EN AW 6060
- otpornost na udar vjetra - HRN EN 12210: klasa C3/B3
- vodonepropusnost - HRN EN 12208: klasa E750
- zrakopropusnost - HRN EN 12207: klasa 4</t>
  </si>
  <si>
    <t>UNUTARNJA IZGRADNJA-VRATA I FIKSNE STIJENE</t>
  </si>
  <si>
    <t>Izrada, dobava i ugradnja unutarnjih aluminijskih vrata i fiksnih stijena od profila bez prekida toplinskog mosta. Ugradbena dubina štoka i krila, koji su u istoj ravnini, iznosi 50 mm. Širina krila u pogledu iznosi 7 cm.
Brtvljenje između krila i štoka vrata je izvedeno pomoću dviju EPDM brtvi- vanjske brtve i unutarnje brtve krila. Staklo je u krilo/štok učvršćeno pomoću unutarnje letvice s držačem, te zabrtvljeno EPDM brtvama.
Vrata su opremljena dvostrukim 3D podesivim pantima, bravom, cilindrom, kvakom, hidrauličnim prigušivačem s gornje strane, osim ako u stavkama nije posebno navedeno. Prag je prohodan, niži od 20 mm. Donji profil okvira krila tzv. "cokl" profil radi sigurnosti od razbijanja stakla.</t>
  </si>
  <si>
    <t>Karakteristike sistema unutarnjih vrata prema HRN EN 14351:
- kvaliteta materijala - HRN EN 573: EN AW 6060 T66
- otpornost na udar vjetra - HRN EN 12210: klasa C3
- zrakopropusnost - HRN EN 12207: klasa 2</t>
  </si>
  <si>
    <t>Koeficijent prolaza topline IZO jedinice: Ug ≤ 0.6 W/m2K
Solarni faktor (ukupni prolaz energije prema unutra): g   ≤ 55%
Letvica stakla (distancer) od PVC-a: Ψ   ≤ 0.045 W/mK.</t>
  </si>
  <si>
    <t>Tip stakla, boja, ton, emajl i ostali parametri prema izboru projektanta, u skladu sa shemama.
Proračun debljine, izradu, obradu, i ugradnju stakla izvršiti u skladu s Tehničkim propisom za staklene konstrukcije (NN 53/17). Debljine stakla prema potrebi provjeriti od strane ovlaštenog statičara. Kao osiguranje od pucanja kod kaljenog stakla obavezno predvidjeti Heat Soak Test (HST), a kod laminiranog stakla obavezno pobrusiti rubove.
Izvođač radova je prije izrade obavezan osigurati uzorke s tipovima stakla odabranim od strane glavnog projektanta.</t>
  </si>
  <si>
    <t xml:space="preserve">Ugradnju prozora izvesti u skladu s radioničkim nacrtima, izrađenim od strane izvođača radova, ovjerenim od strane glavnog projektanta, a koji u moraju obuhvaćati slijedeće elemente ugradnje prozora (RAL smjernice):
- ugradnju prozora na pravilnu liniju izoterme kod koje nema kondenzata na unutarnjoj stijenki stakla/profila; 
- ugradnju prozora na sistemski PVC bazni profil - nema toplinskog mosta;
- paronepropusnost spoja sa zidom s unutarnje strane i vodonepropusnost/paropropusnost s  vanjske;
- odgovarajuću širinu bočne fuge između štoka i zida širine;
- ugradnju stakla s okvirom u skladu sa zahtjevima zaštite od buke. </t>
  </si>
  <si>
    <t>U slučaju RAL ugradnje s ekspanzijskim trakama, bočno i s gornje strane izvesti multifunkcionalnom eksp. trakom, iznutra dodatno zabrtviti akrilnom parnom branom. S donje strane izvana koristiti  vodonepropusnu butilnu foliju, iznutra foliju parnu branu.</t>
  </si>
  <si>
    <t xml:space="preserve">U cijeni stavke uključiti komplet sav potreban rad i materijal prema opisu u troškovniku, kao i sve dodatne radove i materijale potrebne da se izradi kompletna fasada kao oblikovna i funkcionalna cjelina. Svi spojni limovi, opšavi, tolinske izolacije, hidroizolacije i parne brane koje se prema pravilima struke ugrađuju, sastavni su dio ove stavke. </t>
  </si>
  <si>
    <t>Potrebne karakteristike prozorskog sistema prema HRN EN 14351:
- zrakopropusnost - HRN EN 12207: klasa 4
- vodonepropusnost - HRN EN 12208: klasa E750
- Uf koeficijent - DIN EN ISO 10077-2: Uf=0.9-1.6 W/m2K
- otpornost na udar vjetra - HRN EN 12210: klasa C4/B4
- mehanička otpornost - HRN EN 13115: klasa 4</t>
  </si>
  <si>
    <t>Preklapanje svih izolacionih folija (najmanje 100 mm) izvesti na objektu uz mehaničko učvršćenje i potrebnu toplinsku izolaciju. Izvoditelj radova obavezan je ispravno izabrati sve izolacijske materijale na unutarnjoj i vanjskoj strani fasade i to biti u stanju dokazati.</t>
  </si>
  <si>
    <t>Izrada, dobava i ugradnja ulaznih vrata u u sistemu aluminijskih profila s dvostrukim prekidom toplinskog mosta i povišenim toplinsko-izolativnim svojstvima, min. ugradbene dubine 75 mm, ili jednakovrijednom. 
Povišenu toplinsku izolativnost osigurati pomoću slijedećih elemenata:
- dvostruki prekid toplinskog mosta, ukupno 4 pvc izolatora po profilu - prekid toplinskog mosta nalazi se između srednjeg, vanjskog i unutarnjeg dijela profila
- profil sadrži 5 komora
- 3 ravnine brtvljenja između krila i dovratnika - vanjska brtva, srednja i unutarnja brtva
- PVC izolatori krila i dovratnika na dijelu spoja su dvokomorni 
- Unutarnja brtva stakla je koekstrudirana i ima produžetak koji se nadovezuje na izolativni umetak u obodnom prostoru stakla; vanjska brtva stakla također koekstrudirana.
- izolativni umetak (λ=0.035 W/mK) u obodnom prostoru stakla smanjuje prijenos topline iz prostora letvice stakla prema van
- toplinski izoliran prag s brtvom u 2 ravnine, visina &lt; 20 mm
Vrata su opremljena 3D podesivim pantima, bravom, cilindrom, kvakom, hidrauličnim prigušivačem s gornje strane, osim ako u stavkama nije posebno navedeno.
Moguća je ugradnja jednostrano i obostrano punog krila, do mase 200 kg; 1400x3000 mm.</t>
  </si>
  <si>
    <t>DRVENA STOLARIJA</t>
  </si>
  <si>
    <t>DRVENA STOLARIJA UKUPNO: KN</t>
  </si>
  <si>
    <t>VATROOTPORNA STOLARIJA UKUPNO: KN</t>
  </si>
  <si>
    <t>PARKETARSKI RADOVI</t>
  </si>
  <si>
    <t>Nabava, postavljanje, brušenje i lakiranje hrastovog parketa I klase, debljine 22 mm. Način postave po izboru projektanta.
Parket se ljepi odgovarajućim ljepilom na cemetni estrih. Između parketa i zida ostaviti dilatacione razdjelnice. Uza zidove postavljaju se hrastove lajsne I klase i na svakih 80 cm pričvrščuju za zid. Lajsne se na uglovima spajaju pod kutem od 45°, na gerung.
Parket brusiti strojnim putem sa tri vrste papira, od kojih je poslednji finoće najmanje 120. Također pobrusiti sve lajsne.
Parket lakirati tri puta. Otvorene fuge parketa zakitati smjesom fine strugotine i laka. Po sušenju preći finom šmirglom, očistiti pod i lakirati prvi put. Poslije 24 sata parket ponovo pokitati, pobrusiti finom šmirglom, očistiti pod i lakirati drugi put. Potpuno osušeni drugi sloj laka fino pobrusiti, očistiti pod i lakirati treći put.
Obračun po m² poda za parket, odnosno po m¹ za lajsne.</t>
  </si>
  <si>
    <t>parket</t>
  </si>
  <si>
    <t>lajsne</t>
  </si>
  <si>
    <t>PARKETARSKI RADOVI UKUPNO: KN</t>
  </si>
  <si>
    <t>06.04.</t>
  </si>
  <si>
    <t>06.05.</t>
  </si>
  <si>
    <t>06.06.</t>
  </si>
  <si>
    <t>06.07.</t>
  </si>
  <si>
    <t>06.08.</t>
  </si>
  <si>
    <t>06.09.</t>
  </si>
  <si>
    <t>07.04.</t>
  </si>
  <si>
    <t>07.05.</t>
  </si>
  <si>
    <t>07.06.</t>
  </si>
  <si>
    <t>07.07.</t>
  </si>
  <si>
    <t>07.08.</t>
  </si>
  <si>
    <t>07.09.</t>
  </si>
  <si>
    <t>07.10.</t>
  </si>
  <si>
    <t>07.11.</t>
  </si>
  <si>
    <t>07.12.</t>
  </si>
  <si>
    <t>07.13.</t>
  </si>
  <si>
    <t>07.14.</t>
  </si>
  <si>
    <t>07.15.</t>
  </si>
  <si>
    <t>07.16.</t>
  </si>
  <si>
    <t>11.00.</t>
  </si>
  <si>
    <t>11.01.</t>
  </si>
  <si>
    <t>11.02.</t>
  </si>
  <si>
    <t>11.03.</t>
  </si>
  <si>
    <t>12.00.</t>
  </si>
  <si>
    <t>12.01.</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</si>
  <si>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</si>
  <si>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</si>
  <si>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</si>
  <si>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</si>
  <si>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</si>
  <si>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</si>
  <si>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</si>
  <si>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</si>
  <si>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</si>
  <si>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</si>
  <si>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</si>
  <si>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</si>
  <si>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</si>
  <si>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</si>
  <si>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</si>
  <si>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</si>
  <si>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</si>
  <si>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</si>
  <si>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</si>
  <si>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</si>
  <si>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</si>
  <si>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</si>
  <si>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</si>
  <si>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Podni epoksi premaz</t>
  </si>
  <si>
    <t>Priprema podloge prema uputama proizvođača, a zadovoljava parmetre:
- vlačna čvrstoća min. 1,5 N/mm²;
- tlačna čvrstoća 25 N/mm²;
- sadržaj vlage &lt; 6 % CM metodom;
- uključeni radovi sanacije eventualnih pukotina.
Dobava i ugradnja dvokomponentnog epoksidnog, obojanog, glatkog podnog premaza na bazi epoksidnih vodorazrijedivih smola, polumat izgleda.
Nanosi se u tri sloja, boja po odabiru projektanta.
Obračun po m² površine.</t>
  </si>
  <si>
    <t>12.02.</t>
  </si>
  <si>
    <t>Epoksi premaz stepenica</t>
  </si>
  <si>
    <t>Priprema podloge prema uputama proizvođača, a zadovoljava parmetre:
- vlačna čvrstoća min. 1,5 N/mm²;
- tlačna čvrstoća 25 N/mm²;
- sadržaj vlage &lt; 6 % CM metodom;
- uključeni radovi sanacije eventualnih pukotina.
Dobava i ugradnja dvokomponentnog epoksidnog, obojanog, glatkog podnog premaza na bazi epoksidnih vodorazrijedivih smola, polumat izgleda.
Nanosi se u tri sloja, boja po odabiru projektanta.
Epoksi premaz izvodi se na gazištima i čelima stepenica
Obračun po m² površine.</t>
  </si>
  <si>
    <t>Priprema podloge prema uputama proizvođača, a  zadovoljava parmetre:
- vlačna čvrstoća min. 1,5 N/mm²;
- tlačna čvrstoća 25 N/mm²;
- sadržaj vlage &lt; 4 % CM metodom;
- uključeni radovi sanacije eventualnih pukotina. 
Dobava i ugradnja dvokomponentnog epoksidnog, obojanog, glatkog, sjajnog podnog premaza. Nanosi se u dva sloja, boja po odabiru projektanta. 
Obračun po m² površine.</t>
  </si>
  <si>
    <t>Izrada holkera
Holker se izvodi od mješavine kvarcnog pijeska, epoksidne smole i uguščivaća u omjeru 10:1:0,02.
Izgled holkera se izvodi po želji projektanta.
Obračun po m¹.</t>
  </si>
  <si>
    <t>Obračun po m¹.</t>
  </si>
  <si>
    <t>Strojno rezanje dilatacionih reški u predviđenom rasteru u debljini 1/3 debljine estriha.
Umetanje PE ispune u napravljenu dilataciju.
Premazivanje bočnih stjenki s temeljnim premazom.
Zapunjavanje dilatacionih reški u podu s jednokomponentnim poliuretanskim trajnoelastičnim kitom.</t>
  </si>
  <si>
    <t>NAPOMENA:
Dilatacione reške izvoditi prema uputama proizvođača epoksi premaza.</t>
  </si>
  <si>
    <t xml:space="preserve">Strojno rezanje dilatacionih reški u predviđenom rasteru u debljini 1/3 debljine betonske ploče.
Umetanje PE ispune u napravljenu dilataciju.
Premazivanje bočnih stjenki s temeljnim premazom.
Zapunjavanje dilatacionih reški u podu s jednokomponentnim poliuretanskim trajnoelastičnim kitom. </t>
  </si>
  <si>
    <t>Protuprašni premaz</t>
  </si>
  <si>
    <t>UNUTARNJA STOLARIJA</t>
  </si>
  <si>
    <t>VANJSKA ALUMINIJSKA STOLARIJA UKUPNO: KN</t>
  </si>
  <si>
    <t>Izrada, dobava i ugradnja drvene unutarnje trodjelne ostakljene stijene sa jednim zaokretnim vratima i dva bočna fiksna dijela.
Dimenzija otvora 170/210 cm, svijetla širina/visina vrata 90/205 cm.</t>
  </si>
  <si>
    <t>Ostakljenje izvesti lameliranim staklom debljine 4F4 mm, sa prozirnom dekorativnom folijom, dezena i u boji po izboru projektanta.</t>
  </si>
  <si>
    <t>U svemu ostalom vrijedi opis iz stavke 04.01.</t>
  </si>
  <si>
    <t>Izrada, dobava i ugradnja unutarnjih jednokrilnih zaokretnih drvenih ostakljenih vrata.
Dimenzija otvora 90 x 210 cm.</t>
  </si>
  <si>
    <t>Izrada, dobava i ugradnja unutarnjih jednokrilnih zaokretnih drvenih punih vrata.
Dimenzija otvora 90 x 210 cm.</t>
  </si>
  <si>
    <t>Izrada, dobava i ugradnja unutarnjih jednokrilnih zaokretnih drvenih punih vrata.
Dimenzija otvora 70 x 210 cm.
Vrata se izvode sa zračnom rešetkom na donjem dijelu krila.</t>
  </si>
  <si>
    <t>Izrada, dobava i ugradnja unutarnjih jednokrilnih zaokretnih drvenih punih vrata.
Dimenzija otvora 70 x 210 cm.</t>
  </si>
  <si>
    <t>04.10.</t>
  </si>
  <si>
    <t>Izrada, dobava i ugradnja unutarnje trodjelne sanitarne pune pregrade.
Pregrada se sastoji od zaokretnih vrata svijetle širine 60 cm i dvije fiksne bočne strane, ukupnih dimenzija za ugradbu 180 x 210 cm.</t>
  </si>
  <si>
    <t>U svemu ostalom vrijedi opis iz stavke 04.08.</t>
  </si>
  <si>
    <t>Izrada, dobava i ugradnja unutarnje trodjelne sanitarne pune pregrade.
Pregrada se sastoji od zaokretnih vrata svijetle širine 60 cm i dvije fiksne bočne strane, ukupnih dimenzija za ugradbu 160 x 210 cm.</t>
  </si>
  <si>
    <t>Izrada, dobava i ugradnja unutarnje trodjelne sanitarne pune pregrade.
Pregrada se sastoji od zaokretnih vrata svijetle širine 60 cm i dvije fiksne bočne strane, ukupnih dimenzija za ugradbu 150 x 210 cm.
Pregrada je 15 cm odignuta od poda, na nogicama te ukupne visine 210 cm.
Sanitarna pregrada izvodi se od HPL kompakta dimenzije 13 mm, spoj vrata i dovratnika s aluminijskim eloksiranim profilom i ugrađenom brtvom, 3 spojnice po vratima te zasun s indikatorom zauzetosti i interventnim otvaranjem izvana.
Sav okov od eloksiranog aluminija uključujući i profile za učvršćivanje.
Sve komplet.</t>
  </si>
  <si>
    <t>2.</t>
  </si>
  <si>
    <t>1.</t>
  </si>
  <si>
    <t>Izrada, dobava i ugradnja vanjske trodjelne ostakljene stijene na glavnom ulazu, sa jednim jednokrilnim zaokretnim vratima s otvaranjem prema van i bočnim fiksnim poljima, u sistemu aluminijskih profila s prekidom toplinskog mosta i povišenim toplinsko - izolativnim svojstvima tip kao 2.2.</t>
  </si>
  <si>
    <t>Dimenzija otvora 190 x 210 cm, svijetla širina vrata 110 cm.</t>
  </si>
  <si>
    <t>Dimenzija otvora 220 x 210 cm, svijetla širina vrata 110 cm.</t>
  </si>
  <si>
    <t>Dimenzija otvora 85 x 210 cm.</t>
  </si>
  <si>
    <t>Izrada, dobava i ugradnja vanjskih punih jednokrilnih vrata, u sistemu aluminijskih profila s prekidom toplinskog mosta i povišenim toplinsko-izolativnim svojstvima, tip kao 2.2.</t>
  </si>
  <si>
    <t>Izrada, dobava i ugradnja vanjske dvodjelne ostakljene stijene na sporednom ulazu, sa jednim jednokrilnim zaokretnim vratima s otvaranjem prema van i jednim bočnim fiksnim poljem, u sistemu aluminijskih profila s prekidom toplinskog mosta i povišenim toplinsko - izolativnim svojstvima tip kao 2.2.</t>
  </si>
  <si>
    <t>Dimenzija otvora 185 x 210 cm, svijetla širina vrata 80 cm.</t>
  </si>
  <si>
    <t>Izrada, dobava i ugradnja unutarnjih jednokrilnih ostakljenih zaokretnih vrata kod vjetrobrana na glavnom ulazu, u sistemu aluminijskih profila s prekidom toplinskog mosta i povišenim toplinsko - izolativnim svojstvima tip kao 2.2.</t>
  </si>
  <si>
    <t>Ispuna panel ukupne debljine 44 mm, U ≤ 1.40 W/m²K.</t>
  </si>
  <si>
    <t>Dimenzija otvora 90 x 210 cm.</t>
  </si>
  <si>
    <t>U cijeni stavke uključiti komplet sav potreban rad i materijal prema opisu u troškovniku, sve potrebne dodatne radove i materijale, sve spojne limove, opšave, tolinske izolacije, hidroizolacije i parne brane koje se prema pravilima struke ugrađuju, sve do pune gotovosti.</t>
  </si>
  <si>
    <t>Potrebni opšav, klupčice i okapnice, elemente ugradnje i sidrenja, plastifikaciju prema izboru projektanta  uključiti u cijenu. Ugradnja prema RAL smjernicama, s parnim branama i vodonepropusnim spojnim elementima, bez toplinskih mostova.</t>
  </si>
  <si>
    <t>Izrada, dobava i ugradnja unutarnje trodjelne ostakljene stijene kod vjetrobrana na glavnom ulazu, sa jednim jednokrilnim zaokretnim vratima s otvaranjem prema van i bočnim fiksnim poljima, u sistemu aluminijskih profila s prekidom toplinskog mosta i povišenim toplinsko - izolativnim svojstvima tip kao 2.2.</t>
  </si>
  <si>
    <t>Izrada, dobava i ugradnja trodjelnog prozora u sistemu aluminijskih profila s prekidom toplinskog mosta i povišenim toplinsko-izolativnim svojstvima kao 2.1.
Srednji prozor - otklopni, dva krajnja bočna - otklopno zaokretni.</t>
  </si>
  <si>
    <t>U svemu ostalom vrijedi opis iz stavke 03.08.</t>
  </si>
  <si>
    <t>Vratni okov je standardan, sadrži minimalno 3 panta, hidraulični zatvarač s kočnicom za zaustavljanje u otvorenom položaju, HRN EN 1154 i prag niži od 20 mm.</t>
  </si>
  <si>
    <t>Obračun po broju ugrađenih stavki.</t>
  </si>
  <si>
    <t>U cijeni stavke uključiti sav potreban rad i materijal prema opisu u troškovniku, okov, ostakljenje, obrada, brtve, te sav potrebni pribor i materijal, do gotove funkcionalnosti.</t>
  </si>
  <si>
    <t>Izrada, dobava i ugradnja četverodjelnog prozora u sistemu aluminijskih profila s prekidom toplinskog mosta i povišenim toplinsko-izolativnim svojstvima kao 2.1.
Dva srednja prozora - otklopna, dva krajnja bočna - otklopno zaokretni.
Traženi Uw ≤ 1.10 W/m²K.</t>
  </si>
  <si>
    <t>Izrada, dobava i ugradnja jednoodjelnog otklopno zaokretnog prozora u sistemu aluminijskih profila s prekidom toplinskog mosta i povišenim toplinsko-izolativnim svojstvima kao 2.1.</t>
  </si>
  <si>
    <t>Prozor se ugrađuje sa nadprozornim vanjskim aluminijskim žaluzinama, sa kutijom od poliuretanske pjene U ≤ 0.60 W/m²K, prema izboru projektanta.</t>
  </si>
  <si>
    <t>Izrada, dobava i ugradnja dvodjelnog otklopno zaokretnog prozora u sistemu aluminijskih profila s prekidom toplinskog mosta i povišenim toplinsko-izolativnim svojstvima kao 2.1.</t>
  </si>
  <si>
    <t>Ukupna dimenzija otvora 90 x 60 cm.</t>
  </si>
  <si>
    <t>Ukupna dimenzija otvora 60 x 60 cm.</t>
  </si>
  <si>
    <t>Ukupna dimenzija otvora 90 x 150 cm.</t>
  </si>
  <si>
    <t>Izrada, dobava i ugradnja višedjelnog automatskog prozora za odimljavanje u sistemu aluminijskih profila s prekidom toplinskog mosta.
Prozor sadrži lamele koje se okreću oko horizontalne osi, pogon je spojen na centralni sustav vatrodojave, a ima mogućnost ručnog upravljanja u svrhu provjetravanja prostora.</t>
  </si>
  <si>
    <t>Ukupna dimenzija otvora 90 x 90 cm.</t>
  </si>
  <si>
    <t>Dimenzija otvora 300 x 280 cm,
visina nadvoja do stropa 20 cm.</t>
  </si>
  <si>
    <t>Dimenzija otvora 330 x 280 cm,
visina nadvoja do stropa 20 cm.</t>
  </si>
  <si>
    <t>Dimenzija otvora 70 x 210 cm.</t>
  </si>
  <si>
    <t>Dimenzija otvora 170 x 210 cm,
svijetla širina vrata 80 cm.</t>
  </si>
  <si>
    <t>04.11.</t>
  </si>
  <si>
    <t>Izrada, dobava i ugradnja unutarnjih jednokrilnih zaokretnih drvenih punih vrata.
Dimenzija otvora 90 x 210 cm.
Vratno krilo sa okvirom od masivnog drveta i ispunom od cjevaste iverice, obloženo medijapan pločama na koje se dodaje završna dekor po izboru projektanta, ukupno debljine 40 mm.</t>
  </si>
  <si>
    <t>Iskop zemlje C kategorije za temelje samce, za ogradu prostora spremnika UNP-a.
Tlocrtne dimenzije 40 x 40 cm, dubina 80 cm.
Iskop vršiti strojnim/ručnim putem sa vertikalnim odsjecanjem stranica i ravnim dnom.</t>
  </si>
  <si>
    <t>Nabava, obrada i postava vanjskih prozorskih kamenih klupčica . Klupčice su širine 18 cm i debljine 3 cm.
Klupčice se izvode od granita prema izboru projektanta.
U cijenu uključiti pripremu podloge i sve izvesti prema pravilima struke.
Obračun po m¹ klupčice</t>
  </si>
  <si>
    <t>Nabava, obrada i postava unutarnjih prozorskih kamenih klupčica . Klupčice su širine 15 cm i debljine 2 cm.
Klupčice se izvode od granita prema izboru projektanta.
U cijenu uključiti pripremu podloge i sve izvesti prema pravilima struke.
Obračun po m¹ klupčice</t>
  </si>
  <si>
    <t>08.03.</t>
  </si>
  <si>
    <t xml:space="preserve">Nabavka i postavljanje obloge poda ulaznih podesta od štokanih podnih granitnih ploča, dimenzija 30 x 30 x 2 cm, po izboru projektanta.
Ploče postaviti u cementni mort 1:3 ili fleksibilno ljepilo sa armaturnom mrežom.
Spojnice izvesti minimalne širine i zatvoriti vodootpornom masom za fugiranje.
U cijenu uključiti pripremu podloge i fugiranje, te sve izvesti prema pravilima struke.
Obračun: pod po m², čelo (rub) podesta po m¹. </t>
  </si>
  <si>
    <t>Vatrootporno brtvljenje prodora instalacija kroz zidove na granici požarnih sektora, te drugim mjestima na koje se postavljaju zahtjevi u pogledu otpornosti na požar. 
Zatvaranje navedenih otvora vrši se odgovarajućim vatrootpornim brtvama, mortovima, protupožarnim jastučićima i sl., tj. protupožarnim sustavima koji su atestirani da osiguravaju istu klasu otpornosti na požar kao i pripadne građevinske konstrukcije.
Obračun po m¹ zapunjenih prodora.</t>
  </si>
  <si>
    <t>prodori ø 5 cm</t>
  </si>
  <si>
    <t>prodori ø 10 cm</t>
  </si>
  <si>
    <t>prodori ø 15 cm</t>
  </si>
  <si>
    <t>Radionička izrada, dobava i montaža ograde unutarnjeg stubišta.
Ograda od inoxa:
- stupovi ø 50 mm;
- prečke ø 10 mm, 4 komada po visini;
- rukohvati ø 50 mm;
- visina ograde 1,10m.
Izvesti prema uvjetima nužnim za potpunu funkciju, uvažavajući sva pravila struke.</t>
  </si>
  <si>
    <t>Dobava materijala i izvedba AB podnih ploča ulaznih podesta, debljine 15 cm, betonom C 25/30, sa vibriranjem betona.</t>
  </si>
  <si>
    <t xml:space="preserve"> Opći uvjeti</t>
  </si>
  <si>
    <t>Izvođač je dužan pridržavati se svih važećih zakona i propisa iz područja gradnje, hrvatskih normi, određenih Zakonom o gradnji (N.N.br. 153/13).
Svi radovi moraju se izvesti solidno i stručno prema važećim propisima i pravilima dobrog zanata.</t>
  </si>
  <si>
    <t>U stavkama, gdje se radi definiranja tehničkih svojstava i minimalnih tehničkih karakteristika navodi tip ili proizvođač predmeta nabave nudi se predmet nabave kao navedeni ili jednakovrijedan. U stavkama gdje se navodi određeni proizvod s dodatkom "ili jednakovrijedan", ponuditelj mora na za to predviđenim praznim mjestima troškovnika, prema odgovarajućim stavkama, navesti podatke o proizvodu i tipu odgovarajućeg proizvoda koji nudi te priložiti dokaze iz kojih će se vidjeti karakteristike jednakovrijednih materijala ili proizvoda koje ponuditelj nudi za stavke troškovnika gdje je ta mogućnost predviđena. Proizvodi koji su u dokumentaciji za nadmetanje navedeni kao primjeri smatraju se ponuđenima ako ponuditelj ne navede nikakve druge proizvode na za to predviđenom mjestu troškovnika predmeta nabave.</t>
  </si>
  <si>
    <t>Od trenutka preuzimanja gradilišta pa do primopredaje objekta izvođač je odgovoran za stvari i osobe koje se nalaze unutar gradilišta. U građevinski dnevnik se unose svi bitni podaci i događaji tijekom građenja (npr. meteorološke prilike, temperatura zraka i sl.), upisuju primjedbe projektanata, nalozi nadzornog inženjera i inspekcije. Tako registrirani zahtjevi obvezni su za Izvođača radova, s tim da je za svaku nepredviđenu višu radnju, kojom bi se povećalo ukupne troškove predviđene za izgradnju po ovom troškovniku, prethodno potrebna suglasnost investitora.</t>
  </si>
  <si>
    <t>Količine radova, koje nakon izvršenja čitavog posla nije moguće mjeriti neposrednom izmjerom treba po izvršenju pojedinog takvog rada preuzeti i ovjeriti nadzorni inženjer. Nadzorni inženjer i predstavnik izvođača radova unosit će u građevnu knjigu količine pojedinih takvih radova, s potrebnim skicama i izmjerama, te će svojim potpisima jamčiti za njihovu točnost. Samo tako utvrđeni radovi mogu se uzeti u obzir kod izrade privremenog ili konačnog obračuna radova.</t>
  </si>
  <si>
    <t>Radovi se izvode prema projektu, a u svim slučajevima potrebne izmjene ili dopune projekta ili njegovih dijelova, odluku o tome donosit će sporazumno projektant, nadzorni inženjer, investitor i predstavnik izvođača radova, a tu svoju odluku unositi će u građevni dnevnik. Sve izmjene ili dopune projekta, ili njegovih dijelova, za koje se po građevnom dnevniku ne može dokazati da su uslijedile po opisanom postupku, neće se obračunavati ni po privremenom ni po konačnom obračunu.</t>
  </si>
  <si>
    <t>U ovom troškovniku izložene cijene odnose se na jediničnu mjeru izvršenog rada. Prema tome, jedinične cijene obuhvaćaju sav rad, opremu, materijal, prijevoze, režiju gradilišta i uprave poduzeća, sva davanja te zaradu poduzeća. Sav montažni i sitni materijal je uključen i ne obračunava se zasebnim stavkama. Uključeni su sve vrste radova na izradi i montaži zaštitnih mjera i provizorija, sve vrste radova na montaži opreme, ispitivanja i parametriranja; po završetku svake faze i konačna ispitivanja po završetku svih radova, funkcionalne probe, podešenje i puštanje u probni rad, praćenje pogona i otklanjanje eventualnih nedostataka u jamstvenom roku, dodatni troškovi radne snage (dnevnice, prekovremeni i noćni rad) zbog izvođenja dijela radova u doba isključenog pogona, te svi ostali neimenovani pomoćni radovi i materijal, koji su potrebni za kompletno dovršenje radova po ovom troškovniku.</t>
  </si>
  <si>
    <t>Jediničnim cijenama obuhvaćeno je osiguranje i ocjenjivanje kakvoće, tj. svi troškovi prethodnih i tekućih ispitivanja kako osnovnih materijala, tako i poluproizvoda, te definitivno dovršenih radova u skladu s važećim tehničkim propisima, pravilnicima i standardima i Općim tehničkim uvjetima investitora. Stavke troškovnika odnose se na definitivno dovršene radove, ispitane po kvaliteti i funkcionalnosti od ovlaštenih institucija, te preuzete po nadzornoj službi Investitora, ukoliko nije u opisu izričito drukčije određeno.</t>
  </si>
  <si>
    <t>Jedinične cijene obuhvaćaju izradu geodetskog snimka izvedenog stanja (6 primjeraka), predanog i ovjerenog u katastru, izradu tehničke dokumentacije izvedenog stanja (6 primjeraka) koja uključuje izradu uputa za rukovanje i održavanje ugrađene opreme, obuku korisnika i izradu svih protokola o ispitivanju. Uključena je sva dokumentacija i troškovi potrebni za tehnički pregled.</t>
  </si>
  <si>
    <t>Sav materijal i oprema, koju izvođač dobavlja i ugrađuje, mora imati isprave o sukladnosti, u skladu sa važećim zakonima i propisima iz područja gradnje (tvornička ispitivanja i atesti, certifikati sukladnosti i sl.) i uvjerenja o kakvoći u skladu s važećim zakonima i propisima.</t>
  </si>
  <si>
    <t>Izvođačeva je obveza održavanje javnih cesta koje koristi u svrhu građenja te sanacija svih eventualnih oštećenja nastalih korištenjem. Po završetku radova ceste je potrebno dovesti u prvobitno stanje bez prava na naknadu troškova.</t>
  </si>
  <si>
    <t>Izvođač je dužan gradilište održavati čistim, a na kraju radova treba izvesti detaljno čišćenje. Nakon dovršenja gradnje predat će Izvoditelj radova posve uređeno gradilište i okolinu predstavniku Investitora uz obveznu prisutnost projektanta. Primjedbe dane od strane projektanta imaju istu težinu kao i primjedbe dane od strane nadzornog inženjera investitora.</t>
  </si>
  <si>
    <t>Izvođač je u okviru ugovorene cijene dužan izvršiti koordinaciju radova svih kooperanata na način da omogući kontinuirano odvijanje posla i zaštitu već izvedenih radova. Sva oštećenja nastala na već izvedenim radovima izvođač je dužan otkloniti o vlastitom trošku. Izvođač je dužan zaštititi postojeći teren s pripadajućom vegetacijom od oštećivanja tijekom izvođenja radova. Ako se površine postojećeg terena s pripadajućom vegetacijom oštete tijekom izvođenja radova, izvođač je dužan izvršiti biološku sanaciju iste, i to o svom trošku.</t>
  </si>
  <si>
    <t>Obveza izvođača je na propisan način zbrinuti višak materijala iz iskopa i otpad. Ta obveza također podrazumijeva pronalaženje lokacija odlagališta (gradske deponije ili slično), pribavljanje pripadajućih suglasnosti nadležnih komunalnih i drugih službi, nadzornog inženjera, glavnog projektanta i investitora, te sve ostale troškove za zbrinjavanje viška materijala i otpada, što je uključeno u jediničnu cijenu.</t>
  </si>
  <si>
    <t>VODOVOD</t>
  </si>
  <si>
    <t>Red.</t>
  </si>
  <si>
    <t>br.</t>
  </si>
  <si>
    <t>Opis stavke</t>
  </si>
  <si>
    <t xml:space="preserve">Donos, doprema i polaganje polietilenskih PE-3 cijevi za izvedbu priključka na gradski vodovod, fazonskih komada i armature odgovarajuće klase i veličine prema iskazu vodovodnog materijala u suhi rov na već pripremljenu posteljicu, uključivo sa spajanjem cijevi. Cijevi treba izvesti i položiti u padu prema projektu. Uključivo raznašanje cijevi i fazonskih komada duž rova, spuštanje u rov, poravnavanje tlocrtno i vertikalno. </t>
  </si>
  <si>
    <t>Ø50 mm(d63)</t>
  </si>
  <si>
    <t>m'</t>
  </si>
  <si>
    <t xml:space="preserve">d  54x1,5 mm (DN 50) </t>
  </si>
  <si>
    <t xml:space="preserve">Cijevi hladne vode položene u zidnim usjecima i podu sa zaštitnom cijevi ili originalnom PE pjenastom izolacijom. Cijevi tople vode i cirkulacije tople vode izolirane originalnom PE pjenastom izolacijom ili  standardnom izolacijom. </t>
  </si>
  <si>
    <t xml:space="preserve">d  20 x 2,50 mm (DN 15) </t>
  </si>
  <si>
    <t xml:space="preserve">d  26 x 3,00 mm (DN 20) </t>
  </si>
  <si>
    <t>Dobava i montiranje mesinganog protočnog ventila s ispusnom slavinom, komplet. Ventili se montiraju na priključku usponskih vodova i kod vodomjera, a u skladu s monterskim shemama vodovoda. Obračun po komadu prema profilu.</t>
  </si>
  <si>
    <t xml:space="preserve">Ø 15 mm              </t>
  </si>
  <si>
    <t xml:space="preserve">Ø 20 mm              </t>
  </si>
  <si>
    <t xml:space="preserve">Ø 50 mm              </t>
  </si>
  <si>
    <t>Dobava i montiranje mesinganih slobodno protočnih ventila, komplet. Ventile montirati kod vodomjera i na mjestima označenim shemama. Ventile montirati na njima naznačenom smjeru.</t>
  </si>
  <si>
    <t>Dobava i montiranje mesinganih nepovratnih ventila, komplet. Ventile montirati na mjestima označenim shemama. Ventile montirati na njima naznačenom smjeru.</t>
  </si>
  <si>
    <t>Dobava i montiranje ravnog propusnog ventila za ugradnju s kromiranom kapom na navoj, komplet.</t>
  </si>
  <si>
    <t>Dobava i montaža kutnih ventila 15/10 za montažu ispod umivaonika i pored WC-a. Obračun po komadu ugrađenog ventila</t>
  </si>
  <si>
    <t>10.</t>
  </si>
  <si>
    <t>Dobava i montaža zidnih požarnih hidranata s ormarićem ugrađenim u zid, vel. ormarića 500x550x160. U stavku ulazi ormarić s nastavkom FI 2", ventil s holenderom FI 2", gumirana cijev trevira, dužine 20 m, profila 52 mm, sa spojkom i mlaznicom te nosačima. Obračun sve kompletno po komadu montiranog i opremljenog hidranta.</t>
  </si>
  <si>
    <t xml:space="preserve">Hv FI 2"              </t>
  </si>
  <si>
    <t>11.</t>
  </si>
  <si>
    <t>Ispitivanje instalacije na tlak od 15 bara i dezinfekcija cjevovoda otopinom klora.</t>
  </si>
  <si>
    <t>12.</t>
  </si>
  <si>
    <t>Dobava i montiranje kromiranih vratašca 30/30 cm za pristup ventilima ugrađenim na usponskim vodovima.</t>
  </si>
  <si>
    <t>13.</t>
  </si>
  <si>
    <t xml:space="preserve">Izvedba priključka hladne vode na plinski kombi bojler sa izvedbom odvoda tople vode i cirkulacionog voda. Obračun po komadu kompletno spojenog plinskob kombi bojlera.
</t>
  </si>
  <si>
    <t>14.</t>
  </si>
  <si>
    <t>Izvedba priključka od ulaza vode u zgradu do priključnog okna na vanjskom internom cjevovodu. U stavku ulazi iskop zemlje, dobava i montaža cjevovoda sa svim brtvenim materijalom i potrebnim fitinzima, armaturom, izoliranjem, ispitivanjem, zatrpavanjem rova te odvoz preostalog materijala.</t>
  </si>
  <si>
    <t>Obračun po komadu komplet izvedenog priključka.</t>
  </si>
  <si>
    <t>15.</t>
  </si>
  <si>
    <t>EC ZOPT</t>
  </si>
  <si>
    <t>EA ZOPT</t>
  </si>
  <si>
    <t>16.</t>
  </si>
  <si>
    <t>Funkcionalno ispitivanje unutarnje hidrantske mreže.</t>
  </si>
  <si>
    <t>17.</t>
  </si>
  <si>
    <t>Kvalitetno ispitivanje voda nakon montaže kompletne opreme (Zavod za zaštitu zdravlja) i izdavanje atesta o kvaliteti.</t>
  </si>
  <si>
    <t>KANALIZACIJA</t>
  </si>
  <si>
    <t>Dobava i montaža PVC kanalizacionih cijevi SN4 i fazonskih komada za horizontalne odvode vanjske, temeljne i vertikalne kanalizacije. Cijevi se polažu na sloj pijeska od 10 cm, te se nakon kompletne montaže natkriju slojem pijeska 5 cm iznad gornjeg ruba cijevi. Obračun se vrši po m' kompletno montirane cijevi zajedno s posteljicom, nadslojem te sa spojnim i pomoćnim materijalom. Fazonski komadi obračunavaju se kao 1 m' cijevi.</t>
  </si>
  <si>
    <t xml:space="preserve">Ø 150 mm             </t>
  </si>
  <si>
    <t xml:space="preserve">d 50mm (DN50)      </t>
  </si>
  <si>
    <t xml:space="preserve">d 75mm (DN70)      </t>
  </si>
  <si>
    <t xml:space="preserve">d 110mm (DN100)      </t>
  </si>
  <si>
    <t>Dobava, donos i ugradba PVC cijevi za ventilacione nastavke kanalizacijskih vertikala do iznad krova cca 1 m. Obračun po komadu ugrađenog nastavka.</t>
  </si>
  <si>
    <t xml:space="preserve">Ø 100 mm              </t>
  </si>
  <si>
    <t>Dobava i montaža mesinganih poniklanih vratašca u prizemlju i u najvišoj etaži kanalskih vertikala. Sva vratašca su montirana na poniklanim usidrenim okvirima vel. 25x30 cm. Obračun sve kompletno po komadu montiranih vratašca zajedno sa bravicom i ključem vel. 25x30 cm.</t>
  </si>
  <si>
    <t>Ispitivanje kanalizacije na protočnost i nepropusnost spojeva i uređaja uz dobivanje odgovarajućih atesta. Obračun po m' ispitane dionice.</t>
  </si>
  <si>
    <t xml:space="preserve">Obračun se vrši po  komadu kompletno montirane i pričvršćene protupožarne obujmice na prodore cijevi kroz požarne zone. U stavku uračunati sav potrebni pribor i spojni materijal. </t>
  </si>
  <si>
    <t>Napomena:</t>
  </si>
  <si>
    <t>Obračun po komadu:</t>
  </si>
  <si>
    <t xml:space="preserve"> d 110</t>
  </si>
  <si>
    <t>Dobava, donos i ugradba kišnih linijskih rešetki. Plitki kanal visine 12cm sa ljevano željeznom rešetkom razreda opterečenja B125 svijetlog otvora 15cm. Obračun se vrši po m' komplet ugrađene linijske rešetke.</t>
  </si>
  <si>
    <t>Izvedba priključka kanalizacije objekta na uličnu kanalizaciju. U stavku ulazi iskop zemlje, nabava i montaža cjevovoda, zatrpavanje i izvedba priključka i dovođenje terena u prvobitno stanje.</t>
  </si>
  <si>
    <t>SANITARNI UREĐAJI</t>
  </si>
  <si>
    <t xml:space="preserve">-konzolne keramičke  WC školjke bez ruba </t>
  </si>
  <si>
    <t xml:space="preserve">-daske s poklopcem bijele boje od Duroplasta, sa "soft close" tehnologijom. </t>
  </si>
  <si>
    <t>-montažnog instalacijskog elementa za WC školjku visine ugradnje 112 cm  s niskošumnim ugradbenim vodokotlićem za 6/3l ispiranje, izrađenim prema HRN EN 14055:2011 .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t>
  </si>
  <si>
    <t>-zidnog nosača od inoxa s WC četkom</t>
  </si>
  <si>
    <t xml:space="preserve">-držača toalet papira od inoxa </t>
  </si>
  <si>
    <t>Obračun po kompletu.</t>
  </si>
  <si>
    <t>kompl</t>
  </si>
  <si>
    <t>-keramičkog umivaonika 60x46cm  s poniklanim samočistećim sifonom s ispustom d32 mm</t>
  </si>
  <si>
    <t>-montažnog instalacijskog elementa za umivaonik visine ugradnje 112 cm. Instalacijski element samonosiv za ugradnju u suhomontažnu zidnu ili predzidnu konstrukciju obloženu gipskartonskim pločama, komplet s  odvodnim koljenom d50 mm i sifonskom brtvom 44/32 mm, pločom s armaturnim priključcima ½" s uključenom zvučnom izolacijom, vijcima za učvršćenje keramike i svim potrebnim pričvrsnim priborom i spojnim materijalom;</t>
  </si>
  <si>
    <t>-2 kutna ventila DN15 spojenim na dovod vode;</t>
  </si>
  <si>
    <t>-keramičkog pisoara I klase sa skrivenim priključkom vode i sifonom;</t>
  </si>
  <si>
    <t xml:space="preserve">montažnog instalacijskog elementa za pisoar visine ugradnje 112-130 cm s ugradbenim setom uređaja za aktiviranje ispiranja. Instalacijski element samonosiv za ugradnju u suhomontažnu zidnu ili predzidnu konstrukciju obloženu gipskartonskim pločama, komplet s integriranim prigušnim ventilom priključka vode ½", isplavnom cijevi d32mm s brtvenom manžetom, ugradbenim isisnim sifonom i odvodnim koljenom d50mm, vijcima za učvršćenje keramike i svim potrebnim pričvrsnim priborom i spojnim materijalom </t>
  </si>
  <si>
    <t>kpl.</t>
  </si>
  <si>
    <t>Dobava, donos i ugradba stojeće mješalice za sudoper, te plastični sakupljač masti (sifon), čep i lančić zidne rozete (sve prema izboru investitora ili projektanta arhitektonskog dijela projekta) .Sve komplet spojeno za dovod i odvod.</t>
  </si>
  <si>
    <t>Dobava, donos i ugradba odvoda sa sifonom za stroj za pranje rublja. Obračun kompletno po komadu montiranog odvoda DN50. Obračun sve kompletno po komadu sa svim potrebnim materijalom te sitni potrošni i brtveni materijal.</t>
  </si>
  <si>
    <t>Izrada dovoda vode sa čepom i rozetom za priključak stroja za pranje rublja. Obračun po komadu komplet izvedenog dovoda sa svim pomoćnim materijalom te građevinskom pripomoći, uključivo i holender slavina FI 15 mm.</t>
  </si>
  <si>
    <t>Dobava i ugradba PVC tuš kade I. klase  bijele boje (sve prema izboru investitora ili projektanta arhitektonskog dijela projekta). Dovodna armatura je zidna jednoručna tlačna mješalica za toplu i hladnu vodu sa telefon tušem za pomicanje po zidu u vertikalnom smislu. Odvodna armatura istog proizvođača. Obračun po komadu kompletno ugrađene tuš kade</t>
  </si>
  <si>
    <t xml:space="preserve">kom                 </t>
  </si>
  <si>
    <t xml:space="preserve">Iskop zemlje III kategorije rovova za polaganje vodovoda i kanalizacije s planiranjem dna rova, zatrpavanjem cijevi uz nabijanje, odvoz i razastiranje preostalog materijala. Obračun po m3.                    </t>
  </si>
  <si>
    <t>m3</t>
  </si>
  <si>
    <t>Izrada pješčane posteljice i nadsloja debljine 10 cm za ležaj cijevi vodovoda i kanalizacije.</t>
  </si>
  <si>
    <t>Izvedba kanalizacijskih okana van objekta od vodonepropusnog betona C25/30 (prema priloženom detalju) te ugradba lijevano željeznih penjalica. U stavku uračunata dobava i ugradnja podložnog sloja šljunka ispod temeljne ploče ukna(granulacija 0-16mm, sloj debljine do 10cm). Okno iznutra ožbukati u dva sloja i zagladiti drvenom gladilicom (I sloj deb.1,5 cm, omjer 1:2, II sloj deb.0,5 cm,omjer 1:1).Obračun po komadu kompletno izvedenog okna uključivo izradu kinete. Nad oknom montirati lijevano željezni poklopac za teški promet vel. 600 x 600 mm.</t>
  </si>
  <si>
    <t>Izvedba vodomjernog okna vel. 3,00x2,00m (za ugradnju četiri vodomjera) od betona prema detalju. U stijenu okna ugraditi penjalice, a na ulazu lijevano željezni poklopac vel. 600x600 mm. Stijenke okna ožbukati cem. žbukom omjera 1:2. Obračun po komadu komplet izvedenog okna. Vel.okna usaglasiti sa gradskim vodovodom.</t>
  </si>
  <si>
    <t>Zatrpavanje rova i oko šahtova nakon montaže i zasipavanje cjevovoda rastresitim i pogodnim materijalom iz iskopa uz nabijanje u slojevima od 20 cm laganim ručnim nabijačima. Obračun sve kompletno po m3 ugrađenog materijala.</t>
  </si>
  <si>
    <t>Odvoz viška preostale zemlje nakon izvršenih svih zatrpavanja rovova na deponiju udaljenosti do 5 km. U stavku uključiti utovar, transport, istovar iplaniranje zemlje na deponiju.</t>
  </si>
  <si>
    <t>0.4.</t>
  </si>
  <si>
    <t>C. Elektrotehničke instalacije</t>
  </si>
  <si>
    <t>Izrada špaleta od GK ploča širine do 20,00 cm.</t>
  </si>
  <si>
    <t>Stavke vanjske stolarije izvesti u sistemima aluminijskih profila s prekidom toplinskog mosta. Svi ugrađeni sistemi za vanjske stavke moraju zadovoljiti zahtjeve "Tehničkog pravilnika o racionalnoj uporabi energije i toplinskoj zaštiti u zgradama" (NN 128/15), odnosno projektni zahtjev da ukupni koeficijent prolaska topline za sve aluminijske stavke ne prelazi vrijednost Uw ≤ 1.10 W/m²K, uključivo i linijske gubitke.
Koeficijent prolaska topline okvira Uf ≤ 1,60 W/m²K.</t>
  </si>
  <si>
    <t>Ukupno</t>
  </si>
  <si>
    <t>m</t>
  </si>
  <si>
    <t>paušal</t>
  </si>
  <si>
    <t>kpl</t>
  </si>
  <si>
    <t>Jed. cijena</t>
  </si>
  <si>
    <t>-</t>
  </si>
  <si>
    <t>10</t>
  </si>
  <si>
    <t>11</t>
  </si>
  <si>
    <t>12</t>
  </si>
  <si>
    <t>13</t>
  </si>
  <si>
    <t>14</t>
  </si>
  <si>
    <t>15</t>
  </si>
  <si>
    <t>UKUPNO</t>
  </si>
  <si>
    <t>PDV 25%</t>
  </si>
  <si>
    <t>SVEUKUPNO</t>
  </si>
  <si>
    <t>D. Instalacije sustava za dojavu požara</t>
  </si>
  <si>
    <t>R. br.</t>
  </si>
  <si>
    <t>OPISNA STAVKA</t>
  </si>
  <si>
    <t>Jed. mj.</t>
  </si>
  <si>
    <t>Količina</t>
  </si>
  <si>
    <t>I</t>
  </si>
  <si>
    <t>SPECIFIKACIJA OPREME</t>
  </si>
  <si>
    <t>Nabava i isporuka akumulatora za vatrodojavnu centralu
tip:12V, 20 Ah, Fiamm</t>
  </si>
  <si>
    <t>Nabava i isporuka limenog kućišta za 2 akumulatora od 20 Ah
- tip: MEG-AK1, Megaf</t>
  </si>
  <si>
    <t>Nabava i isporuka automatskog telefonskog dojavnika s 4 programabilna alarmna ulaza i 2 alarmna izlaza 
- dojava događaja u digitalnom formatu (Contact ID, SIA...) i/ili snimljenim glasovnim porukama
- omogućeno programiranje 8 tel.brojeva za dojavu događaja
- omogućeno snimanje 2 glasovne poruke od 32 s, ili 4 glasovne poruke od 16 s, ili 8 glasovnih poruka od 8 s
- ugrađen mikrofon i zvučnik za snimanje i preslušavanje glasovnih poruka
- tipkovnica s 16 tipki i digitalni displej za jednostavno programiranje
- memorija 255 događaja
- rezervno napajanje 24V, 1,2 Ah
tip: BENT-B-TEL2, Bentel</t>
  </si>
  <si>
    <t xml:space="preserve">Nabava i isporuka adresabilnog optičkoi javljača dima 
- ugrađen LED indikator za vidljivost 360°
- napajanje iz dojavne petlje (17-30VDC)
- struja u mirnom stanju 450 μA max.
- struja u alarmu 4 mA
- maksimalni promjer kabela 0,5-2,5 mm²
- dimenzije javljača - 100 mm x 50 mm (Ø x H)
- boja bijela
- radna temperatura od 0°C do 50°C
- vlažnost zraka 95% bez kondenzacije
- težina 92 g bez podnožja
tip: ZEOS-AD-S, Global Fire
</t>
  </si>
  <si>
    <t>6.</t>
  </si>
  <si>
    <t>Nabava i isporuka podnožja za automatske javljače požara
tip: ZEOS-BASE, Global Fire</t>
  </si>
  <si>
    <t>7.</t>
  </si>
  <si>
    <t xml:space="preserve">Nabava i isporuka adresabilnog  termičkog javljača požara 
- ugrađen LED indikator za vidljivost 360°
- napajanje iz dojavne petlje (17-30VDC)
- struja u mirnom stanju 450 µA 
- struja u alarmu 4 mA
- maksimalni promjer kabela 0,5-2,5 mm²
- dimenzije javljača - 100 mm x 50 mm (Ø x H)
- boja bijela
- radna temperatura od 0°C do 50°C
- vlažnost zraka  95% bez kondenzacije
- težina 92 g bez podnožja
tip: ZEOS-AD-H, Global Fire
</t>
  </si>
  <si>
    <t>8.</t>
  </si>
  <si>
    <t>Nabava i isporuka adresabilnog ručnog javijača požara s izolatorom
 - napajanje iz dojavne petlje (20-30VDC)
- struja u mirnom stanju 0,65 mA 
- struja u alarmu 3,1 mA
- maksimalni promjer kabela 0,5-2,5 mm²
- dimenzije javljača - 92,6(W)x92,6(H)x60,1(D)
- stupanj zaštite IP24
- boja crvena
- radna temperatura od -10°C do 55°C
- vlažnost zraka  95% bez kondenzacije
- težina 152 g 
tip: MCPE-AI, Global Fire</t>
  </si>
  <si>
    <t>9.</t>
  </si>
  <si>
    <t>Nabava i isporuka adresabilne alarmne sirene
s bljeskalicom za unutarnju montažu u petlji
- napajanje iz dojavne petlje (20-30VDC)
- struja  u mirnom stanju 0,5 mA 
- struja u alarmu (high freq.) 3 mA - 7,5 mA (max)
- maksimalni promjer kabela 2,5 mm²
- dimenzije 110 (D) x 85 (H) mm 
- radna temperatura od -10°C do 55°C
- vlažnost zraka  95% bez kondenzacije
- jačina tona 110 dB na udaljenosti 1 m  (max)
- stupanj zaštite IP21
- boja crvena
- težina 254 g uključujući podnožje za montažu
tip: VALKYRIE ASB, Global Fire</t>
  </si>
  <si>
    <t>Nabava, isporuka i ugradnja protupožarnog ormarića za smještaj vatrodojavne centrale, sa ugrađenim zaokretnim djelomično ostakljenim vratima u klasi T-60’
- izrada od čeličnog pocinčanog lima
- završna obrada plastifikacija
- ostakljena vrata izvode se sa p.p. staklom u klasi f-60’, debljine 21 mm
- ugrađena p.p. brava (DIN -18250) i cilindar s tri ključa
- dimenzije 800x800x250mm
- certifikat izdan od ovlaštene ustanove u R.H.</t>
  </si>
  <si>
    <t>II</t>
  </si>
  <si>
    <t>SPECIFIKACIJA RADOVA</t>
  </si>
  <si>
    <t>Spajanje i programiranje mikroprocesorskog adresabilnog centralnog vatrodojavnog uređaja</t>
  </si>
  <si>
    <t>Spajanje i programiranje telefonskog dojavnika</t>
  </si>
  <si>
    <t>Ispitivanje instalacija nakon izvedbe, testiranje opreme, puštanje sustava u rad, obuka korisnika sustava, izrada i isporuka pisanih uputa za rukovanje,  isporuka knjige održavanja, izdavanje jamstvenog lista i primopredaja</t>
  </si>
  <si>
    <t>Izrada projekta izvedenog stanja vatrodojavnog sustava u dva (2) uvezana primjerka i kopijom na CD-u</t>
  </si>
  <si>
    <t>Ispitivanje vatrodojavnog sustava od za to ovlaštene ustanove, te izdavanje zapisnika o funkcionalnosti sustava i uvjerenja o podobnosti i ispravnosti ugrađene opreme za namjenjenu svrhu</t>
  </si>
  <si>
    <t>III</t>
  </si>
  <si>
    <t>SPECIFIKACIJA ELEKTROINSTALACIJSKOG MATERIJALA S RADOVIMA</t>
  </si>
  <si>
    <t>Montaža centralnog vatrodojavnog uređaja</t>
  </si>
  <si>
    <t>Montaža kućišta za akumulatore</t>
  </si>
  <si>
    <t>Montaža i spajanje akumulatora</t>
  </si>
  <si>
    <t>Montaža telefonskog dojavnika</t>
  </si>
  <si>
    <t>Montaža, spajanje i adresiranje  automatskih javljača požara s podnožjem, te označavanje svake glave s natpisom pripadajuće dojavne zone i rednog broja unutar zone</t>
  </si>
  <si>
    <t>Montaža, spajanje i adresiranje ručnih javljača požara, te označavanje svakog s natpisom pripadajuće dojavne zone i rednog broja unutar zone</t>
  </si>
  <si>
    <t>Montaža, spajanje i adresiranje alarmnih sirena</t>
  </si>
  <si>
    <t>Nabava, isporuka i podžbukno polaganje sivih negorivih ERC cijevi s uključenim montažnim priborom te s izvedbom potrebnih prodora 
tip: Ø 20 mm (vanjski promjer)</t>
  </si>
  <si>
    <t>Nabava, isporuka i polaganje kabela u već postavljene cijevi 
tip: JB-Y(St)Y 1x2x0,8 mm</t>
  </si>
  <si>
    <t xml:space="preserve">Nabava, isporuka i ugradnja potrebnog instalacijskog  spojnog i montažnog pribora i materijala: 
- potrebne dodatne razvodne kutije, redne stezaljke 
- označene pločice i naljepnice za kabele i opremu 
- obujmice, vezice, uvodnice, OG odstojne obujmice
- plastični i čelični tipli s vijcima
- zavrtnji s maticama i podložnim pločicama
- zaštitne če-cijevi i PN cijevi, gips, gumi kit i sl.  
</t>
  </si>
  <si>
    <t>Svi nespecificirani potrebni manipulacijski radovi pri izvođenju instalacija</t>
  </si>
  <si>
    <t>VATRODOJAVNI SUSTAV UKUPNO :</t>
  </si>
  <si>
    <t>SADRŽAJ</t>
  </si>
  <si>
    <t>RAZDJELNICI I KABELSKI RAZVOD + UPS</t>
  </si>
  <si>
    <t>INSTALACIJA RASVJETE</t>
  </si>
  <si>
    <t>INSTALACIJA JAKE STRUJE</t>
  </si>
  <si>
    <t>INSTALACIJA SLABE STRUJE</t>
  </si>
  <si>
    <t>INSTALACIJA ZAŠTITE OD MUNJE I IZJEDNAČENJE POTENCIJALA</t>
  </si>
  <si>
    <t>SOLARNA ELEKTRANA</t>
  </si>
  <si>
    <t>GRIJAČI ŽLJEBOVA</t>
  </si>
  <si>
    <t>KATODNA ZAŠTITA</t>
  </si>
  <si>
    <t>ULAZNA RAMPA</t>
  </si>
  <si>
    <t>OSTALI TROŠKOVI</t>
  </si>
  <si>
    <t>7. REKAPITULACIJA</t>
  </si>
  <si>
    <t>1.1</t>
  </si>
  <si>
    <t>Dobava tipskog priključno ormara ME-Z te nabava, isporuka i montaža kompletnog materijala (u nadležnosti HEP-a).</t>
  </si>
  <si>
    <t>1.2</t>
  </si>
  <si>
    <t>Dobava tipskog priključno mjernog ormara KPMO te nabava, isporuka i montaža kompletnog materijala (u nadležnosti HEP-a).</t>
  </si>
  <si>
    <t>1.3</t>
  </si>
  <si>
    <t>razdjelnik</t>
  </si>
  <si>
    <t>minijaturni zaštitni tropolni prekidač C 40A</t>
  </si>
  <si>
    <t>minijaturni zaštitni četveropolni prekidač D 25A</t>
  </si>
  <si>
    <t>odvodnici prenapona, četveropolni 20 kA, 340V</t>
  </si>
  <si>
    <t xml:space="preserve">tropolni prekidač 100 A; s naponskim okidačem </t>
  </si>
  <si>
    <t xml:space="preserve">tropolni prekidač 50 A; s naponskim okidačem </t>
  </si>
  <si>
    <t xml:space="preserve">sabirnički sustav L1; L2; L3, N; 160 A; </t>
  </si>
  <si>
    <t>minijaturni zaštitni prekidač 1p, B 4 A</t>
  </si>
  <si>
    <t>minijaturni zaštitni prekidač 1p, C 10 A</t>
  </si>
  <si>
    <t>RCD 40/4/0,3 A; 4p</t>
  </si>
  <si>
    <t>RCD 40/4/0,03 A; 4p</t>
  </si>
  <si>
    <t>RCD 40/2/0,03 A; 2p</t>
  </si>
  <si>
    <t>minijaturni zaštitni prekidači:</t>
  </si>
  <si>
    <t>C 10 A; 1p</t>
  </si>
  <si>
    <t>C 16 A; 1p</t>
  </si>
  <si>
    <t>C 25 A; 1p</t>
  </si>
  <si>
    <t>C 32 A; 1p</t>
  </si>
  <si>
    <t>grebenasta sklopka 1;0;2 - 32A</t>
  </si>
  <si>
    <t>sabirnica L1, L2; L3; 63 A</t>
  </si>
  <si>
    <t>uzemljenje razdjelnika; kompletno</t>
  </si>
  <si>
    <t>sitni vezni, spojni i izolacijski materijal; kompletno</t>
  </si>
  <si>
    <t>oznake, natpisi; kompletno</t>
  </si>
  <si>
    <t>izvedbena jednopolna shema razdjelnika; kompletno</t>
  </si>
  <si>
    <t>atestiranje razdjelnika; kompletno</t>
  </si>
  <si>
    <t>1.4</t>
  </si>
  <si>
    <t>rastavna sklopka 40 A, 3P</t>
  </si>
  <si>
    <t>rastavna sklopka 32 A, 3P</t>
  </si>
  <si>
    <t>B 6 A; 1p</t>
  </si>
  <si>
    <t>B 10 A; 1p</t>
  </si>
  <si>
    <t>luxomat sa sondom</t>
  </si>
  <si>
    <t xml:space="preserve">grebenasta sklopka 1;0;2 </t>
  </si>
  <si>
    <t>sklopnik CN 20A</t>
  </si>
  <si>
    <t>bistabilni relej</t>
  </si>
  <si>
    <t>1.5</t>
  </si>
  <si>
    <t>Ormar razdjelnice treba biti izveden kao  ugradbeni ormar, s vratima i bravicom, troredni.</t>
  </si>
  <si>
    <t>Izvedba ormara mora zadovoljavati uvjete II klase zaštite od električnog udara, kao i odgovarajuću zaštitu od neizravnog dodira.</t>
  </si>
  <si>
    <t>Sve pristupačne dijelove pod naponom prekriti izolacijskom pločom, te označiti sve elemente.</t>
  </si>
  <si>
    <t>RCD sklopka, 40/4/0,03 A, 4P</t>
  </si>
  <si>
    <t>minijaturni zaštitni prekidač, C 10 A, 1P</t>
  </si>
  <si>
    <t>minijaturni zaštitni prekidač, C 16 A, 1P</t>
  </si>
  <si>
    <t>ugradnja i spajanje elemenata, sabirnice i nosači sabirnica, ožičenje, stezaljke, označavanje, funkcionalno ispitivanje prije isporuke, atesti, ispitni protokoli, korisnička dokumentacija</t>
  </si>
  <si>
    <t>1.6</t>
  </si>
  <si>
    <t>1.7</t>
  </si>
  <si>
    <t>1.8</t>
  </si>
  <si>
    <t>Ormar razdjelnice treba biti izveden kao  nadžbukni ormar, s vratima i bravicom, troredni.</t>
  </si>
  <si>
    <t>minijaturni zaštitni prekidač, C 25 A, 3P</t>
  </si>
  <si>
    <t>1.9</t>
  </si>
  <si>
    <t>Dobava, montaža i spajanje priključne kutije za vozila HP. Kutija je u PVC izvedbi sa prozirnim vratima, IP65, kompletirana RCD sklopkom 25/2/0,03A, minijaturnim zaštitnim prekidačem C20A i utičnicom za na DIN šinju, 230V/20A.</t>
  </si>
  <si>
    <t>1.10</t>
  </si>
  <si>
    <t>Cijev  CS 40 mm</t>
  </si>
  <si>
    <t>kabelski završetak Raychem 5/16</t>
  </si>
  <si>
    <t>1.11</t>
  </si>
  <si>
    <t>kabelski završetak Raychem 5/6</t>
  </si>
  <si>
    <t>1.12</t>
  </si>
  <si>
    <t>1.13</t>
  </si>
  <si>
    <t>TEHNIČKE SPECIFIKACIJE:</t>
  </si>
  <si>
    <t>Snaga: 6 kVA; cos φ  0,7</t>
  </si>
  <si>
    <t>Autonomija rada: 10 min pri punom teretu</t>
  </si>
  <si>
    <t>ULAZ:</t>
  </si>
  <si>
    <t>Nazivni napon 230 V, monofazni</t>
  </si>
  <si>
    <t>Tolerancija napona: 176 - 276 V</t>
  </si>
  <si>
    <t>Frekvencija 50 Hz ± 5%</t>
  </si>
  <si>
    <t>cos φ  0,97</t>
  </si>
  <si>
    <t>IZLAZ:</t>
  </si>
  <si>
    <t>Nazivni napon 230 V, monofazni, sinusni</t>
  </si>
  <si>
    <t>Statička stabilnost napona:  ± 2%</t>
  </si>
  <si>
    <t>Frekvencija 50 Hz ± 5% sinkronizirano na mrežu, ± 0,05% kod rada na oscilator</t>
  </si>
  <si>
    <t>Harmoničke distorzije na izlazu: ± 2% kod linearnog opterećenja, u skladu sa EN 6240-3 standardima kod nelinearnog opterećenja</t>
  </si>
  <si>
    <t>MOGUĆNOST PROŠIRENJA:</t>
  </si>
  <si>
    <t>do 3 uređaja u paralelnom radu</t>
  </si>
  <si>
    <t>DVOSTRANO ULAZNO NAPAJANJE:</t>
  </si>
  <si>
    <t>razdvojeno napajanje inverterske i bypass linije</t>
  </si>
  <si>
    <t>TEHNOLOGIJA:</t>
  </si>
  <si>
    <t>ON-LINE dvostruka konverzija</t>
  </si>
  <si>
    <t>KONTROLA:</t>
  </si>
  <si>
    <t>mikroprocesorski nadzor i upravljanje</t>
  </si>
  <si>
    <t>PREOPTERETIVOST IZMJENJIVAČA:</t>
  </si>
  <si>
    <t>125% za 1 minutu</t>
  </si>
  <si>
    <t>150% za 10 sekundi</t>
  </si>
  <si>
    <t>300% za 2 sekunde</t>
  </si>
  <si>
    <t>SADRŽI:</t>
  </si>
  <si>
    <t>LCD displej sa mjerenjima svih parametara, zvučni i vizualni alarm</t>
  </si>
  <si>
    <t>RS 232 port za komunikaciju sa računalom</t>
  </si>
  <si>
    <t>Sučelje za daljinski isklop u nuždi</t>
  </si>
  <si>
    <t>Hrvatski certifikati za radiofrekventnu kompatibilnost i el. Sigurnost</t>
  </si>
  <si>
    <t>MAKSIMALNI NIVO BUKE NA 1 METAR:</t>
  </si>
  <si>
    <t>&lt; 50 dBA</t>
  </si>
  <si>
    <t>BATERIJE:</t>
  </si>
  <si>
    <t>Hermetičke, suhe aku- baterije sa nominalnim vijekom trajanja 5-7 godina, bez održavanja</t>
  </si>
  <si>
    <t>Automatski test kapaciteta baterija</t>
  </si>
  <si>
    <t>AC/AC ISKORISTIVOST UREĐAJA:</t>
  </si>
  <si>
    <t>MAKSIMALNA DISIPACIJA</t>
  </si>
  <si>
    <t>800 W</t>
  </si>
  <si>
    <t>RADNA TEMPERATURA:</t>
  </si>
  <si>
    <t>0°C do 40°C (za dugi vijek baterija optimalna temp. od 15 do 25 °C)</t>
  </si>
  <si>
    <t>DIMENZIJE UREĐAJA (VxŠxD):</t>
  </si>
  <si>
    <t>800 x 300 x 675 mm</t>
  </si>
  <si>
    <t>TEŽINA UREĐAJA:</t>
  </si>
  <si>
    <t>107 kg</t>
  </si>
  <si>
    <t>UREĐAJ SE SASTOJI OD SLIJEDEĆIH OSNOVNIH KOMPONENTI:</t>
  </si>
  <si>
    <t>ispravljač sa korektorom ulaznog faktora snage (cosφ)</t>
  </si>
  <si>
    <t>IGBT izmjenjivač kontroliran DSP-om (digital signal procesor)</t>
  </si>
  <si>
    <t>temperaturno kompenzirani punjač baterija</t>
  </si>
  <si>
    <t>ulazni/izlazni prekidači</t>
  </si>
  <si>
    <t>ručna bypass sklopka za servisno održavanje</t>
  </si>
  <si>
    <t>elektronička statička sklopka</t>
  </si>
  <si>
    <t>akumulatorske baterije</t>
  </si>
  <si>
    <t>integrirani odvodnik prenapona</t>
  </si>
  <si>
    <t>1.14</t>
  </si>
  <si>
    <t>Dobava, montaža i spajanje kabela za napajanje UPS uređaja:</t>
  </si>
  <si>
    <t>1.15</t>
  </si>
  <si>
    <t>Dobava i polaganje kabelskih PVC kanala u tehničkoj sobi za izvedbu energetskog razvoda;</t>
  </si>
  <si>
    <t>Kanal 100x60 mm</t>
  </si>
  <si>
    <t>Kanal 40x60 mm</t>
  </si>
  <si>
    <t>Kanal 40x40 mm</t>
  </si>
  <si>
    <t>1.16</t>
  </si>
  <si>
    <t>Sitni vezni, spojni, pričvrsni, izolacijski i ostali nespecificirani materijal i pribor; kompletno.</t>
  </si>
  <si>
    <t xml:space="preserve">  </t>
  </si>
  <si>
    <t>RAZDJELNICI I KABELSKI RAZVOD + UPS UKUPNO</t>
  </si>
  <si>
    <t>TEHNIČKA SPECIFIKACIJA RASVJETE</t>
  </si>
  <si>
    <t>NAPOMENA:</t>
  </si>
  <si>
    <t>U svaku stavku rasvjete potrebno je predvidjeti dobavu, montažu, spajanje i funkcionalno ispitivanje. U cijenu uračunati sitni montažni materijal, izvori svjetlosti te odgovarajući atesti. Na sve svjetiljke i opremu ponuđač mora dati jamstvo u roku od najmanje 7 godina. U slučaju dobave svjetiljki drugih proizvođača, one moraju zadovoljavati tehničke karakteristike predloženih svjetiljki, a u slučaju različitih karakteristika ili oblika potrebno je konzultirati projektanta, a odabir potvrditi svjetlotehničkim proračunom</t>
  </si>
  <si>
    <t>OPĆE NORME I UVJETI:</t>
  </si>
  <si>
    <t>Sve svjetiljke moraju biti proizvedene sukladno zahtjevima standarda proizvodnje HRN EN 60598:2009 - CEI 34.21 ili jednakovrijedno ____________________________. Servis svjetiljki omogućen bez specijaliziranog alata. 
Sve svjetiljke moraju imati LED izvor, ZHAGA kompatibilan, konzistencije boje (SDMC)≤3. Odziv boje LED izvora (Ra) ≥85. Najveći presjek kabela 2.5mm2, napajane sa mrežnog priključka 220-240V 50-60Hz. Svjetiljke trebaju zadovoljavati granice i metode mjerenja značajka radio smetnji električnih rasvjetnih uređaja prema HRN EN 55015:20137A1:2015 ili jednakovrijedno ____________________________, svjetlotehničke zahtjeve prema standardu HRN EN 12464-1:2012 ili jednakovrijedno ____________________________, imati ENEC certifikat, te zadovoljavati opće zahtjeve prema HRN EN 60598-1:2009 ili jednakovrijedno ____________________________. Prema standardu IEC/EN62471:2008 ili jednakovrijedno ____________________________ svjetiljke su klasificirana u grupu fotobiološkog zračenja RG0 (izuzeta od rizika). Klasa energetske kartice prema EU 874/2012 ili jednakovrijedno ____________________________: Ne manje od A++; Vijek trajanja izvora: Ne manje od 50.000h, L90B10, svjetiljka testirana na ambijentalnoj temperaturi 35°C
Vijek trajanja izvora dokazan TM21 izvješćem. 
Jamstvo na sve svjetiljke opće rasvjete: ne manje od 7 godina.
Svi proizvodi moraju biti razvijeni i proizvedeni unutar EN ISO 9001:2015 ili jednakovrijedno ____________________________ certificirane tvornice.</t>
  </si>
  <si>
    <t>SIGURNOSNA RASVJETA:</t>
  </si>
  <si>
    <t>Sve svjetiljke i dijelovi centralnog sustava moraju biti proizvedeni sukladno zahtjevima standarda proizvodnje HRN EN 60598:2009 - CEI 34.21 ili jednakovrijedno ____________________________, HRN EN 62384:2008 ili jednakovrijedno ____________________________, HRN EN 50172:2008 ili jednakovrijedno ____________________________. Svjetiljke moraju biti u skladu sa HRN EN 60598-1 ili jednakovrijedno ____________________________, HRN EN 60598-2-22 ili jednakovrijedno ____________________________, HRN EN 1838 ili jednakovrijedno ____________________________, HRN EN 50171 ili jednakovrijedno ____________________________ standardima.
Vijek trajanja izvora: Ne manje od 50.000h. 
Jamstvo na svjetiljke i centralni baterijski sustav: ne manje od 2 godine.
Svi proizvodi moraju biti razvijeni i proizvedeni unutar EN ISO 9001:2015 ili jednakovrijedno ____________________________ certificirane tvornice.</t>
  </si>
  <si>
    <t>OPĆA RASVJETA</t>
  </si>
  <si>
    <t>2.2.1.  S1</t>
  </si>
  <si>
    <t>Dobava, montaža i spajanje stropne nadgradne, direktne svjetiljke, izrađene od dekapiranog čelika, elektrostatski plastificiranog sa srebrom parenim aluminijskim odsijačem (HMP)
Izvor: LED moduli velikog svjetlosnog toka, SMD srednje snage, SDMC≤3
Temperatura boje svjetla (CCT), odziv boje (RA): 4000K (±100K), Ra&gt;85
Predspojna sprava: Strujno upravljiva, smještena u kućištu svjetiljke
Okvirne dimenzije svjetiljke: 1200x250x55mm ( ±5%)
Ukupni svjetlosni tok (φ): 5951lm ( ±5%)
Ukupna snaga (P): 54.7W ( ±5%)
Efikasnost svjetiljke (LEF): 109lm/W ( ±5%)
Iskoristivost (LOR): 71.8% ( ±5%)
Blještanje (UGR): 17.1
IP zaštita (min): 20
Jamstvo na proizvod: Ne manje od 7 godina.</t>
  </si>
  <si>
    <t>3</t>
  </si>
  <si>
    <t>2.2.2.  S2</t>
  </si>
  <si>
    <t>Dobava, montaža i spajanje stropne nadgradne, direktne svjetiljke, izrađene od aluminija, elektrostatski plastificiranog sa difuznim prizmatičnim PMMA difuzorom (DPR) 
Izvor: LED moduli velikog svjetlosnog toka, SMD srednje snage, SDMC≤3
Temperatura boje svjetla (CCT), odziv boje (RA): 4000K (±100K), Ra&gt;85
Predspojna sprava: Strujno upravljiva, smještena u kućištu svjetiljke
Okvirne dimenzije svjetiljke: fi 296, h 100mm ( ±5%)
Ukupni svjetlosni tok (φ): 1106lm ( ±5%)
Ukupna snaga (P): 12.6W ( ±5%)
Efikasnost svjetiljke (LEF): 88lm/W ( ±5%)
Iskoristivost (LOR): 69.1% ( ±5%)
Blještanje (UGR): 19.5
IP zaštita (min): 40
Jamstvo na proizvod: Ne manje od 7 godina.</t>
  </si>
  <si>
    <t>2.2.3.  S3</t>
  </si>
  <si>
    <t>Dobava, montaža i spajanje stropne nadgradne, direktne svjetiljke, izrađene od aluminija, elektrostatski plastificiranog sa satiniranim opal polikarbonatnim difuzorom (SOP) 
Izvor: LED moduli velikog svjetlosnog toka, SMD srednje snage, SDMC≤3
Temperatura boje svjetla (CCT), odziv boje (RA): 4000K (±100K), Ra&gt;85
Predspojna sprava: Strujno upravljiva, smještena u kućištu svjetiljke
Okvirne dimenzije svjetiljke: fi 394, h 100mm ( ±5%)
Ukupni svjetlosni tok (φ): 2460lm ( ±5%)
Ukupna snaga (P): 25.2W ( ±5%)
Efikasnost svjetiljke (LEF): 98lm/W ( ±5%)
Iskoristivost (LOR): 71.5% ( ±5%)
Blještanje (UGR): 23.7
IP zaštita (min): 40
Jamstvo na proizvod: Ne manje od 7 godina.</t>
  </si>
  <si>
    <t>8</t>
  </si>
  <si>
    <t>2.2.4.  S4</t>
  </si>
  <si>
    <t>Dobava, montaža i spajanje stropne nadgradne, direktne svjetiljke, izrađene od aluminija, elektrostatski plastificiranog sa difuznim prizmatičnim PMMA difuzorom (DPR) 
Izvor: LED moduli velikog svjetlosnog toka, SMD srednje snage, SDMC≤3
Temperatura boje svjetla (CCT), odziv boje (RA): 4000K (±100K), Ra&gt;85
Predspojna sprava: Strujno upravljiva, smještena u kućištu svjetiljke
Okvirne dimenzije svjetiljke: fi 394, h 100mm ( ±5%)
Ukupni svjetlosni tok (φ): 2497lm ( ±5%)
Ukupna snaga (P): 25.2W ( ±5%)
Efikasnost svjetiljke (LEF): 99lm/W ( ±5%)
Iskoristivost (LOR): 72.6% ( ±5%)
Blještanje (UGR): 20.2
IP zaštita (min): 40
Jamstvo na proizvod: Ne manje od 7 godina.</t>
  </si>
  <si>
    <t>7</t>
  </si>
  <si>
    <t>2.2.5.  S5</t>
  </si>
  <si>
    <t>Dobava, montaža i spajanje zidne nadgradne, direktne svjetiljke, izrađene od polikarbonata, sa satiniranim opal polikarbonatnim difuzorom 
Izvor: LED moduli velikog svjetlosnog toka, SMD srednje snage, SDMC≤3
Temperatura boje svjetla (CCT), odziv boje (RA): 4000K (±100K), Ra&gt;85
Predspojna sprava: Strujno upravljiva, smještena u kućištu svjetiljke
Okvirne dimenzije svjetiljke: 1277x101x84mm ( ±5%)
Ukupni svjetlosni tok (φ): 3244lm ( ±5%)
Ukupna snaga (P): 28W ( ±5%)
Efikasnost svjetiljke (LEF): 120lm/W ( ±5%)
Iskoristivost (LOR): 89.3% ( ±5%)
Blještanje (UGR): 22.1
IP zaštita (min): 66
Jamstvo na proizvod: Ne manje od 7 godina.</t>
  </si>
  <si>
    <t>4</t>
  </si>
  <si>
    <t>2.2.6.  S6</t>
  </si>
  <si>
    <t>Dobava, montaža i spajanje zidne nadgradne, direktne svjetiljke izrađene od ekstrudiranog aluminijskog profila, elektrostatski plastificiranog, sa satiniranim opal PMMA difuzorom (SOP)
Izvor: LED moduli velikog svjetlosnog toka, SMD srednje snage, SDMC≤3
Temperatura boje svjetla (CCT), odziv boje (RA): 4000K (±100K), Ra&gt;85
Predspojna sprava: Strujno upravljiva, smještena u kućištu svjetiljke
Okvirne dimenzije svjetiljke: 575x36x76mm ( ±5%)
Ukupni svjetlosni tok (φ): 1482lm ( ±5%)
Ukupna snaga (P): 17W ( ±5%)
Efikasnost svjetiljke (LEF): 87lm/W ( ±5%)
Iskoristivost (LOR): 68% ( ±5%)
Blještanje (UGR): 24.9
IP zaštita (min): 40
Jamstvo na proizvod: Ne manje od 7 godina.</t>
  </si>
  <si>
    <t>6</t>
  </si>
  <si>
    <t>2.2.7.  S7</t>
  </si>
  <si>
    <t>Dobava, montaža i spajanje stropne nadgradne, direktno - indirektne svjetiljke, izrađene od polikarbonata, sa satiniranim opal polikarbonatnim difuzorom 
Izvor: LED moduli velikog svjetlosnog toka, SMD srednje snage, SDMC≤3
Temperatura boje svjetla (CCT), odziv boje (RA): 4000K (±100K), Ra&gt;85
Predspojna sprava: Strujno upravljiva, smještena u kućištu svjetiljke
Okvirne dimenzije svjetiljke: fi 285, h 103mm ( ±5%)
Ukupni svjetlosni tok (φ): 1516lm ( ±5%)
Ukupna snaga (P): 13.2W ( ±5%)
Efikasnost svjetiljke (LEF): 115lm/W ( ±5%)
Iskoristivost (LOR): 85.2% ( ±5%)
Blještanje (UGR): 23.1
IP zaštita (min): 43
Jamstvo na proizvod: Ne manje od 7 godina.</t>
  </si>
  <si>
    <t>16</t>
  </si>
  <si>
    <t>2.2.8.  S8</t>
  </si>
  <si>
    <t>Dobava, montaža i spajanje stropne nadgradne, direktne svjetiljke, izrađene od polikarbonata, sa satiniranim opal polikarbonatnim difuzorom 
Izvor: LED moduli velikog svjetlosnog toka, SMD srednje snage, SDMC≤3
Temperatura boje svjetla (CCT), odziv boje (RA): 4000K (±100K), Ra&gt;85
Predspojna sprava: Strujno upravljiva, smještena u kućištu svjetiljke
Okvirne dimenzije svjetiljke: 1277x145x101mm ( ±5%)
Ukupni svjetlosni tok (φ): 7177lm ( ±5%)
Ukupna snaga (P): 62W ( ±5%)
Efikasnost svjetiljke (LEF): 116lm/W ( ±5%)
Iskoristivost (LOR): 77% ( ±5%)
Blještanje (UGR): 27.6
IP zaštita (min): 66
Jamstvo na proizvod: Ne manje od 7 godina.</t>
  </si>
  <si>
    <t>1</t>
  </si>
  <si>
    <t>OPĆA RASVJETA UKUPNO</t>
  </si>
  <si>
    <t>SIGURNOSNA RASVJETA</t>
  </si>
  <si>
    <t>2.3.1.  P.1</t>
  </si>
  <si>
    <t>Dobava, montaža i spajanje zidnog nadgradnog rasvjetnog tijela protupanične rasvjete sa piktogramom smjer ''izlaz dolje'', IP zaštite 40, kućišta izrađenog od bijelog polikarbonata i pleksiglasom, svjetiljka se koristi za označavanje smjera evakuacije, 220÷240VAC/50÷60Hz napajanje, elektronička predspojna naprava sa vlastitim napajanjem, sa inverterom za nužnu rasvjetu u pripravnom modu rada i hermetički zatvorenom hibridnom (NiMH) baterijom autonomije 3h, sa funkcijom autotesta, s elektronskom zaštitom protiv potpunog pražnjenja baterije, 2P+T priključne stezaljke za max. presjek kabela 2.5mm². Udaljenost uočavanja VD 30m. Instalirane max. snage sustava rasvjete 2W. Jamstvo na proizvod: Ne manje od 2 godine.</t>
  </si>
  <si>
    <t>2.3.2.  P.2</t>
  </si>
  <si>
    <t>Dobava, montaža i spajanje stropnog nadgradnog rasvjetnog tijela protupanične rasvjete sa piktogramom smjer ''izlaz dolje'', IP zaštite 65, kućišta izrađenog od bijelog polikarbonata s transparentnim polikarbonatnim pokrovom i pleksiglasom, svjetiljka se koristi za označavanje smjera evakuacije, 220÷240VAC/50÷60Hz napajanje, elektronička predspojna naprava sa vlastitim napajanjem, sa inverterom za nužnu rasvjetu u pripravnom modu rada i hermetički zatvorenom hibridnom (NiMH) baterijom autonomije 3h, sa funkcijom autotesta, s elektronskom zaštitom protiv potpunog pražnjenja baterije, 2P+T priključne stezaljke za max. presjek kabela 2.5mm². Udaljenost uočavanja VD 25m. Instalirane max. snage sustava rasvjete 2W. Jamstvo na proizvod: Ne manje od 2 godine.</t>
  </si>
  <si>
    <t>2.3.3.  P.3</t>
  </si>
  <si>
    <t>Dobava, montaža i spajanje nadgradnog rasvjetnog tijela protupanične rasvjete sa univerzalnom optikom, IP zaštite 42, kućišta izrađenog od bijelog polikarbonata, leća i odsijač od PC, svjetiljka se koristi za sigurnosnu rasvjetu otvorenih prostora, 220÷240VAC/50÷60Hz napajanje, elektronička predspojna naprava sa vlastitim napajanjem, sa inverterom za nužnu rasvjetu u pripravnom modu rada i hermetički zatvorenom hibridnom (NiMH) baterijom autonomije 3h, sa funkcijom autotesta, s elektronskom zaštitom protiv potpunog pražnjenja baterije, 2P+T priključne stezaljke za max. presjek kabela 2.5mm². Ukupni svjetlosni tok svjetilke min. 390 lm, instalirane max. snage sustava rasvjete 6W. Jamstvo na proizvod: Ne manje od 2 godine</t>
  </si>
  <si>
    <t>9</t>
  </si>
  <si>
    <t>2.3.4.  P.4</t>
  </si>
  <si>
    <t>Dobava, montaža i spajanje nadgradnog rasvjetnog tijela protupanične rasvjete sa univerzalnom optikom, IP zaštite 41, kućišta izrađenog od bijelog polikarbonata, leća i odsijač od PC, svjetiljka se koristi za sigurnosnu rasvjetu otvorenih prostora, 220÷240VAC/50÷60Hz napajanje, elektronička predspojna naprava sa vlastitim napajanjem, sa inverterom za nužnu rasvjetu u pripravnom modu rada i hermetički zatvorenom hibridnom (NiMH) baterijom autonomije 3h, sa funkcijom autotesta, s elektronskom zaštitom protiv potpunog pražnjenja baterije, 2P+T priključne stezaljke za max. presjek kabela 2.5mm². Ukupni svjetlosni tok svjetilke min. 390 lm, instalirane max. snage sustava rasvjete 6W. Jamstvo na proizvod: Ne manje od 2 godine.</t>
  </si>
  <si>
    <t>2.3.5.  P.5</t>
  </si>
  <si>
    <t>Dobava, montaža i spajanje stropnog nadgradnog rasvjetnog tijela protupanične rasvjete sa duplim piktogramom smjer ''izlaz lijevo-izlaz desno'', IP zaštite 40, kućišta izrađenog od bijelog polikarbonata i pleksiglasom, svjetiljka se koristi za označavanje smjera evakuacije, 220÷240VAC/50÷60Hz napajanje, elektronička predspojna naprava sa vlastitim napajanjem, sa inverterom za nužnu rasvjetu u pripravnom modu rada i hermetički zatvorenom hibridnom (NiMH) baterijom autonomije 3h, sa funkcijom autotesta, s elektronskom zaštitom protiv potpunog pražnjenja baterije, 2P+T priključne stezaljke za max. presjek kabela 2.5mm². Udaljenost uočavanja VD 30m. Instalirane max. snage sustava rasvjete 2W. Jamstvo na proizvod: Ne manje od 2 godine.</t>
  </si>
  <si>
    <t>SIGURNOSNA RASVJETA UKUPNO</t>
  </si>
  <si>
    <t>2.4.</t>
  </si>
  <si>
    <t>VANJSKA RASVJETA</t>
  </si>
  <si>
    <t>2.4.1.  VS1</t>
  </si>
  <si>
    <t>Dobava, montaža i spajanje zidnog reflektora, izrađenog od aluminija, sa transparentnim staklom
Izvor: LED moduli velike snage
Temperatura boje svjetla (CCT), odziv boje (RA): 4000K (±100K), Ra&gt;85
Predspojna sprava: Strujno upravljiva, smještena u kućištu svjetiljke
Okvirne dimenzije svjetiljke: 240x175x75 mm ( ±5%)
Ukupni svjetlosni tok (φ): 985lm ( ±5%)
Ukupna snaga (P): 17.6W ( ±5%)
Efikasnost svjetiljke (LEF): 55lm/W ( ±5%)
IP, IK zaštita (min): 65, 07
Jamstvo na proizvod: Ne manje od 2 godine.</t>
  </si>
  <si>
    <t>5</t>
  </si>
  <si>
    <t>2.4.2.  VS2</t>
  </si>
  <si>
    <t>Dobava, montaža i spajanje reflektora, izrađenog od aluminija, sa transparentnim staklom. Uz svjetiljku se isporučuje stup visine 6m, s razdjelnicom, konzolom za dvije svjetiljke, sidrenim vijcima i šablonom za betoniranje. Zona vjetra: 1.
Izvor: LED moduli velike snage
Temperatura boje svjetla (CCT), odziv boje (RA): 4000K (±100K), Ra&gt;85
Predspojna sprava: Strujno upravljiva, smještena u kućištu svjetiljke
Okvirne dimenzije svjetiljke: 240x175x75 mm ( ±5%)
Ukupni svjetlosni tok (φ): 985lm ( ±5%)
Ukupna snaga (P): 17.6W ( ±5%)
Efikasnost svjetiljke (LEF): 55lm/W ( ±5%)
IP, IK zaštita (min): 65, 07
Jamstvo na proizvod: Ne manje od 2 godine.</t>
  </si>
  <si>
    <t>VANJSKA RASVJETA UKUPNO</t>
  </si>
  <si>
    <t>2.5.</t>
  </si>
  <si>
    <t>ELEKTROTEHNIČKI RADOVI</t>
  </si>
  <si>
    <t>PRIZEMLJE</t>
  </si>
  <si>
    <t>2.5.1</t>
  </si>
  <si>
    <t>2.5.2</t>
  </si>
  <si>
    <t>2.5.3</t>
  </si>
  <si>
    <t>2.5.4</t>
  </si>
  <si>
    <t>2.5.5</t>
  </si>
  <si>
    <t>2.5.6</t>
  </si>
  <si>
    <t>2.5.7</t>
  </si>
  <si>
    <t>2.5.8</t>
  </si>
  <si>
    <t>Dobava, ugradnja i spajanje običnih sklopki, komplet sa instalacionom kutijom.</t>
  </si>
  <si>
    <t>2.5.9</t>
  </si>
  <si>
    <t>Dobava, ugradnja i spajanje serijskih sklopki, komplet sa instalacionom kutijom.</t>
  </si>
  <si>
    <t>2.5.10</t>
  </si>
  <si>
    <t>Dobava, ugradnja i spajanje izmjeničnih sklopki, komplet sa instalacionom kutijom.</t>
  </si>
  <si>
    <t>2.5.11</t>
  </si>
  <si>
    <t>Dobava, ugradnja i spajanje tipkala za paljenje rasvjete, komplet sa instalacionom kutijom.</t>
  </si>
  <si>
    <t>2.5.12</t>
  </si>
  <si>
    <t>Sitni vezni, spojni i montažni materijal i pribor.</t>
  </si>
  <si>
    <t>KAT</t>
  </si>
  <si>
    <t>2.5.13</t>
  </si>
  <si>
    <t>2.5.14</t>
  </si>
  <si>
    <t>2.5.15</t>
  </si>
  <si>
    <t>2.5.16</t>
  </si>
  <si>
    <t>2.5.17</t>
  </si>
  <si>
    <t>2.5.18</t>
  </si>
  <si>
    <t>2.5.19</t>
  </si>
  <si>
    <t>2.5.20</t>
  </si>
  <si>
    <t>2.5.21</t>
  </si>
  <si>
    <t>2.5.22</t>
  </si>
  <si>
    <t>2.5.23</t>
  </si>
  <si>
    <t>2.5.24</t>
  </si>
  <si>
    <t>2.5.25</t>
  </si>
  <si>
    <t>2.5.26</t>
  </si>
  <si>
    <t>Iskop kabelskog rova u zemlji III-kategorije 0,8x0,4 m, dobava finog pijeska za nasipavanje posteljice u dva sloja debljine 10 cm, zatrpavanje rova tucanikom sa nabijanjem u slojevima.</t>
  </si>
  <si>
    <t>2.5.27</t>
  </si>
  <si>
    <t>Iskop zemlje III-kategorije za temelj rasvjetnog stupa 0,85x0,85x0,95 m.</t>
  </si>
  <si>
    <t>2.5.28</t>
  </si>
  <si>
    <t>Betoniranje temelja rasvjetnog stupa, komplet sa šablonom temeljnih vijaka.</t>
  </si>
  <si>
    <t>2.5.29</t>
  </si>
  <si>
    <t>2.5.30</t>
  </si>
  <si>
    <t>Dobava, polaganje i spajanje trake za uzemljenje 40x4 mm.</t>
  </si>
  <si>
    <t>2.5.31</t>
  </si>
  <si>
    <t>2.5.32</t>
  </si>
  <si>
    <t>ELEKTROTEHNIČKI RADOVI UKUPNO</t>
  </si>
  <si>
    <t>INSTALACIJA RASVJETE SVEUKUPNO</t>
  </si>
  <si>
    <t>3.1</t>
  </si>
  <si>
    <t>3.2</t>
  </si>
  <si>
    <t>3.3</t>
  </si>
  <si>
    <t>3.4</t>
  </si>
  <si>
    <t>3.5</t>
  </si>
  <si>
    <t>3.6</t>
  </si>
  <si>
    <t>3.7</t>
  </si>
  <si>
    <t>3.8</t>
  </si>
  <si>
    <t>3.9</t>
  </si>
  <si>
    <t>3.10</t>
  </si>
  <si>
    <t>3.11</t>
  </si>
  <si>
    <t>3.12</t>
  </si>
  <si>
    <t>komp</t>
  </si>
  <si>
    <t>3.13</t>
  </si>
  <si>
    <t>3.14</t>
  </si>
  <si>
    <t>Dobava, montaža i spajanje PIT tipkala.</t>
  </si>
  <si>
    <t>3.15</t>
  </si>
  <si>
    <t>Dobava, montaža i spajanje P/Ž utičnica i sl. U stavku uključiti kutije, maske, šlicanje, gips i sl. Sav sustav je modularni:</t>
  </si>
  <si>
    <t>utičnica šuko 16 A/230 V; P/Ž; u jednomodularnom okviru; kompletno</t>
  </si>
  <si>
    <t>utičnica šuko sa poklopcem16 A/230 V; P/Ž; u jednomodularnom okviru; kompletno</t>
  </si>
  <si>
    <t>trostruka utičnica šuko bijela, 16A/230 V; P/Ž; u tromodularnom okviru; kompletno</t>
  </si>
  <si>
    <t>trostruka utičnica šuko crvena, 16A/230 V; P/Ž; u tromodularnom okviru; kompletno</t>
  </si>
  <si>
    <t>kutija za fiksni priključak 16A/230 V; P/Ž; u jednomodularnom okviru; kompletno</t>
  </si>
  <si>
    <t>3.16</t>
  </si>
  <si>
    <t>Spajanje i montaža opreme sa isporučiteljem opreme strojarske opreme.</t>
  </si>
  <si>
    <t>3.17</t>
  </si>
  <si>
    <t>Sitni vezni, spojni i montažni materijal i pribor; kompletno.</t>
  </si>
  <si>
    <t>3.18</t>
  </si>
  <si>
    <t>Probno puštanje u pogon; kompletno.</t>
  </si>
  <si>
    <t>3.19</t>
  </si>
  <si>
    <t>3.20</t>
  </si>
  <si>
    <t>3.21</t>
  </si>
  <si>
    <t>3.22</t>
  </si>
  <si>
    <t>3.23</t>
  </si>
  <si>
    <t>3.24</t>
  </si>
  <si>
    <t>3.25</t>
  </si>
  <si>
    <t>3.26</t>
  </si>
  <si>
    <t>3.27</t>
  </si>
  <si>
    <t>3.28</t>
  </si>
  <si>
    <t>3.29</t>
  </si>
  <si>
    <t>3.30</t>
  </si>
  <si>
    <t>3.31</t>
  </si>
  <si>
    <t>INSTALACIJA JAKE STRUJE UKUPNO:</t>
  </si>
  <si>
    <t>4.1.</t>
  </si>
  <si>
    <t>RAČUNALNA INSTALACIJA</t>
  </si>
  <si>
    <t>4.1.1</t>
  </si>
  <si>
    <t>Dobava i montaža komunikacijskog razdjelnika strukturnog kabliranja, s kaljenim staklenim vratima, te montažno-demontažnim bočnim i leđnim stranicama;</t>
  </si>
  <si>
    <t>26U w=600xd=600xh=1349mm. 19" FREE STANDING CABINET</t>
  </si>
  <si>
    <t>pomoćne vodilice</t>
  </si>
  <si>
    <t>prespojni panel RJ45 UTP CAT 6; 24 port</t>
  </si>
  <si>
    <t>ventilatorski blok s termometrom</t>
  </si>
  <si>
    <t>priključna letva 7 x 230 V s termomagnetnom zaštitom i odvodnicima prenapona</t>
  </si>
  <si>
    <t>pomoćni pribor</t>
  </si>
  <si>
    <t>pomoćna polica za aktivnu opremu</t>
  </si>
  <si>
    <t>držač kabelskog seta</t>
  </si>
  <si>
    <t>ostali sitni vezni, spojni i ostali nespecificirani materijal; kompletno</t>
  </si>
  <si>
    <t>4.1.2</t>
  </si>
  <si>
    <t>4.1.3</t>
  </si>
  <si>
    <t>Dobava i ugradnja samogasivih cijevi CS 20-40 mm, komplet.</t>
  </si>
  <si>
    <t>4.1.4</t>
  </si>
  <si>
    <t>Dobava i polaganje u već postavljene instalacijske cijevi, kabela UTP Cat 6 4 x 2 x 23 AWG.</t>
  </si>
  <si>
    <t>4.1.5</t>
  </si>
  <si>
    <t>Dobava i ugradnja priključnica 1xRJ-45 kategorije 6 u jednostrukom okviru, komplet s instalacijskom kutijom.</t>
  </si>
  <si>
    <t>4.1.6</t>
  </si>
  <si>
    <t>Dobava i ugradnja priključnica 2xRJ-45 kategorije 6 u jednostrukom okviru, komplet s instalacijskom kutijom.</t>
  </si>
  <si>
    <t>4.1.7</t>
  </si>
  <si>
    <t>Spajanje i označavanje UTP kabela u komunikacijskom ormaru.</t>
  </si>
  <si>
    <t>4.1.8</t>
  </si>
  <si>
    <t>Spajanje i označavanje UTP kabela u priključnicama.</t>
  </si>
  <si>
    <t>4.1.9</t>
  </si>
  <si>
    <t>Sitni spojni i montažni materijal</t>
  </si>
  <si>
    <t>4.1.10</t>
  </si>
  <si>
    <t>Ispitivanje mreže prema Tehničkim normativima (brzina prijenosa, gušenje i sl.) na svim utičnicama i probno puštanje u pogon; kompletno.</t>
  </si>
  <si>
    <t>RAČUNALNA INSTALACIJA UKUPNO:</t>
  </si>
  <si>
    <t>4.2.</t>
  </si>
  <si>
    <t>INSTALACIJA ANTENSKOG SUSTAVA</t>
  </si>
  <si>
    <t>4.2.1</t>
  </si>
  <si>
    <t>Dobava i montaža na krovu garaže, na najpovoljnijem mjestu   prijama,   antenski   stup   sa   satelitskim   i zemaljskim antenama. Antenski sustav komplet montiran, ugođen i pušten u rad.</t>
  </si>
  <si>
    <t xml:space="preserve">komplet </t>
  </si>
  <si>
    <t>4.2.2</t>
  </si>
  <si>
    <t>Dobava i ugradnja zajedničkog antenskog uređaja ZAU sa svim potrebnim elementima.</t>
  </si>
  <si>
    <t>4.2.3</t>
  </si>
  <si>
    <t>Dobava i ugradnja pl. kutija i pl. cijevi:</t>
  </si>
  <si>
    <t>razvodne kutije PS (RK)50</t>
  </si>
  <si>
    <t xml:space="preserve">kom </t>
  </si>
  <si>
    <t>instalacione cijevi CS 20.</t>
  </si>
  <si>
    <t>instalacione cijevi CS 32</t>
  </si>
  <si>
    <t>4.2.4</t>
  </si>
  <si>
    <t>Dobava i polaganje kroz položene cijevi, te spajanje kabela - KOKA 2000 SAT</t>
  </si>
  <si>
    <t>4.2.5</t>
  </si>
  <si>
    <t>Dobava i ugradnja antenske priključnice TV-RAD-SAT u jednostrukom okviru.</t>
  </si>
  <si>
    <t>4.2.6</t>
  </si>
  <si>
    <t>Potreban sitni, spojni i montažni materijal i pribor za potpunu izvedbu ant. Instalacije.</t>
  </si>
  <si>
    <t>4.2.7</t>
  </si>
  <si>
    <t>Mjerenje jakosti el. magnetskog polja na krovu objekta nakon grubih građevinskih radova te izbor lokacije za postavljanje antenskog stupa, te Ugađanje ZAU na potrebni izlazni nivo te dosmjeravanje antena.</t>
  </si>
  <si>
    <t>4.2.8</t>
  </si>
  <si>
    <t>Ispitivanje  i  mjerenje  na  svakoj  utičnici  i  puštanje sustava  u  pokusni  rad,  te  atestiranje  ZAS-a  od ovlaštene ustanove.</t>
  </si>
  <si>
    <t>INSTALACIJA ANTENSKOG SUSTAVA UKUPNO</t>
  </si>
  <si>
    <t>4.3.</t>
  </si>
  <si>
    <t>INSTALACIJA VIDEOPORTAFONA</t>
  </si>
  <si>
    <t>4.3.1</t>
  </si>
  <si>
    <t>Dobava i isporuka vanjske jedinice IP
 - 1 pozivna tipka
 - HD 1.3MP
 - IP 65
 - aluminijsko kućište</t>
  </si>
  <si>
    <t>4.3.2</t>
  </si>
  <si>
    <t>Dobava i isporuka 7" monitora
 - TFTLCD ekran 7"
 - rezoluicja 1024*600
 - 10/100Mbps Ethernet
 - 8 kanalni alarmni ulazi
 - POE</t>
  </si>
  <si>
    <t>4.3.3</t>
  </si>
  <si>
    <t xml:space="preserve"> Dobava i isporuka modula za napajanje
 - stabilizirano napajanje
 - 8 priključaka / 100Mbps
 - 6 priključaka podržava napajanje po kabelu
 - 2.kanalni kaskadni LAN</t>
  </si>
  <si>
    <t>4.3.4</t>
  </si>
  <si>
    <t>Dobava i ugradnja kabela tip:FTP4X2awg24</t>
  </si>
  <si>
    <t>4.3.5</t>
  </si>
  <si>
    <t>Dobava i ugradnja PVC cijevi fi 16 mm.</t>
  </si>
  <si>
    <t>4.3.6</t>
  </si>
  <si>
    <t>4.3.7</t>
  </si>
  <si>
    <t>Sigurnosni cilindrični uložak sa ugradnjom VS01N</t>
  </si>
  <si>
    <t>4.3.8</t>
  </si>
  <si>
    <t>4.3.9</t>
  </si>
  <si>
    <t>Hidraulična pumpa za zatvaranje vrata</t>
  </si>
  <si>
    <t>4.3.10</t>
  </si>
  <si>
    <t>4.3.11</t>
  </si>
  <si>
    <t>Izrada projekta izvedenog stanja.</t>
  </si>
  <si>
    <t>INSTALACIJA VIDEOPORTAFONA UKUPNO</t>
  </si>
  <si>
    <t>INSTALACIJA SLABE STRUJE UKUPNO:</t>
  </si>
  <si>
    <t>INSTALACIJA ZAŠTITE OD MUNJE</t>
  </si>
  <si>
    <t>5.1</t>
  </si>
  <si>
    <t>Dobava i polaganje u temelj ispod hidroizolacije trake Fe/Zn 30*4 mm za temeljni uzemljivač. Stavci pripada i varenje trake za betonsko željezo</t>
  </si>
  <si>
    <t>5.2</t>
  </si>
  <si>
    <t>Dobava, polaganje u fasadi sa krova do uzemljivača, trake Fe/Zn 30*4 mm</t>
  </si>
  <si>
    <t>5.3</t>
  </si>
  <si>
    <t>Dobava i ugradnja ormarića za mjerni rastavni spoj u inoks izvedbi sa vratašcima.</t>
  </si>
  <si>
    <t>5.4</t>
  </si>
  <si>
    <t>Izvedba kompletnog mjernog ( preklopnog ) spoja s dva vijka M-10 u ormariću</t>
  </si>
  <si>
    <t>5.5</t>
  </si>
  <si>
    <t>Dobava i polaganje okruglog vodiča Al Ø8 mm na original nosače po krovu.</t>
  </si>
  <si>
    <t>5.6</t>
  </si>
  <si>
    <t>Dobava i polaganje okruglog vodiča Al Ø8 mm na original nosače po fasadi od MRS do limenog oluka.</t>
  </si>
  <si>
    <t>5.7</t>
  </si>
  <si>
    <t>Dobava okruglog vodiča Al Ø8 mm na original nosače za uzemljenje konstrukcije solarne elektrane.</t>
  </si>
  <si>
    <t>5.8</t>
  </si>
  <si>
    <t>Dobava i montaža križne spojnice s umetkom za spoj okruglog vodiča i trake, MRS.</t>
  </si>
  <si>
    <t>5.9</t>
  </si>
  <si>
    <t>Dobava i montaža tipske stezaljke za horizontalni žlijeb.</t>
  </si>
  <si>
    <t>5.10</t>
  </si>
  <si>
    <t>Dobava i montaža tipske obujmice za oluk (oluci su od bojenog lima, Ø dogovoriti s arhitektom).</t>
  </si>
  <si>
    <t>5.11</t>
  </si>
  <si>
    <t>Dobava i montaža križne spojnice u zemlji zalivene bitumenom.</t>
  </si>
  <si>
    <t>5.12</t>
  </si>
  <si>
    <t>Dobava, montaža i spajanje ormarića za glavno izjednačenje potencijala sa bakrenom sabirnicom 30*5 te spajanje raznih metalnih masa, cijevovoda. Uračunati i P/F vodiče 16mm2, stopice vijke i slično</t>
  </si>
  <si>
    <t>5.13</t>
  </si>
  <si>
    <t xml:space="preserve">Izrada spoja sabirnice za izjednačenje potencijala i temeljnog uzemljivača trakom FeZn 30*4mm. Polaže se prosječno 10 m trake FeZn 30*4mm </t>
  </si>
  <si>
    <t>5.14</t>
  </si>
  <si>
    <t>5.15</t>
  </si>
  <si>
    <t>Ispitivanje instalacije zaštite od munje s izdavanjem revizijske knjige.</t>
  </si>
  <si>
    <t>5.16</t>
  </si>
  <si>
    <t>INSTALACIJA ZAŠTITE OD MUNJE UKUPNO:</t>
  </si>
  <si>
    <t>6.1</t>
  </si>
  <si>
    <t>Fotonaponski modul - SOLVIS SV72-330</t>
  </si>
  <si>
    <t>6.2</t>
  </si>
  <si>
    <t>Fotonaponski izmjenjivač - SMA STP 10000TL-20</t>
  </si>
  <si>
    <t>6.3</t>
  </si>
  <si>
    <t>6.4</t>
  </si>
  <si>
    <t>6.5</t>
  </si>
  <si>
    <t>6.6</t>
  </si>
  <si>
    <t>FN Konektori -Tip MC4 muški + ženski</t>
  </si>
  <si>
    <t>set</t>
  </si>
  <si>
    <t>6.7</t>
  </si>
  <si>
    <t>Potkonstrukcija modula - za montažu modula na krov pokriven crijepom</t>
  </si>
  <si>
    <t>6.8</t>
  </si>
  <si>
    <t>Gromobranska zaštita - spoj na postojeći uzemljivač</t>
  </si>
  <si>
    <t>6.9</t>
  </si>
  <si>
    <t>Montažni materijal - Kanalice, spojnice, vezice i ostali sitnospojni materijal</t>
  </si>
  <si>
    <t>RADOVI</t>
  </si>
  <si>
    <t>6.10</t>
  </si>
  <si>
    <t>Dostava i montaža elektrane
-dostava električne opreme elektrane na lokaciju
-postavljanje konstrukcije, montaža i ožičenje modula,
spajanje AC i DC kablova
-kofiguracija postavki izmjenjivača</t>
  </si>
  <si>
    <t>6.11</t>
  </si>
  <si>
    <t>Beznaponsko ispitivanje električnih instalacija elektrane u skladu s propisima.</t>
  </si>
  <si>
    <t>6.12</t>
  </si>
  <si>
    <t>Puštanje u pogon sunčane elektrane te sudjelovanje na pokusnom radu i izrada izvještaja.</t>
  </si>
  <si>
    <t>6.13</t>
  </si>
  <si>
    <t>Mjerenje kvalitete električne energije prema normi EN 50160 + izrada izvještaja.</t>
  </si>
  <si>
    <t>6.14</t>
  </si>
  <si>
    <t>Izrada projekta izvedenog stanja i predaja investitoru.</t>
  </si>
  <si>
    <t>SOLARNA ELEKTRANA UKUPNO</t>
  </si>
  <si>
    <t>7.1</t>
  </si>
  <si>
    <t xml:space="preserve">G1 Dobava, montaža i spajanje grijaćeg kabela, kao tip SSAP 1,335 Ώ/m, duljine 42 m s "hladnim krajem" 2 m, opremljen za ugradnju u horizontalni oluk i  vertikalne odvode  (943 W / 230 V ) </t>
  </si>
  <si>
    <t>7.2</t>
  </si>
  <si>
    <t>G2 Dobava, montaža i spajanje grijaćeg kabela, kao tip SSAP 1,335 Ώ/m, duljine 40,1 m s "hladnim krajem" 2 m, opremljen za ugradnju u horizontalni oluk i  vertikalne odvode  (894 W / 230 V )</t>
  </si>
  <si>
    <t>7.3</t>
  </si>
  <si>
    <t>G3 i G4 Dobava, montaža i spajanje grijaćeg kabela, kao tip SSAP 12,035 Ώ/m, duljine 14,0 m s "hladnim krajem" 2 m, opremljen za ugradnju u horizontalni oluk i  odvod  (314 W / 230 V )</t>
  </si>
  <si>
    <t>7.4</t>
  </si>
  <si>
    <t>Dobava i ugradnja mjerne sonde za vlagu SOV-2</t>
  </si>
  <si>
    <t>7.5</t>
  </si>
  <si>
    <t>Dobava i ugradnja mjerne sonde za temperaturu zraka SZT-2</t>
  </si>
  <si>
    <t>7.6</t>
  </si>
  <si>
    <t>Napojno-upravljački razdjelnik opremljen sa: elektroničkim regulatorom ETO2-4550, strujnom zaštitnom sklopkom 40/30mA,  automatskim osiguračima, sklopnikom,  grebenastom sklopkom i ostalom opremom potrebnom za ispravan i siguran rad grijanja snage 2,5 kW - ili jednako vrijedan.</t>
  </si>
  <si>
    <t>7.7</t>
  </si>
  <si>
    <t>Dobava i montaža OG instalacione kutije IP44 dim 200x200 mm.</t>
  </si>
  <si>
    <t>7.8</t>
  </si>
  <si>
    <t>7.9</t>
  </si>
  <si>
    <t>7.10</t>
  </si>
  <si>
    <t>Dobava i polaganje samogasivih instalacionih cijevi fi 25 mm.</t>
  </si>
  <si>
    <t>7.11</t>
  </si>
  <si>
    <t>Ispitivanje , programiranje i puštanje u rad, komplet sa obukom korisnika.</t>
  </si>
  <si>
    <t>7.12</t>
  </si>
  <si>
    <t>Sitni spojni i montažni materijal.</t>
  </si>
  <si>
    <t>GRIJAČI ŽLJEBOVA UKUPNO</t>
  </si>
  <si>
    <t>1. RAZDJELNICI UKUPNO:</t>
  </si>
  <si>
    <t>Uračunati materijala s montažom do pune funkcije</t>
  </si>
  <si>
    <t>8.1</t>
  </si>
  <si>
    <t>Magnezijska anoda težine 3,9 4 kg u kemijskom punilu u jutenoj vreći opremljena električnim kabelom tipa NYY 1x10mm2 prosječne dužine 12m</t>
  </si>
  <si>
    <t>8.2</t>
  </si>
  <si>
    <t>Kabelski priključak kabela na stjenku spremnika aluminotermijskim zavarivanjem bakrenog kabela NYY 1x16mm2 dužine 10 m.
Zavar treba biti izoliran kompletom za izoliranje takvih spojeva. Zavraivački postupak, zavarivači moraju imati certifikate, a po završenoj montaži treba izraditi ispitivanja i izraditi kontrolni list.</t>
  </si>
  <si>
    <t>8.3</t>
  </si>
  <si>
    <t>Kabelski priključak kabela na stjenku spremnika aluminotermijskim zavarivanjem bakrenog kabela NYY 3x2,5mm2 dužine 10 m.
Zavar treba biti izoliran kompletom za izoliranje takvih spojeva. Zavraivački postupak, zavarivači moraju imati certifikate, a po završenoj montaži treba izraditi ispitivanja i izraditi kontrolni list.</t>
  </si>
  <si>
    <t>8.4</t>
  </si>
  <si>
    <t>Referentna elektroda Cu/CuS04 – ion rezistenta u tubularnoj izvedbi d 40 x 270mm.</t>
  </si>
  <si>
    <t>8.5</t>
  </si>
  <si>
    <t>Okno-mjerni šaht katodne zaštite izveden u betonskom oknu sa metalnim poklopcem d 400mm u razini tla, s ugrađenom spojnom pvc kutijom 250x300mm IP66, U razdjelniku mora biti sabirnica sa rednim stezaljkama 10mm2 x4kom i 16mm2 x 6 kom. Uvodnice na kutiji trebaju biti vodotjesne IP 66 za svaki kabel zasebno, Okno treba biti na kraju osigurano u gornjem sloju betonom u razini tla s laganim povišenjem do 2 cm samog poklopca okna.</t>
  </si>
  <si>
    <t>8.6</t>
  </si>
  <si>
    <t>Puštanje u  pogon i mjerenje.</t>
  </si>
  <si>
    <t>8.7</t>
  </si>
  <si>
    <t>Kompletiranje atestne dokumentacije i zapisnika o ispitivanju.</t>
  </si>
  <si>
    <t>8.8</t>
  </si>
  <si>
    <t>Izrada projekta/sheme izvedenog stanja s uputama o održavanju.</t>
  </si>
  <si>
    <t>KATODNA ZAŠTITA UKUPNO</t>
  </si>
  <si>
    <t>9.1</t>
  </si>
  <si>
    <t xml:space="preserve"> Nabava i isporuka elektomehaničke rampa za kontrolu ulaska vozila slijedećih minimalnih karakteristika:
 - rampa predviđena za letvu duljine 3m
 - vrijeme otvaranja maksimalno 1,8s
 - zaštita od oštećenja zaustavljenih vozila
 - tih rad mehanizma za podizanje rampe
 - ugrađen programator za programiranje automatskog, poluautomatskog ili ručnog rada rampe
 - zaštita od vanjskih vremenskih utjecaja
 - nehrđajuće kućište rampe izrađeno od aluminija
 - napajanje rampe 230 VAC
 - potrošnja: maksimalno 350 W 
 - zaštita kućišta IP54</t>
  </si>
  <si>
    <t>9.2</t>
  </si>
  <si>
    <t>Nabava i isporuka aluminijske ruke za rampu slijedećih karakteristika:
 - letva ima ugrađenu zaštitnu gumu s donje strane koja spriječava oštećenje u slučaju kontakta s vozilom
-  zglobna ruka rampe ukupne duljine 3m</t>
  </si>
  <si>
    <t>9.3</t>
  </si>
  <si>
    <t>Nabava i isporuka signalnog svjetla za rampu sa sučeljem za programiranje rada
 - signalizira otvaranje i zatvaranje rampe
 - uključena upravljačka pločica i napajač</t>
  </si>
  <si>
    <t>9.4</t>
  </si>
  <si>
    <t>Nabava i isporuka IC barijere za rampu - doseg IC barijere: minimalno 15 m.</t>
  </si>
  <si>
    <t>9.5</t>
  </si>
  <si>
    <t>Nabava i isporuka aluminijskog nosača i podnožja za IC barijeru i elektro - mehanički prekidač za otvaranje rampe.</t>
  </si>
  <si>
    <t>9.6</t>
  </si>
  <si>
    <t>Nabava i isporuka detektora induktivne petlje
 - napajanje 230 VAC
 - 8 stupnjeva osjetljivosti
 - više funkcijskih modova rada
 - dva relejna izlaza
 - radna temperatura -20 °C do + 50 °C.</t>
  </si>
  <si>
    <t>9.7</t>
  </si>
  <si>
    <t xml:space="preserve">Dobava, montaža i funkcionalno povezivanje induktivne petlje s priključkom
- izrada utora za polaganje, dimenzije 150 x 75 cm
- polaganje silikonske žice (SI/F) za induktivnu petlju
- zalijevanje utora bitumenskom smjesom nakon polaganja </t>
  </si>
  <si>
    <t>9.8</t>
  </si>
  <si>
    <t>Dobava, i ugradnja prijemnnika za daljinsku upravljanje rampom. Komplet s 2 daljinska upravljača.</t>
  </si>
  <si>
    <t>9.9</t>
  </si>
  <si>
    <t>Ugradnja, označavanje i spajanje opreme na pripremljenu  građevinsku instalaciju i pripremljene kablove.</t>
  </si>
  <si>
    <t>9.10</t>
  </si>
  <si>
    <t>Ugradnja i programiranje centralne jedinice
- unošenje korisničkih podataka, prilagodba specifičnim zahtjevima objekta.</t>
  </si>
  <si>
    <t>9.11</t>
  </si>
  <si>
    <t>Izrada dokumentacije izvedenog stanja (3 primjerka na papiru + 1 u elektronskom obliku na CD-R mediju u formatu .doc, .xls i .dwg)</t>
  </si>
  <si>
    <t>9.12</t>
  </si>
  <si>
    <t>Primopredaja sustava korisniku (predaja tehničke dokumentacije izvedenog stanja, tehničkih listova i certifikata ugrađene opreme, predaja programske dokumentacije na CD-u i dr.)</t>
  </si>
  <si>
    <t>ULAZNA RAMPA UKUPNO</t>
  </si>
  <si>
    <t>10.1</t>
  </si>
  <si>
    <t>Mjerenja i ispitivanja na električnim instalacijama:</t>
  </si>
  <si>
    <t>ispitivanje električne instalacije vizualnim pregledom</t>
  </si>
  <si>
    <t>mjerenje otpora izolacije</t>
  </si>
  <si>
    <t>mjerenje otpora petlje</t>
  </si>
  <si>
    <t>ispitivanje neprekidnosti zaštitnog vodiča</t>
  </si>
  <si>
    <t>mjerenje galvanske povezanosti metalnih masa</t>
  </si>
  <si>
    <t>ispitivanje funkcionalnosti protupožarnih tipkala</t>
  </si>
  <si>
    <t>ispitivanje funkcionalnosti opće i sigurnosne rasvjete</t>
  </si>
  <si>
    <t>ispitivanje funkcionalnosti diferencijalno strujnih zaštitnih sklopki (RCD)</t>
  </si>
  <si>
    <t>Za sva mjerenja i ispitivanja izdati odgovarajuće mjerne protokole.</t>
  </si>
  <si>
    <t>10.2</t>
  </si>
  <si>
    <t xml:space="preserve">Pregled i ispitivanje sustava zaštite od munje, mjerenje otpora uzemljenja, te izrada revizijske knjige. </t>
  </si>
  <si>
    <t>10.3</t>
  </si>
  <si>
    <t>Stručno praćenje gradilišta i nadzor nad izvođenjem radova na elektroinstalacijama - projektantski nadzor.</t>
  </si>
  <si>
    <t>10.4</t>
  </si>
  <si>
    <t>Puštanje u rad te ispitivanje funkcionalnosti kompletne elektroinstalacije .</t>
  </si>
  <si>
    <t>10.5</t>
  </si>
  <si>
    <t>Izrada projekta izvedenog stanja, sa svim shemama, prostornim prikazima, tehničkom dokumentacijom ugrađene opreme, rezultatima mjerenja i dokazima kvalitete, u tri primjerka (papirnati i elektronski oblik).</t>
  </si>
  <si>
    <t>OSTALI TROŠKOVI UKUPNO</t>
  </si>
  <si>
    <t>Cijena za svaku točku ove specifikacije mora obuhvatiti dobavu, montažu, spajanje, te dovođenje u stanje potpune funkcionalnosti ukoliko nije predviđeno posebnom stavkom.
U cijenu također ukalkulirati sav potreban spojni, montažni, pridržni i ostali materijal potreban za potpuno funkcioniranje ukoliko nije predviđeno posebnom stavkom.
Prije davanja ponude obvezno pročitati tehnički opis i pregledati nacrte.
Za sve eventualne primjedbe u pogledu izvođenja i troškovnika obratiti se prije davanja ponude projektantu.
Ponuđač radova mora ponuditi sve stavke iz ovog troškovnika. Ukoliko neke od stavki ne nudi ili predlaže alternativu, to u svojoj ponudi mora posebno naglasiti</t>
  </si>
  <si>
    <t>BROJ</t>
  </si>
  <si>
    <t>OPIS</t>
  </si>
  <si>
    <t xml:space="preserve">JEDINICA </t>
  </si>
  <si>
    <t>JED. CIJENA</t>
  </si>
  <si>
    <t>Etažno grijanje</t>
  </si>
  <si>
    <t xml:space="preserve">Kondenzacijski kombi aparat za grijanje i pripremu PTV toplinskog učina 24 kW, za loženje UNP-om, turbo izvedbe sa vertikalnim zrakodimovodom Ø 60/100 mm visine cca 2,5 m, uključivo kompletna nadžbukna armatura za spoj aparata sa ostalim instalacijama, sigurnosni ventil s manometrom, cirkulacijska crpka, ekspanzijska posuda, sifon za odvod kondenzata, plinska slavina, ovjesni pribor i sitni montažni materijal                              </t>
  </si>
  <si>
    <t xml:space="preserve">Kondenzacijski cirko aparat toplinskog učina 24 kW, za loženje UNP-om, turbo izvedbe sa fasadnim priključkom za dimne plinove i zrak za izgaranje, uključivo kompletna nadžbukna armatura za spoj aparata sa spremnikom PTV i ostalim instalacijama, sigurnosni ventil s manometrom, cirkulacijska crpka, ekspanzijska posuda, sifon za odvod kondenzata, plinska slavina, ovjesni pribor i sitni montažni materijal                        </t>
  </si>
  <si>
    <t>Spremnik PTV 150 lit sa toplovodnom grijalicom za grijanje preko cirko aparata. Spremnik je samostojeće izvedbe izrađen od ugljičnog čelika. Zaštićen je dvokomponentnom bojom za sanitarnu vodu do 90 ˚C. Isporučuje se izoliran i s ugrađenom zaštitnom Mg anodom i elektro grijačem (opcija)</t>
  </si>
  <si>
    <t xml:space="preserve">Recirkulacijska crpka PTV komplet s vijčanom spojkom slijedećih karakteristika:
 G1 = 0,3 m3/h, H1= 030 kPa, Nel = 20 W, 220V/50Hz
</t>
  </si>
  <si>
    <t>Set za ulaz hladne vode u spremnik za siguran radi i omekšavanje vode solarnog kruga sastojeći se od:
- reducir ventila
- sigurnosnog ventila
- ekspanzijske posude 18 lit. 6 bar
- nepovratnog ventila
- kuglaste slavine
- omekšivača vode s filtrom
i drugog spojnog materijala za instalaciju DN 20</t>
  </si>
  <si>
    <t>Mjedeni ventil s vijčanim spojem</t>
  </si>
  <si>
    <t>DN 15</t>
  </si>
  <si>
    <t>DN 20</t>
  </si>
  <si>
    <t>Mjedeni hvatač nečistoće, komplet s vijčanim spojem</t>
  </si>
  <si>
    <t>DN 25</t>
  </si>
  <si>
    <t>Mjedena slavina za punjenje i pražnjenje</t>
  </si>
  <si>
    <t>Lijevano aluminijski radijatori s priključcima sa donje strane
Napomena: Svaki radijator sastoji se iz elementa "DV radijator" - članka koji u donjem dijelu ima ugrađen 4-putni kutni ventil sa termostatskom glavom (priključak iz zida). U cijenu uključiti termostatski ventil i termostatsku glavu za automatsku regulaciju</t>
  </si>
  <si>
    <t>600/95                                             čl.   2</t>
  </si>
  <si>
    <t>600/95                                             čl.   3</t>
  </si>
  <si>
    <t>600/95                                             čl.   4</t>
  </si>
  <si>
    <t>600/95                                             čl.   5</t>
  </si>
  <si>
    <t>600/95                                             čl.   6</t>
  </si>
  <si>
    <t>600/95                                             čl. 10</t>
  </si>
  <si>
    <t>600/95                                             čl. 12</t>
  </si>
  <si>
    <t>600/95                                             čl. 15</t>
  </si>
  <si>
    <t xml:space="preserve">ukupno: 25x2čl + 84x1čl.                                       </t>
  </si>
  <si>
    <t>čl</t>
  </si>
  <si>
    <t>termostatski ventil</t>
  </si>
  <si>
    <t>prigušni ventil</t>
  </si>
  <si>
    <t>Slijepi čepovi i redukcije za lijevano aluminijski radijator s priključcima sa donje strane</t>
  </si>
  <si>
    <t>Ovjesni pribor za radijatore</t>
  </si>
  <si>
    <t>konzole</t>
  </si>
  <si>
    <t>pričvrsnice</t>
  </si>
  <si>
    <t>Radijatorski odzračni pipac na ključ</t>
  </si>
  <si>
    <t>DN 8</t>
  </si>
  <si>
    <t>Višeslojna PE-X/Al/PE-X  cijev u izolaciji od 6 mm za hidrauličko povezivanje plinskog aparata sa radijatorima, u kompletu sa fazonskim komadima, brtvenim i ovjesnim priborom</t>
  </si>
  <si>
    <t>Ø 32 x 3,0 mm</t>
  </si>
  <si>
    <t>Ø 26 x 3,0 mm</t>
  </si>
  <si>
    <t>Ø 20 x 3,0 mm</t>
  </si>
  <si>
    <t>Ø 16 x 2,0 mm</t>
  </si>
  <si>
    <t>Dobava i ugradnja sitnog potrošnog materijala koji nije posebno specificiran, kao brtve, vijci, matice, ovjesni i pričvrsni materijal  proturne cijevi
Opaska: obračunavaju se samo troškovi koji nisu obuhvaćeni uvjetima sa početka troškovnika</t>
  </si>
  <si>
    <t>Puštanje u pogon cirko i kombi aparata st.1 i 2, Q = 24 kW od ovlaštenog servisera, uključivo spajanje automatike (ožičenje je u elektro projektu), podešavanje i dobivanje potrebnih atesta o ispitivanju</t>
  </si>
  <si>
    <t>Montaža opreme i materijala specificiranog po stavkama, do potpune pogonske sposobnosti, uključivo testiranje nepropusnosti(hladna i topla tlačna proba), ispiranje sustava, punjenje postrojenja, puštanje u pogon
Opaska: obračunavaju se samo troškovi koji nisu obuhvaćeni uvjetima sa početka troškovnika</t>
  </si>
  <si>
    <t>Prikupljanje i ishođenje svih potrebnih izjava o sukladnosti opreme i atesta od ovlaštenih kuća, potrebnih pri tehničkom pregledu objekta
Opaska: obračunavaju se samo troškovi koji nisu obuhvaćeni uvjetima sa početka troškovnika</t>
  </si>
  <si>
    <t>Prijevoz opreme, materijala i alata</t>
  </si>
  <si>
    <t xml:space="preserve">Radijatorsko grijanje                                                  ukupno:                              </t>
  </si>
  <si>
    <t xml:space="preserve"> UKUPNO:</t>
  </si>
  <si>
    <t>Instalacija UNP-a</t>
  </si>
  <si>
    <t>Spremnik UNP-a volumena 1.775 lit, za ukapanje, Ø 1.000 x 2.540 mm, komplet sa  potrebnim priključcima, spreman za eksploataciju</t>
  </si>
  <si>
    <t>NAPOMENA: U cijenu uključiti građevinske radove na ukapanju spremnika: iskop, izrada betonskog postolja, zasipavanje slojem pijeska i zemljom, sve kao prema nacrtu</t>
  </si>
  <si>
    <t>2</t>
  </si>
  <si>
    <t>Reducir grupa za smanjenje tlaka UNP-a sastojeći se iz:slijedećih elemenata:
- regulator tlaka
- sigurnosni ventil
- plinska kuglasta slavina DN 25</t>
  </si>
  <si>
    <t>Manometar sa kuglastom plinskom slavinom DN 15</t>
  </si>
  <si>
    <t>Ø 100 x 60 mbar</t>
  </si>
  <si>
    <t>Cijev izrađena od polietilena, ispitana na nepropusnost, uključivo nivelirani rov, sa svim pomoćnim materijalom za spajanje i brtvljenje i obložena pijeskom 20 cm sa svih strana, uključivo sa zatrpavanjem rova, a bez zidarskih radova na bušenju i uspostavi zida i javnih prometnih površina</t>
  </si>
  <si>
    <t>d 32</t>
  </si>
  <si>
    <t>Čelična bešavna cijev izrađena prema HRN C.B5.221, ispitana na nepropusnost, zaštićena antikorozivnim premazom i poliken trakom, uključivo nivelirani rov, sa svim pomoćnim materijalom za spajanje i brtvljenje, obložena pijeskom 20 cm sa svih strana, uključivo sa zatrpavanjem rova, a bez zidarskih radova na bušenju i uspostavi zida te uspostavi javnih prometnih površina</t>
  </si>
  <si>
    <t>Kondenzni lončić V = 3 lit. Za ukapanje sa slavinom za ispuštanje kondenzata, ugrađen i ispitan</t>
  </si>
  <si>
    <t>Prelazni komad, komplet s elektrospojnicom, ugrađen i ispitan</t>
  </si>
  <si>
    <t>d 32/DN25</t>
  </si>
  <si>
    <t>Kuglasta plinska slavina, u fasadnom ormariću ugrađena i ispitana</t>
  </si>
  <si>
    <t>DN 32</t>
  </si>
  <si>
    <t>Čelična bešavna cijev ispitana na nepropusnost, položena slobodno nad zidom, uključivo sav pomoćni materijal za spajanje, brtvljenje i pričvršćenje, ali bez uljenog naličja, bušenja zidova i zatvaranje prodora</t>
  </si>
  <si>
    <t>Kuglasta plinska slavina, ugrađena i ispitana</t>
  </si>
  <si>
    <t>Izrada spoja plinomjera na usponski vod DN 20</t>
  </si>
  <si>
    <t>Dobava i ugradnja stabilizatora tlaka ZR 20, DN 20, baždaren za UNP vatrootporan</t>
  </si>
  <si>
    <t>Prolazi horizontalnih vodova kroz zidove, te uzvoda kroz krovne deke, izvedeni od cijevi dvije dimenzije veće od cijevi koje kroz njih prolaze, ispunjeni izolacionim negorivim materijalom</t>
  </si>
  <si>
    <t xml:space="preserve">Montaža plinskog dijela cirko i kombi aparata 24 kW, uključivo sitni montažni materijal, podešavanje i izdavanje atesta o ispravnosti aparata kao uređaja s povećanom opasnosti </t>
  </si>
  <si>
    <t>Bojenje cijevi temeljnom bojom i dvostrukim uljenim naličjem uz prethodno čišćenje od rđe
Opaska: distributer plina treba prije ličenja ispitati instalaciju na  nepropusnost i potvrditi zapisnikom</t>
  </si>
  <si>
    <t>"Multi split" sustavi za hlađenje i ventilacija</t>
  </si>
  <si>
    <t>Dobava i montaža “multi split” inverterski rashladnog uređaja, toplinska crpka sastojeći se iz 1 vanjske i 4 unutarnje zidne jedinice za ugradnju pod stropom, s ekološkim plinom R410A 
- vanjska jedinica: 
 Nel = 2,65 kW/230V
 Qhl = 8,00 kW, Qgr = 9,5 kW 
- unutarnje jedinice:
 Qhl = 2,1 kW, Qgr = 2,7 kW                        kom.   3
 Qhl = 2,7kW, Qgr = 2,8 kW                         kom.   1
Sve jedinice su opremljene daljinskim upravljačem</t>
  </si>
  <si>
    <t>Dobava i montaža “multi split” inverterski rashladnog uređaja, toplinska crpka sastojeći se iz 1 vanjske i 2 unutarnje zidne jedinice za ugradnju pod stropom, s ekološkim plinom R410A 
- vanjska jedinica: 
 Nel = 1,2 kW/230V
 Qhl = 4,1 kW, Qgr = 4,4 kW 
- unutarnje jedinice:
 Qhl = 2,1 kW, Qgr = 2,7 kW                        kom.   2   
Sve jedinice su opremljene daljinskim upravljačem</t>
  </si>
  <si>
    <t>Dobava i montaža “mono split” inverterski rashladnog uređaja, toplinska crpka sastojeći se iz 1 vanjske i 1 unutarnje zidne jedinice za ugradnju pod stropom, s ekološkim plinom R410A 
- vanjska jedinica: 
 Nel = 1,5 kW/230V
 Qhl = 2,7 kW, Qgr = 2,8 kW  
Jedinica je sa automatskim resetom (za slučaj nestanka el. energije). Jedinica je opremljena daljinskim upravljačem</t>
  </si>
  <si>
    <t>Bakreni odmašten, toplinski predizoliran cjevovod za rashladni medij sa pratećim elektrokablovima za povezivanje unutarnjih s vanjskom jedinicom,  za st. 1 (udaljenost vanjske i unutarnje jedinice prosječno do 15 m), pričvrsni i ovjesni materijal</t>
  </si>
  <si>
    <t>PVC cjevovod za odvod kondenzata do u kanalizaciju (udaljenost prosječno do 10 m), fitinzi i sitni montažni materijal</t>
  </si>
  <si>
    <t>Ø 20 mm</t>
  </si>
  <si>
    <t>Sitni pomoćni montažni materijal</t>
  </si>
  <si>
    <t>Montaža opreme i materijala koji nisu obuhvaćeni prethodnim stavkama do potpune pogonske sposobnosti, puštanje u rad, probni pogon i regulacija</t>
  </si>
  <si>
    <t xml:space="preserve">Dobava i montaža kupaonskog ventilatora za stropnu ugradnju, komplet sa opružnom zaklopkom, ventilacijskom PP cijevi Ø80 mm i sklopkom sa timerom za produženi rad slijedećih karakteristika: L = 65 m3/h, H = 60 Pa, Nel = 15 W, Buka=38dB/1m
</t>
  </si>
  <si>
    <t>Prijevoz opreme materijala i alata</t>
  </si>
  <si>
    <t>Obaveza izvođača je da prije izrade stijenke napravi izmjeru otvora, izvrši provjere količine kao i smjer i način otvaranja na temelju izvedbene projektne dokumentacije i stanja na gradilištu, te potvrde završnu boju sa projektantom i investitorom.</t>
  </si>
  <si>
    <t>Izrada, dobava i ugradnja unutrašnjih jednokrilnih, vatrootpornih, dimonepropusnih, zaokretnih punih vrata, u čeličnoj izvedbi, požarne otpornosti EI2 30-C-sm.</t>
  </si>
  <si>
    <t>Izrada, dobava i ugradnja unutrašnjih dvokrilnih, vatrootpornih, dimonepropusnih, zaokretnih punih vrata, u čeličnoj izvedbi, požarne otpornosti EI2 30-C-sm.</t>
  </si>
  <si>
    <t>Izrada, dobava i ugradnja unutrašnje vatrootporne, dimonepropusne, trodjelne ostakljene stijenke, koja se sastoji od aluminijskih jednokrilnih vatrootpornih ostakljenih zaokretnih vrata bez praga, dim. 80 x 210 cm, požarne otpornosti EI2 30-C-sm i dva fiksna dijela dim. 45 x 210 cm, u aluminijskoj izvedbi, požarne otpornosti EI2 60-C.</t>
  </si>
  <si>
    <t>Izvedba vrata i stijenke iz čeličnih cijevi sa izolacijskim oblogama i pokrivnim plastificiranim aluminijskim profilima. 
Ostakljenje protupožarnim staklom: 30 min. za vrata i 60 min. za fiksne stijenke.  
Certifikat izdan od ovlaštene Ustanove, po normi važećoj u RH.</t>
  </si>
  <si>
    <t>Vrata sadrže standardni okov - minimalno 3 panta, brava s cilindrom, kvaka/kvaka, hidraulični zatvarač i spuštajući prag (brtva).
Potrebni opšav, elemente ugradnje i sidrenja, plastifikaciju prema izboru projektanta  uključiti u cijenu. 
Certifikat izdan od ovlaštene Ustanove, po normi važećoj u RH.</t>
  </si>
  <si>
    <t>Izrada, dobava i ugradnja unutrašnjih jednokrilnih, vatrootpornih, zaokretnih, punih vrata za pristup potkrovlju, u čeličnoj izvedbi, požarne otpornosti EI2 90-C, bez praga i spuštajuće brtve.
Izvedba vrata iz čeličnog lima, pocinčana, završno obojena (plastifikacija), boja po izboru (RAL karta).</t>
  </si>
  <si>
    <t>E.   STROJARSKE INSTALACIJE</t>
  </si>
  <si>
    <t>F.   INSTALACIJA VODOVODA I ODVODNJE</t>
  </si>
  <si>
    <t>G.   OPREMA</t>
  </si>
  <si>
    <t>E. Strojarske instalacije</t>
  </si>
  <si>
    <t>F. Instalacije vodovoda i odvodnje</t>
  </si>
  <si>
    <t>G. Oprema</t>
  </si>
  <si>
    <t>Jediničnom cijenom nuditi kompletan rad i materijal, gotovo, do potpune funkcije.</t>
  </si>
  <si>
    <t>06.10.</t>
  </si>
  <si>
    <t>Obračun po komadu penjalice.</t>
  </si>
  <si>
    <t>Nabava, izrada i ugradnja penjalica od čeličnih profila Ø 20 mm, dimenzija 50/25 cm.
Prvu penjalicu postaviti na cca 40 cm od poda, a ostale na međusobnom razmaku od cca 30 cm.Penjalice prije ugradnje bojati 2x temeljnim premazom, a nakon ugradnje lakirati 2x završnom bojom za metal.
Penjalice se sidre u AB zid.</t>
  </si>
  <si>
    <t>Strojno rušenje postojećih nosivih zidova izvedenih od pune opeke.
Zidovi se ruše do nivoa poda zajedno sa oblogom.
Obračun sve kompletno po m³.</t>
  </si>
  <si>
    <t>Strojno uklanjanje humusa debljine 20 cm, uključujući uklanjanje eventualnog šiblja i grmlja.
U cijenu uključiti odvajanje dijela humusa koji se upotrebljava za uređenje okoliša i odlaganje na gradilišnu deponiju. Višak zemlje utovariti na kamion i odvesti na gradsku deponiju.
Obračun po m³ zbijenog materijala.</t>
  </si>
  <si>
    <t>Rbr.</t>
  </si>
  <si>
    <t xml:space="preserve">Dobava i ugradnja digitalnog IP snimača video zapisa minimalno slijedećih karakteristika:
 - 8 IP video kanala, PoE integrirano
 - HDMI i VGA video izlaz do 4K rezolucije
 - H.264, H.265 i MPEG-4 kompresija,
 - uključen software i sve licence
 - 10/100/1000 Mbps Ethernet priključak
 - uključena klijentska aplikacija/licenca za pristup snimaču preko LAN mreže, mogućnost povezivanja na internet za daljinski pristup
 - 1U veličina
 - ugrađeni tvrdi diskovi s arhivom od 6 TB, kom 1
 - pretraživanje snimki po vremenu i datumu, događaju, kalendaru i pokretu
 - samodijagnostika sa notifikacijom preko e-maila
 - uključena web-based aplikacija za nadzor putem TCP/IP mreže                                                        
</t>
  </si>
  <si>
    <t xml:space="preserve">Dobava i ugradnja IP kolor / C/B kamera (dan/noć) s ugrađenom naprednom detekcijom pokreta minimalno sljedećih karakteristika:
 - DOME sa IR rasvjetom u ekscentru, domet do 30m
 - 2,8mm objektiv
 - H.265+, H.265, H.264+, H.264 i MJPEG kompresija
 - PoE, do 5Mpix
 - WDR 120dB
 - Auto Back fokus (automatsko izoštravanje slike) kod automatskog prebacivanje između kolor / C/B načina rada
 - mogućnost daljinskog podešavanja parametara kamere preko mreže
 - mrežna zaštita: 802.1x autentifikacija
</t>
  </si>
  <si>
    <t>Dobava i ugradnja PVC rebraste cijevi Ф20; dijelom u zidu, dijelom u stropu</t>
  </si>
  <si>
    <t xml:space="preserve">Dobava isporuka i polaganje u pripremljene trase kabela za napajanje PPL 3x1,5 mm²
</t>
  </si>
  <si>
    <t xml:space="preserve">Dobava, isporuka i polaganje u pripremljene kabelske instalacije mrežnog kabela UTP cat. 6
</t>
  </si>
  <si>
    <t xml:space="preserve">Razni neimenovani spojni i instalacijski materijal
</t>
  </si>
  <si>
    <t>Spajanje opreme sustava video nadzora na položene instalacije</t>
  </si>
  <si>
    <t>Parametriranje, podešavanje vidnog polja kamere, programiranje i testiranje sustava video nadzora prema zahtjevima korisnika</t>
  </si>
  <si>
    <t xml:space="preserve">Obuka korisnika i izrada korisničkih uputa
</t>
  </si>
  <si>
    <t xml:space="preserve">Izrada projekta izvedenog stanja, u 3 kopije, komplet s jednim primjerkom dokumenta u digitalnom obliku
</t>
  </si>
  <si>
    <t xml:space="preserve">Dobava i ugradnja PVC rebraste cijevi Ф20 dijelom u zidu, dijelom u stropu
</t>
  </si>
  <si>
    <t xml:space="preserve">Dobava isporuka i polaganje u pripremljene trase kabela za mrežni kabel UTP cat.6
</t>
  </si>
  <si>
    <t>Montaža i spajanje opreme sustava kontrole prolaza na položene instalacije</t>
  </si>
  <si>
    <t xml:space="preserve">Integracija sustava video nadzora i kontrole prolaza, proslijeđivanje alarmnih signala iz sustava video nadzora u CDS </t>
  </si>
  <si>
    <t>Parametriranje, programiranje i testiranje sustava kontrole prolaza prema zahtjevima korisnika</t>
  </si>
  <si>
    <t>Spajanje opreme videoportafona na položene instalacije</t>
  </si>
  <si>
    <t>Parametriranje, programiranje i testiranje videoportafona prema zahtjevima korisnika</t>
  </si>
  <si>
    <t>03</t>
  </si>
  <si>
    <t>04</t>
  </si>
  <si>
    <t>Dobava i ugradnja scaner-a 4800x4800dpi rezolucije</t>
  </si>
  <si>
    <t>05</t>
  </si>
  <si>
    <t>Dobava i ugradnja dodatne police za rackmount ugradnju</t>
  </si>
  <si>
    <t>06</t>
  </si>
  <si>
    <t>Dobava i ugradnja linijskog UPS sustava za nužnu opremu, RACK verzija</t>
  </si>
  <si>
    <t>07</t>
  </si>
  <si>
    <t>Dobava i montaža patch (prespojnog) modularnog 24-portnog panela</t>
  </si>
  <si>
    <t>08</t>
  </si>
  <si>
    <t>Dobava i ugradnja rack prenaponske utičnice sa 6 priključnih mjesta</t>
  </si>
  <si>
    <t>09</t>
  </si>
  <si>
    <t>Dobava i ugradnja klijentskog računala, komplet kablovi za integraciju</t>
  </si>
  <si>
    <t>Dobava i ugradnja OS-a pro licenca+ full office paket</t>
  </si>
  <si>
    <t>Dobava i postavljanje multifunkcijkog printera (fax,duplex,print,copy)</t>
  </si>
  <si>
    <t>Dobava i ugradnja nosača kanala sa obujmicama</t>
  </si>
  <si>
    <t>Dobava i ugradnja Poe 24-Port Fast Ethernet PoE Switch-a 360W, 48V</t>
  </si>
  <si>
    <t>Dobava i ugradnja 8-portnog AV switch-a (hdmi)</t>
  </si>
  <si>
    <t>Dobava i ugradnja cijevi za antenski sustav sa odstojnikom</t>
  </si>
  <si>
    <t>Dobava i ugradnja LNB-a QUATTRO, uski feed za Astra+Eutelsat+HotBird</t>
  </si>
  <si>
    <t>Dobava i ugradnja antenskog pojačala sa 2 UHF ulaza i LTE filterom</t>
  </si>
  <si>
    <t>Dobava i ugradnja antenskog napajanja 24V i min 120mAh</t>
  </si>
  <si>
    <t>Dobava i ugradnja udruživača TV/SAT signala u metalnom kućištu</t>
  </si>
  <si>
    <t>Dobava i ugradnja nosača 3 LNB-a, profi sa 19,2/16/13 stupnjeva</t>
  </si>
  <si>
    <t>SUSTAV VIDEO NADZORA</t>
  </si>
  <si>
    <t>SUSTAV KONTROLE PROLAZA</t>
  </si>
  <si>
    <t>VIDEOPORTAFON</t>
  </si>
  <si>
    <t>IT OPREMA</t>
  </si>
  <si>
    <t>ANTENSKI SUSTAV</t>
  </si>
  <si>
    <t>01.00. IT Oprema</t>
  </si>
  <si>
    <t>02.00. Medicinska oprema</t>
  </si>
  <si>
    <t>03.00. Namještaj</t>
  </si>
  <si>
    <t>Obračun po m² gotove obloge.</t>
  </si>
  <si>
    <t>Dimenzija otvora 80 x 80 cm.</t>
  </si>
  <si>
    <t>Izrada, dobava i ugradnja unutarnjih jednokrilnih zaokretnih drvenih punih vrata.
Dimenzija otvora 100 x 210 cm.
Vrata izvedena od MDF okvira obloženim HDF pločama i ispunjena saće pločom od tvrdog kartona, debljine 40 mm.
Zavšna obloga melaminska folija, imitacija drva, u boji i teksturi po izboru projektanta.
Vrata opremljena s kvalitetnim okovom (tri reda panti, cilindar brava s ključem i aluminijska kvaka).
Boja vrata i dovratnika po izboru projektanta.
U cijenu uračunati sav potreban pribor, spojna sredstva, pokrovne letve kao i okov.
Sve komplet.</t>
  </si>
  <si>
    <t>Dobava i ugradnja zavšne obloge od melaminske folije, imitacija drva, u boji i teksturi po izboru projektanta.
Ugrađuje se na vatrootporna vrata.</t>
  </si>
  <si>
    <t>Izvedba vrata iz čeličnog lima, pocinčana, završno obojena (plastifikacija), boja po izboru projektanta (RAL karta).
Na vrata se završno obostrano postavlja melaminska folija (stavka 04.08. - Unutarnja stolarija).
Vrata sadrže standardni okov - minimalno 3 panta, brava s cilindrom, kvaka/kvaka, hidraulični zatvarač i spuštajući prag (brtva).
Potrebni opšav, elemente ugradnje i sidrenja, plastifikaciju prema izboru projektanta  uključiti u cijenu. 
Certifikat izdan od ovlaštene Ustanove, po normi važećoj u RH.</t>
  </si>
  <si>
    <t>Izvedba vrata iz čeličnog lima, pocinčana, završno obojena (plastifikacija), boja po izboru projektanta (RAL karta).
Na vrata se završno obostrano postavlja melaminska folija (stavka 04.08. - Unutarnja stolarija).
Vrata sadrže standardni okov - minimalno 3 panta, brava s cilindrom, kvaka/kvaka, hidraulični zatvarač, spuštajući prag (brtva) i automatika za držanje krila u otvorenom položaju.
Potrebni opšav, elemente ugradnje i sidrenja, plastifikaciju prema izboru projektanta  uključiti u cijenu. 
Certifikat izdan od ovlaštene Ustanove, po normi važećoj u RH.</t>
  </si>
  <si>
    <t>Izvedba vrata iz čeličnog lima, pocinčana, završno obojena (plastifikacija), boja po izboru projektanta (RAL karta).
Na vrata se završno jednostrano (prema ambulanti) postavlja melaminska folija (stavka 04.08. - Unutarnja stolarija).
Vrata sadrže standardni okov - minimalno 3 panta, brava s cilindrom, kvaka/kvaka,spuštajući prag (brtva) i hidrauličnim zatvaračem u aktivnom krilu, te zasun u pasivnom krilu.
Potrebni opšav, elemente ugradnje i sidrenja, plastifikaciju prema izboru projektanta  uključiti u cijenu. 
Certifikat izdan od ovlaštene Ustanove, po normi važećoj u RH.</t>
  </si>
  <si>
    <t xml:space="preserve">Vrata su opremljena potrebnim okovom (kvaka/kvaka), bravom, cilindrom i naslonskom rukom sa odbojnikom bez hidrauličkog zatvarača.
Na vrata se završno sa donje strane postavlja melaminska folija (stavka 04.08. - Unutarnja stolarija).
Vrata sadrže standardni okov - minimalno 3 panta, brava s cilindrom, kvaka/kvaka i naslonska ruka sa odbojnikom bez hidrauličkog zatvarača.
Potrebni opšav, elemente ugradnje i sidrenja, plastifikaciju prema izboru projektanta  uključiti u cijenu. 
Certifikat izdan od ovlaštene Ustanove, po normi važećoj u RH.
 </t>
  </si>
  <si>
    <t>Dobava materijala i izvedba betonskih temelja samaca za ogradu prostora kod spremnika UNP-a, betonom C 25/30, dimenzija presjeka 40 x 40 x 80 cm, u četverostrukoj oplati sa vibriranjem betona.</t>
  </si>
  <si>
    <t>Dobava materijala i izvedba AB podnih ploča rampi za osobe sa invaliditetom, debljine 15 cm, betonom C 25/30, sa vibriranjem betona.
AB ploče izvode se zajedno sa bočnim zubom presjeka 10 x 5 cm, na gornjoj strani ploča.
Betoniranje se izvodi dekorativnim betonom koji se nakon površinske obrade, prska posebnim sredstvom koje omogućuje da se nakon završenog vezanja betona ukloni površinski sloj cementne paste. Na taj način zrna kamenog agregata  postaju vidljiva i jasno određuju teksturu i strukturu površine betona.
Dobivena površina je cjelovita, čvrsta, protuklizna i otporna na habanje.
Boju i teksturu završnog sloja određuje projektant.
Izvesti u svemu prema uputama proizvođača dekorativnog betona.</t>
  </si>
  <si>
    <t>Dobava materijala i izvedba armirano betonskog stubišta, betonom C 25/30, u jednostrukoj oplati sa vibriranjem betona.
Stepenice 18 x 17,5 cm.</t>
  </si>
  <si>
    <t>Čišćenje i pranje gradilišta po završetku svih radova.
Cijena uključuje detaljno čišćenje cijelog gradilišta (parcele), pranje svih staklenih površina, čišćenje i fino pranje svih unutrašnjih prostora i vanjskih površina.</t>
  </si>
  <si>
    <t>Nabava, izrada i postava opšava nadozida (atike) ravnog krova iz aluminijskog plastificiranog lima, razvijene širine cca 50 cm u boji po izboru projektanta.
U cijenu uključen je kompletan rad na izradi i postavi elemenata, sav spojni materijal, kao i ugradba potrebnih nosača lima, te razna brtvljenja oko ugrađenih limenih elemenata.
Obračun po m¹.</t>
  </si>
  <si>
    <t>Izvedba BNS 16 kolnika od dolomitnog materijala.
Stavka obuhvaća sve radove na izradi i transportu asfaltne mješavine, zbijanje do projektom predviđenog sloja, čišćenje i prskanje podloga za BNS, valjanje i njega BNS-a kao i sva tekuća i kontrolna ispitivanja s izradom atesta za dokaz kvalitete ugrađenog asfalta.
Na ulaznom podestu i rampi kod prostora za vozilo HMS, asfalt se izvodi na AB ploči.
Debljina sloja 6,0 cm.
Obračun po m².</t>
  </si>
  <si>
    <t>Dobava materijala i izvedba betonskih temelja ulaznih podesta, rampe kod parkinga i vanjskih stepenica, betonom C 25/30, u potrebnoj oplati sa vibriranjem betona.
Temelji širine 30 cm, visina prema nacrtima.
Temelji se izvode sa dilatacijom u odnosu na trakasta temelje zgrade.</t>
  </si>
  <si>
    <t>Dobava materijala i izvedba betonskih temelja rampe za invalide (od nogostupa do glavnog ulaza), betonom C 25/30, u potrebnoj oplati sa vibriranjem betona.
Temelji širine 30 cm, visina prema nacrtima.
Temelji se izvode sa dilatacijom u odnosu na trakasta temelje zgrade.
U cijenu uključiti brušenje gotovog betona na vidljivim dijelovima zida (prema stepenicama), kako bi se zatvorile mikropukotine, a površina postala otporna na klizanje, atmosferilije i prljanje.</t>
  </si>
  <si>
    <t>Nabava materijala, dobava i ugradnja ploča mineralne vune (MW) za ETICS sustave, debljine 20 cm, λ ≤ 0,036 W/mK, klase gorivosti A2, za izvedbu toplinske izolacije stropova iznad otvorenog prostora (vanjskog zraka).
Strop za ugradnju izolacije na visini 280 cm od gotovog poda - u cijenu uključiti laku skelu.
Sve radove izvoditi u skladu s naputkom proizvođača za postavu izolacije.
Obračun po m².</t>
  </si>
  <si>
    <t>Opšav, elemente ugradnje, elemente sidrenja, te plastifikaciju prema izboru projektanta uključiti u cijenu.
Vratni okov je standardan, sadrži minimalno 3 panta, hidraulični zatvarač, HRN EN 1154 i prag niži od 20 mm.</t>
  </si>
  <si>
    <t>OSTALO</t>
  </si>
  <si>
    <t>U svemu ostalom vrijedi opis iz stavke 06.06.</t>
  </si>
  <si>
    <t>Potrebni opšav, elemente ugradnje i sidrenja, plastifikaciju prema izboru projektanta  uključiti u cijenu. Ugradnja prema RAL smjernicama, s parnim branama i vodonepropusnim spojnim elementima, bez toplinskih mostova.</t>
  </si>
  <si>
    <t xml:space="preserve">Opločenje zidova u kuhinji keramičkim glaziranim zidnim pločicama I klase (cijena cca 200 kn), minimalnih dimenzija 20x30 cm. Pločice se lijepe kvalitetnim ljepilom na pogletane zidove. Spojnice izvesti minimalne širine i zatvoriti vodootpornom masom za fugiranje. Pločice po izboru projektanta. Keramika se postavlja između kuhinjskih elemenata (špigl keramika), ukupne visine 60 cm. U cijenu uključiti i aluminijske kutne profile. </t>
  </si>
  <si>
    <t xml:space="preserve">Opločenje zidova u sanitarijama i kupaonicama keramičkim glaziranim zidnim pločicama I klase (cijena cca 200 kn), minimalnih dimenzija 20x30 cm. Pločice se lijepe kvalitetnim ljepilom na pogletane zidove. Spojnice izvesti minimalne širine i zatvoriti vodootpornom masom za fugiranje. Pločice po izboru projektanta. Keramika se postavlja do visine 210 cm. U cijenu uključiti i aluminijske kutne profile te postavu pločica na špaletama prozora. </t>
  </si>
  <si>
    <t>Opločenje podova hodnika na 1. katu keramičkim glaziranim pločicama I klase (cijena cca 200 kn), minimalnih dimenzija 30 x 30 cm, visina sokla 10 cm.
Spojnice izvesti minimalne širine i zatvoriti vodootpornom masom za fugiranje.
Pločice po izboru projektanta.</t>
  </si>
  <si>
    <t>sokl</t>
  </si>
  <si>
    <t>Opločenje podova sanitarija i kupaonica keramičkim glaziranim pločicama I klase (cijena cca 200 kn), minimalnih dimenzija 30 x 30 cm.
Spojnice izvesti minimalne širine i zatvoriti vodootpornom masom za fugiranje.
Pločice po izboru projektanta.</t>
  </si>
  <si>
    <t>09.04.</t>
  </si>
  <si>
    <t>1.FAZA</t>
  </si>
  <si>
    <t>2.FAZA</t>
  </si>
  <si>
    <t>3.FAZA</t>
  </si>
  <si>
    <t>KOLIČINA 1.FAZA</t>
  </si>
  <si>
    <t>KOLIČINA 2.FAZA</t>
  </si>
  <si>
    <t>KOLIČINA 3.FAZA</t>
  </si>
  <si>
    <t>UKUPNO 1.FAZA</t>
  </si>
  <si>
    <t>UKUPNO 2.FAZA</t>
  </si>
  <si>
    <t>UKUPNO 3.FAZA</t>
  </si>
  <si>
    <r>
      <t>P/F vod 2,5 - 25 mm</t>
    </r>
    <r>
      <rPr>
        <vertAlign val="superscript"/>
        <sz val="10"/>
        <rFont val="Calibri"/>
        <family val="2"/>
        <scheme val="minor"/>
      </rPr>
      <t>2</t>
    </r>
  </si>
  <si>
    <r>
      <t>Izvedba priključka od razdjelnika mjerenja KPMO do razdjelnika potrošača GRO kabelom FG160R 5x16 mm</t>
    </r>
    <r>
      <rPr>
        <vertAlign val="superscript"/>
        <sz val="10"/>
        <rFont val="Calibri"/>
        <family val="2"/>
        <scheme val="minor"/>
      </rPr>
      <t>2</t>
    </r>
    <r>
      <rPr>
        <sz val="10"/>
        <rFont val="Calibri"/>
        <family val="2"/>
        <scheme val="minor"/>
      </rPr>
      <t>, položenog podžbukno u cijevi fi 40 mm:</t>
    </r>
  </si>
  <si>
    <r>
      <t>kabel FG160R 5x16 mm</t>
    </r>
    <r>
      <rPr>
        <vertAlign val="superscript"/>
        <sz val="10"/>
        <rFont val="Calibri"/>
        <family val="2"/>
        <scheme val="minor"/>
      </rPr>
      <t>2</t>
    </r>
  </si>
  <si>
    <r>
      <t>stopice gnječne Cu 16 mm</t>
    </r>
    <r>
      <rPr>
        <vertAlign val="superscript"/>
        <sz val="10"/>
        <rFont val="Calibri"/>
        <family val="2"/>
        <scheme val="minor"/>
      </rPr>
      <t>2</t>
    </r>
  </si>
  <si>
    <r>
      <t>Izvedba priključka od invertera solarne elektrane do razdjelnika solarne elektrane RO-SE i glavnog razdjelnika GRO kabelom FG160R 5x6 mm</t>
    </r>
    <r>
      <rPr>
        <vertAlign val="superscript"/>
        <sz val="10"/>
        <rFont val="Calibri"/>
        <family val="2"/>
        <scheme val="minor"/>
      </rPr>
      <t>2</t>
    </r>
    <r>
      <rPr>
        <sz val="10"/>
        <rFont val="Calibri"/>
        <family val="2"/>
        <scheme val="minor"/>
      </rPr>
      <t>, položenog podžbukno u cijevi fi 40 mm:</t>
    </r>
  </si>
  <si>
    <r>
      <t>kabel FG160R 5x6 mm</t>
    </r>
    <r>
      <rPr>
        <vertAlign val="superscript"/>
        <sz val="10"/>
        <rFont val="Calibri"/>
        <family val="2"/>
        <scheme val="minor"/>
      </rPr>
      <t>2</t>
    </r>
  </si>
  <si>
    <r>
      <t>stopice gnječne Cu 6 mm</t>
    </r>
    <r>
      <rPr>
        <vertAlign val="superscript"/>
        <sz val="10"/>
        <rFont val="Calibri"/>
        <family val="2"/>
        <scheme val="minor"/>
      </rPr>
      <t>2</t>
    </r>
  </si>
  <si>
    <r>
      <t>Izvedba priključka razdjelnika RP iz razdjelnika GRO kabelom NYM-J 5x10 mm</t>
    </r>
    <r>
      <rPr>
        <vertAlign val="superscript"/>
        <sz val="10"/>
        <rFont val="Calibri"/>
        <family val="2"/>
        <scheme val="minor"/>
      </rPr>
      <t>2</t>
    </r>
    <r>
      <rPr>
        <sz val="10"/>
        <rFont val="Calibri"/>
        <family val="2"/>
        <scheme val="minor"/>
      </rPr>
      <t>, položenog podžbukno u cijevi fi 40 mm.</t>
    </r>
  </si>
  <si>
    <r>
      <t>Izvedba priključka razdjelnika RP-1-1; RP-1-2; RP-1-3 i ROG iz razdjelnika GRO kabelom NYM-J 5x10 mm</t>
    </r>
    <r>
      <rPr>
        <vertAlign val="superscript"/>
        <sz val="10"/>
        <rFont val="Calibri"/>
        <family val="2"/>
        <scheme val="minor"/>
      </rPr>
      <t>2</t>
    </r>
    <r>
      <rPr>
        <sz val="10"/>
        <rFont val="Calibri"/>
        <family val="2"/>
        <scheme val="minor"/>
      </rPr>
      <t>, položenog podžbukno u cijevi fi 40 mm.</t>
    </r>
  </si>
  <si>
    <r>
      <t>FG16OR 3x6 mm</t>
    </r>
    <r>
      <rPr>
        <vertAlign val="superscript"/>
        <sz val="10"/>
        <rFont val="Calibri"/>
        <family val="2"/>
        <scheme val="minor"/>
      </rPr>
      <t>2</t>
    </r>
  </si>
  <si>
    <r>
      <t>Izvedba instalacije rasvjete ulaza, subišta i hodnika kabelom NYM-J 3x1,5 mm</t>
    </r>
    <r>
      <rPr>
        <vertAlign val="superscript"/>
        <sz val="10"/>
        <rFont val="Calibri"/>
        <family val="2"/>
        <scheme val="minor"/>
      </rPr>
      <t>2</t>
    </r>
    <r>
      <rPr>
        <sz val="10"/>
        <rFont val="Calibri"/>
        <family val="2"/>
        <scheme val="minor"/>
      </rPr>
      <t>, položenog podžbukno uz prethodno dubljenje kanala. Prosječna dužina kabela je 12m, a u stavku uračunati i razvodnu instalacionu kutiju.</t>
    </r>
  </si>
  <si>
    <r>
      <t>Izvedba instalacije rasvjete ambulante i dnevnog boravka kabelom NYM-J 3x1,5 mm</t>
    </r>
    <r>
      <rPr>
        <vertAlign val="superscript"/>
        <sz val="10"/>
        <rFont val="Calibri"/>
        <family val="2"/>
        <scheme val="minor"/>
      </rPr>
      <t>2</t>
    </r>
    <r>
      <rPr>
        <sz val="10"/>
        <rFont val="Calibri"/>
        <family val="2"/>
        <scheme val="minor"/>
      </rPr>
      <t>, položenog podžbukno uz prethodno dubljenje kanala. Prosječna dužina kabela je 16m, a u stavku uračunati i razvodnu instalacionu kutiju.</t>
    </r>
  </si>
  <si>
    <r>
      <t>Izvedba instalacije rasvjete garaže kabelom NYM-J 3x1,5 mm</t>
    </r>
    <r>
      <rPr>
        <vertAlign val="superscript"/>
        <sz val="10"/>
        <rFont val="Calibri"/>
        <family val="2"/>
        <scheme val="minor"/>
      </rPr>
      <t>2</t>
    </r>
    <r>
      <rPr>
        <sz val="10"/>
        <rFont val="Calibri"/>
        <family val="2"/>
        <scheme val="minor"/>
      </rPr>
      <t>, položenog podžbukno uz prethodno dubljenje kanala. Prosječna dužina kabela je 18m, a u stavku uračunati i razvodnu instalacionu kutiju.</t>
    </r>
  </si>
  <si>
    <r>
      <t>Izvedba instalacije rasvjete sanitarnih čvorova i pratećih prostora kabelom NYM-J 3,4x1,5 mm</t>
    </r>
    <r>
      <rPr>
        <vertAlign val="superscript"/>
        <sz val="10"/>
        <rFont val="Calibri"/>
        <family val="2"/>
        <scheme val="minor"/>
      </rPr>
      <t>2</t>
    </r>
    <r>
      <rPr>
        <sz val="10"/>
        <rFont val="Calibri"/>
        <family val="2"/>
        <scheme val="minor"/>
      </rPr>
      <t>, položenog podžbukno uz prethodno dubljenje kanala. Prosječna dužina kabela je 8m, a u stavku uračunati i razvodnu instalacionu kutiju.</t>
    </r>
  </si>
  <si>
    <r>
      <t>Izvedba instalacije rasvjete iznad ogledala kabelom NYM-J 3x1,5 mm</t>
    </r>
    <r>
      <rPr>
        <vertAlign val="superscript"/>
        <sz val="10"/>
        <rFont val="Calibri"/>
        <family val="2"/>
        <scheme val="minor"/>
      </rPr>
      <t>2</t>
    </r>
    <r>
      <rPr>
        <sz val="10"/>
        <rFont val="Calibri"/>
        <family val="2"/>
        <scheme val="minor"/>
      </rPr>
      <t>, položenog podžbukno uz prethodno dubljenje kanala. Prosječna dužina kabela je 6m, a u stavku uračunati i razvodnu instalacionu kutiju.</t>
    </r>
  </si>
  <si>
    <r>
      <t>Izvedba instalacije sigurnosne i protupanične rasvjete kabelom NYM-J 3x1,5 mm</t>
    </r>
    <r>
      <rPr>
        <vertAlign val="superscript"/>
        <sz val="10"/>
        <rFont val="Calibri"/>
        <family val="2"/>
        <scheme val="minor"/>
      </rPr>
      <t>2</t>
    </r>
    <r>
      <rPr>
        <sz val="10"/>
        <rFont val="Calibri"/>
        <family val="2"/>
        <scheme val="minor"/>
      </rPr>
      <t>, položenog podžbukno uz prethodno dubljenje kanala. Prosječna dužina kabela je 12m, a u stavku uračunati i razvodnu instalacionu kutiju.</t>
    </r>
  </si>
  <si>
    <r>
      <t>Izvedba instalacije za senzore pokreta kabelom NYM-J 3x1,5 mm</t>
    </r>
    <r>
      <rPr>
        <vertAlign val="superscript"/>
        <sz val="10"/>
        <rFont val="Calibri"/>
        <family val="2"/>
        <scheme val="minor"/>
      </rPr>
      <t>2</t>
    </r>
    <r>
      <rPr>
        <sz val="10"/>
        <rFont val="Calibri"/>
        <family val="2"/>
        <scheme val="minor"/>
      </rPr>
      <t>, položenog podžbukno uz prethodno dubljenje kanala. Prosječna dužina kabela je 4m, a u stavku uračunati i razvodnu instalacionu kutiju.</t>
    </r>
  </si>
  <si>
    <r>
      <t>Izvedba instalacije rasvjete subišta i hodnika kabelom NYM-J 3x1,5 mm</t>
    </r>
    <r>
      <rPr>
        <vertAlign val="superscript"/>
        <sz val="10"/>
        <rFont val="Calibri"/>
        <family val="2"/>
        <scheme val="minor"/>
      </rPr>
      <t>2</t>
    </r>
    <r>
      <rPr>
        <sz val="10"/>
        <rFont val="Calibri"/>
        <family val="2"/>
        <scheme val="minor"/>
      </rPr>
      <t>, položenog podžbukno uz prethodno dubljenje kanala. Prosječna dužina kabela je 12m, a u stavku uračunati i razvodnu instalacionu kutiju.</t>
    </r>
  </si>
  <si>
    <r>
      <t>Izvedba instalacije rasvjete apartmana i soba kabelom NYM-J 3x1,5 mm</t>
    </r>
    <r>
      <rPr>
        <vertAlign val="superscript"/>
        <sz val="10"/>
        <rFont val="Calibri"/>
        <family val="2"/>
        <scheme val="minor"/>
      </rPr>
      <t>2</t>
    </r>
    <r>
      <rPr>
        <sz val="10"/>
        <rFont val="Calibri"/>
        <family val="2"/>
        <scheme val="minor"/>
      </rPr>
      <t>, položenog podžbukno uz prethodno dubljenje kanala. Prosječna dužina kabela je 16m, a u stavku uračunati i razvodnu instalacionu kutiju.</t>
    </r>
  </si>
  <si>
    <r>
      <t>Izvedba instalacije za senzore pokreta kabelom NYM-J 3x1,5 mm</t>
    </r>
    <r>
      <rPr>
        <vertAlign val="superscript"/>
        <sz val="10"/>
        <rFont val="Calibri"/>
        <family val="2"/>
        <scheme val="minor"/>
      </rPr>
      <t>2</t>
    </r>
    <r>
      <rPr>
        <sz val="10"/>
        <rFont val="Calibri"/>
        <family val="2"/>
        <scheme val="minor"/>
      </rPr>
      <t>, položenog podžbukno uz prethodno dubljenje kanala. Dužina kabela je 4m, a u stavku uračunati i razvodnu instalacionu kutiju.</t>
    </r>
  </si>
  <si>
    <r>
      <t>Izvedba instalacije rasvjete na fasadi građevine kabelom NYM-J 3x1,5 mm</t>
    </r>
    <r>
      <rPr>
        <vertAlign val="superscript"/>
        <sz val="10"/>
        <rFont val="Calibri"/>
        <family val="2"/>
        <scheme val="minor"/>
      </rPr>
      <t>2</t>
    </r>
    <r>
      <rPr>
        <sz val="10"/>
        <rFont val="Calibri"/>
        <family val="2"/>
        <scheme val="minor"/>
      </rPr>
      <t>, položenog podžbukno uz prethodno dubljenje kanala. Prosječna dužina kabela je 28m, a u stavku uračunati i razvodnu instalacionu kutiju.</t>
    </r>
  </si>
  <si>
    <r>
      <t>Izvedba instalacije sonde luksomata kabelom NYM-J 3x1,5 mm</t>
    </r>
    <r>
      <rPr>
        <vertAlign val="superscript"/>
        <sz val="10"/>
        <rFont val="Calibri"/>
        <family val="2"/>
        <scheme val="minor"/>
      </rPr>
      <t>2</t>
    </r>
    <r>
      <rPr>
        <sz val="10"/>
        <rFont val="Calibri"/>
        <family val="2"/>
        <scheme val="minor"/>
      </rPr>
      <t>, položenog podžbukno uz prethodno dubljenje kanala. Dužina kabela je 16m, a u stavku uračunati i razvodnu instalacionu kutiju.</t>
    </r>
  </si>
  <si>
    <r>
      <t>Dobava i polaganje NYY kabela 3x2,5 mm</t>
    </r>
    <r>
      <rPr>
        <vertAlign val="superscript"/>
        <sz val="10"/>
        <rFont val="Calibri"/>
        <family val="2"/>
        <scheme val="minor"/>
      </rPr>
      <t>2</t>
    </r>
    <r>
      <rPr>
        <sz val="10"/>
        <rFont val="Calibri"/>
        <family val="2"/>
        <scheme val="minor"/>
      </rPr>
      <t xml:space="preserve"> od GRO do stupa VR u položene PEHD cijevi F 40 u već gotov zemljani rov, komplet.</t>
    </r>
  </si>
  <si>
    <r>
      <t>Izrada dozemnog spoja uzemljivača na stup VR Cu užetom 50mm</t>
    </r>
    <r>
      <rPr>
        <vertAlign val="superscript"/>
        <sz val="10"/>
        <rFont val="Calibri"/>
        <family val="2"/>
        <scheme val="minor"/>
      </rPr>
      <t>2</t>
    </r>
    <r>
      <rPr>
        <sz val="10"/>
        <rFont val="Calibri"/>
        <family val="2"/>
        <scheme val="minor"/>
      </rPr>
      <t xml:space="preserve"> dužine 2m, original stopicama</t>
    </r>
  </si>
  <si>
    <r>
      <t>Solarni instalacijski kabel -Tip PV1-F, 4 mm</t>
    </r>
    <r>
      <rPr>
        <vertAlign val="superscript"/>
        <sz val="10"/>
        <rFont val="Calibri"/>
        <family val="2"/>
        <scheme val="minor"/>
      </rPr>
      <t>2</t>
    </r>
  </si>
  <si>
    <r>
      <t>Izmjenični kabelski razvod - Tip FG16OR 5x6 mm</t>
    </r>
    <r>
      <rPr>
        <vertAlign val="superscript"/>
        <sz val="10"/>
        <rFont val="Calibri"/>
        <family val="2"/>
        <scheme val="minor"/>
      </rPr>
      <t>2</t>
    </r>
  </si>
  <si>
    <t>Razvodni ormar elektrane - RO-SE
- prenaponska i nadstrujna zaštita</t>
  </si>
  <si>
    <t>m1</t>
  </si>
  <si>
    <t>Dobava, ugradnja i spajanje razdjelnika RP, tip BF-U-3/72-C metalni razdjelnik, podžbukni, 3-redni, 72 modula, IP30, boja bijela RAL 9016 ili jednako vrijedan ; sa slijedećom ugrađenom opremom:</t>
  </si>
  <si>
    <t>Dobava razdjelnog ormara apartmana RP 1-1.</t>
  </si>
  <si>
    <t>U RP-1-1 ugraditi slijedeću opremu: (ormar)</t>
  </si>
  <si>
    <t>Dobava razdjelnog ormara apartmana RP 1-2.</t>
  </si>
  <si>
    <t>U RP-1-2 ugraditi slijedeću opremu: (ormar)</t>
  </si>
  <si>
    <t>Dobava razdjelnog ormara kata RP 1-3.</t>
  </si>
  <si>
    <t>U RP-1-3 ugraditi slijedeću opremu: (ormar)</t>
  </si>
  <si>
    <t>Dobava razdjelnog ormara sunčane elektrane RO-SE.</t>
  </si>
  <si>
    <t>U RP-SE ugraditi slijedeću opremu: (ormar)</t>
  </si>
  <si>
    <t>Dobava, montaža i spajanje UPS uređaja slijedećih karakteristika:</t>
  </si>
  <si>
    <t>1.17</t>
  </si>
  <si>
    <r>
      <t>Dobava, montaža i spajanje ormarića za priključenje cisterne za istakanje plina, komplet sa sklopkom u Ex izvedbi. Uračunati i P/F vodič 16mm</t>
    </r>
    <r>
      <rPr>
        <vertAlign val="superscript"/>
        <sz val="10"/>
        <rFont val="Calibri"/>
        <family val="2"/>
        <scheme val="minor"/>
      </rPr>
      <t xml:space="preserve">2 </t>
    </r>
    <r>
      <rPr>
        <sz val="10"/>
        <rFont val="Calibri"/>
        <family val="2"/>
        <scheme val="minor"/>
      </rPr>
      <t>dužine 15 m sa hvataljkom za priključak na cisternu.</t>
    </r>
  </si>
  <si>
    <t>R.br.</t>
  </si>
  <si>
    <r>
      <t>Dobava i ugradnja kabela NYM-J 3x1,5 mm</t>
    </r>
    <r>
      <rPr>
        <vertAlign val="superscript"/>
        <sz val="10"/>
        <rFont val="Calibri"/>
        <family val="2"/>
        <scheme val="minor"/>
      </rPr>
      <t>2</t>
    </r>
    <r>
      <rPr>
        <sz val="10"/>
        <rFont val="Calibri"/>
        <family val="2"/>
        <scheme val="minor"/>
      </rPr>
      <t>.</t>
    </r>
  </si>
  <si>
    <r>
      <t>Izvedba instalacije uzemljenja komunikacijskog ormara vodičem H07V-K 10 mm</t>
    </r>
    <r>
      <rPr>
        <vertAlign val="superscript"/>
        <sz val="10"/>
        <rFont val="Calibri"/>
        <family val="2"/>
        <scheme val="minor"/>
      </rPr>
      <t>2</t>
    </r>
    <r>
      <rPr>
        <sz val="10"/>
        <rFont val="Calibri"/>
        <family val="2"/>
        <scheme val="minor"/>
      </rPr>
      <t xml:space="preserve"> položenog u instalacijske cijevi. Dužina vodiča iznosi 8 m.</t>
    </r>
  </si>
  <si>
    <t>Dobava i isporuka elektroprihvatnika napajanja 12VDC sa statusom zatvorenosti vrata</t>
  </si>
  <si>
    <t>Spajanje, programiranje i puštanje u rad sustava prema zahtjevu korisnika</t>
  </si>
  <si>
    <t>Komplet</t>
  </si>
  <si>
    <r>
      <t>Izvedba instalacije utičnica u ambulanti i dnevnom boravku sa potrebnim dubljenjem zida i ugradnjom kabela NYM-J 3x2,5 mm</t>
    </r>
    <r>
      <rPr>
        <vertAlign val="superscript"/>
        <sz val="10"/>
        <rFont val="Calibri"/>
        <family val="2"/>
        <scheme val="minor"/>
      </rPr>
      <t>2</t>
    </r>
    <r>
      <rPr>
        <sz val="10"/>
        <rFont val="Calibri"/>
        <family val="2"/>
        <scheme val="minor"/>
      </rPr>
      <t>. Prosječna dužina vodiča je 16 m. Radove obuhvatiti komplet sa svim pripremno završnim radovima.</t>
    </r>
  </si>
  <si>
    <r>
      <t>Izvedba instalacije utičnica u sanitarnim čvorovima sa potrebnim dubljenjem zida i ugradnjom kabela NYM-J 3x2,5 mm</t>
    </r>
    <r>
      <rPr>
        <vertAlign val="superscript"/>
        <sz val="10"/>
        <rFont val="Calibri"/>
        <family val="2"/>
        <scheme val="minor"/>
      </rPr>
      <t>2</t>
    </r>
    <r>
      <rPr>
        <sz val="10"/>
        <rFont val="Calibri"/>
        <family val="2"/>
        <scheme val="minor"/>
      </rPr>
      <t>. Prosječna dužina vodiča je 12 m. Radove obuhvatiti komplet sa svim pripremno završnim radovima.</t>
    </r>
  </si>
  <si>
    <r>
      <t>Izvedba instalacije priključka kondenzacijskog bojlera sa potrebnim dubljenjem zida i ugradnjom kabela NYM-J 3x2,5 mm</t>
    </r>
    <r>
      <rPr>
        <vertAlign val="superscript"/>
        <sz val="10"/>
        <rFont val="Calibri"/>
        <family val="2"/>
        <scheme val="minor"/>
      </rPr>
      <t>2</t>
    </r>
    <r>
      <rPr>
        <sz val="10"/>
        <rFont val="Calibri"/>
        <family val="2"/>
        <scheme val="minor"/>
      </rPr>
      <t>. Dužina vodiča je 14 m. Radove obuhvatiti komplet sa svim pripremno završnim radovima.</t>
    </r>
  </si>
  <si>
    <r>
      <t>Izvedba instalacije priključka pećnice i grijaće ploče sa potrebnim dubljenjem zida i ugradnjom kabela NYM-J 3x2,5 mm</t>
    </r>
    <r>
      <rPr>
        <vertAlign val="superscript"/>
        <sz val="10"/>
        <rFont val="Calibri"/>
        <family val="2"/>
        <scheme val="minor"/>
      </rPr>
      <t>2</t>
    </r>
    <r>
      <rPr>
        <sz val="10"/>
        <rFont val="Calibri"/>
        <family val="2"/>
        <scheme val="minor"/>
      </rPr>
      <t>. Prosječna dužina vodiča je 10 m. Radove obuhvatiti komplet sa svim pripremno završnim radovima.</t>
    </r>
  </si>
  <si>
    <r>
      <t>Izvedba instalacije utičnica u garaži sa potrebnim dubljenjem zida i ugradnjom kabela NYM-J 3x2,5 mm</t>
    </r>
    <r>
      <rPr>
        <vertAlign val="superscript"/>
        <sz val="10"/>
        <rFont val="Calibri"/>
        <family val="2"/>
        <scheme val="minor"/>
      </rPr>
      <t>2</t>
    </r>
    <r>
      <rPr>
        <sz val="10"/>
        <rFont val="Calibri"/>
        <family val="2"/>
        <scheme val="minor"/>
      </rPr>
      <t>. Dužina vodiča je 16 m. Radove obuhvatiti komplet sa svim pripremno završnim radovima.</t>
    </r>
  </si>
  <si>
    <r>
      <t>Izvedba instalacije veze vanjskih klima jedinica sa unutarnjim ugradnjom kabela NYM-J 5x1,5 mm</t>
    </r>
    <r>
      <rPr>
        <vertAlign val="superscript"/>
        <sz val="10"/>
        <rFont val="Calibri"/>
        <family val="2"/>
        <scheme val="minor"/>
      </rPr>
      <t>2</t>
    </r>
    <r>
      <rPr>
        <sz val="10"/>
        <rFont val="Calibri"/>
        <family val="2"/>
        <scheme val="minor"/>
      </rPr>
      <t>. Prosječna dužina vodiča je 22 m. Radove obuhvatiti komplet sa svim pripremno završnim radovima.</t>
    </r>
  </si>
  <si>
    <r>
      <t>Izvedba instalacije za priključnu kutiju vozila u garaži sa potrebnim dubljenjem zida i ugradnjom kabela NYM-J 3x4 mm</t>
    </r>
    <r>
      <rPr>
        <vertAlign val="superscript"/>
        <sz val="10"/>
        <rFont val="Calibri"/>
        <family val="2"/>
        <scheme val="minor"/>
      </rPr>
      <t>2</t>
    </r>
    <r>
      <rPr>
        <sz val="10"/>
        <rFont val="Calibri"/>
        <family val="2"/>
        <scheme val="minor"/>
      </rPr>
      <t>. Dužina vodiča je 24 m. Radove obuhvatiti komplet sa svim pripremno završnim radovima.</t>
    </r>
  </si>
  <si>
    <r>
      <t>Izvedba instalacije priključka za rolo vrata sa potrebnim dubljenjem zida i ugradnjom vodiča NYM-J 3x2,5 mm</t>
    </r>
    <r>
      <rPr>
        <vertAlign val="superscript"/>
        <sz val="10"/>
        <rFont val="Calibri"/>
        <family val="2"/>
        <scheme val="minor"/>
      </rPr>
      <t>2</t>
    </r>
    <r>
      <rPr>
        <sz val="10"/>
        <rFont val="Calibri"/>
        <family val="2"/>
        <scheme val="minor"/>
      </rPr>
      <t>. Prosječna dužina vodiča je 16 m. Radove obuhvatiti komplet sa svim pripremno završnim radovima.</t>
    </r>
  </si>
  <si>
    <r>
      <t>Izvedba instalacije priključka za rampu dijelom sa potrebnim dubljenjem zida, a dijelom u zemlji u već iskopani rov te uvučen u cijev fi 40 mm i ugradnjom vodiča NYY-J 3x2,5 mm</t>
    </r>
    <r>
      <rPr>
        <vertAlign val="superscript"/>
        <sz val="10"/>
        <rFont val="Calibri"/>
        <family val="2"/>
        <scheme val="minor"/>
      </rPr>
      <t>2</t>
    </r>
    <r>
      <rPr>
        <sz val="10"/>
        <rFont val="Calibri"/>
        <family val="2"/>
        <scheme val="minor"/>
      </rPr>
      <t>. Dužina vodiča je 36 m. Radove obuhvatiti komplet sa svim pripremno završnim radovima.</t>
    </r>
  </si>
  <si>
    <r>
      <t>Izvedba instalacije seta utičnica (UPS) u ambulanti sa potrebnim dubljenjem zida i ugradnjom kabela NYM-J 3x2,5 mm</t>
    </r>
    <r>
      <rPr>
        <vertAlign val="superscript"/>
        <sz val="10"/>
        <rFont val="Calibri"/>
        <family val="2"/>
        <scheme val="minor"/>
      </rPr>
      <t>2</t>
    </r>
    <r>
      <rPr>
        <sz val="10"/>
        <rFont val="Calibri"/>
        <family val="2"/>
        <scheme val="minor"/>
      </rPr>
      <t>. Dužina vodiča je 12 m. Radove obuhvatiti komplet sa svim pripremno završnim radovima.</t>
    </r>
  </si>
  <si>
    <r>
      <t>Izvedba instalacije priključka vatrodojavne centrale kabelom NHXH FE180/E90 3x1,5 mm</t>
    </r>
    <r>
      <rPr>
        <vertAlign val="superscript"/>
        <sz val="10"/>
        <rFont val="Calibri"/>
        <family val="2"/>
        <scheme val="minor"/>
      </rPr>
      <t>2</t>
    </r>
    <r>
      <rPr>
        <sz val="10"/>
        <rFont val="Calibri"/>
        <family val="2"/>
        <scheme val="minor"/>
      </rPr>
      <t xml:space="preserve"> položenog podžbukno uz prethodno dubljenje kanala. Dužina kabela iznosi 18 m, a u stavku uračunati instalacioni materijal.</t>
    </r>
  </si>
  <si>
    <r>
      <t>Izvedba instalacije priključka automatike protupožarnih vrata kabelom NHXH FE180/E90 3x1,5 mm</t>
    </r>
    <r>
      <rPr>
        <vertAlign val="superscript"/>
        <sz val="10"/>
        <rFont val="Calibri"/>
        <family val="2"/>
        <scheme val="minor"/>
      </rPr>
      <t>2</t>
    </r>
    <r>
      <rPr>
        <sz val="10"/>
        <rFont val="Calibri"/>
        <family val="2"/>
        <scheme val="minor"/>
      </rPr>
      <t xml:space="preserve"> položenog podžbukno uz prethodno dubljenje kanala. Dužina kabela iznosi 8 m, a u stavku uračunati instalacioni materijal.</t>
    </r>
  </si>
  <si>
    <r>
      <t>Izvedba instalacije protupožarnog isklopnog tipkala (PIT) kabelom NHXH FE180/E90 3x1,5 mm</t>
    </r>
    <r>
      <rPr>
        <vertAlign val="superscript"/>
        <sz val="10"/>
        <rFont val="Calibri"/>
        <family val="2"/>
        <scheme val="minor"/>
      </rPr>
      <t>2</t>
    </r>
    <r>
      <rPr>
        <sz val="10"/>
        <rFont val="Calibri"/>
        <family val="2"/>
        <scheme val="minor"/>
      </rPr>
      <t xml:space="preserve"> položenog podžbukno uz prethodno dubljenje kanala. Prosječna dužina kabela iznosi 18 m, a u stavku uračunati instalacioni materijal.</t>
    </r>
  </si>
  <si>
    <r>
      <t>Izvedba instalacije utičnica u apartmanima, sobama i pratećim prostorima sa potrebnim dubljenjem zida i ugradnjom kabela NYM-J 3x2,5 mm</t>
    </r>
    <r>
      <rPr>
        <vertAlign val="superscript"/>
        <sz val="10"/>
        <rFont val="Calibri"/>
        <family val="2"/>
        <scheme val="minor"/>
      </rPr>
      <t>2</t>
    </r>
    <r>
      <rPr>
        <sz val="10"/>
        <rFont val="Calibri"/>
        <family val="2"/>
        <scheme val="minor"/>
      </rPr>
      <t>. Prosječna dužina vodiča je 14 m. Radove obuhvatiti komplet sa svim pripremno završnim radovima.</t>
    </r>
  </si>
  <si>
    <r>
      <t>Izvedba instalacije priključka vanjskih klima jedinica sa potrebnim dubljenjem zida i ugradnjom kabela NYM-J 3x2,5 mm</t>
    </r>
    <r>
      <rPr>
        <vertAlign val="superscript"/>
        <sz val="10"/>
        <rFont val="Calibri"/>
        <family val="2"/>
        <scheme val="minor"/>
      </rPr>
      <t>2</t>
    </r>
    <r>
      <rPr>
        <sz val="10"/>
        <rFont val="Calibri"/>
        <family val="2"/>
        <scheme val="minor"/>
      </rPr>
      <t xml:space="preserve"> uvučenim dijelom u samogasive cijevi CS20, komplet sa razvodnim i spojnim materijalom. Prosječna dužina vodiča je 14 m. Radove obuhvatiti komplet sa svim pripremno završnim radovima.</t>
    </r>
  </si>
  <si>
    <r>
      <t>Izvedba instalacije veze vanjskih klima jedinica sa unutarnjim ugradnjom kabela NYM-J 5x1,5 mm</t>
    </r>
    <r>
      <rPr>
        <vertAlign val="superscript"/>
        <sz val="10"/>
        <rFont val="Calibri"/>
        <family val="2"/>
        <scheme val="minor"/>
      </rPr>
      <t>2</t>
    </r>
    <r>
      <rPr>
        <sz val="10"/>
        <rFont val="Calibri"/>
        <family val="2"/>
        <scheme val="minor"/>
      </rPr>
      <t>. Prosječna dužina vodiča je 16 m. Radove obuhvatiti komplet sa svim pripremno završnim radovima.</t>
    </r>
  </si>
  <si>
    <r>
      <t>Izvedba instalacije priključka pećnice i grijaće ploče sa potrebnim dubljenjem zida i ugradnjom kabela NYM-J 3x2,5 mm</t>
    </r>
    <r>
      <rPr>
        <vertAlign val="superscript"/>
        <sz val="10"/>
        <rFont val="Calibri"/>
        <family val="2"/>
        <scheme val="minor"/>
      </rPr>
      <t>2</t>
    </r>
    <r>
      <rPr>
        <sz val="10"/>
        <rFont val="Calibri"/>
        <family val="2"/>
        <scheme val="minor"/>
      </rPr>
      <t>. Prosječna dužina vodiča je 16 m. Radove obuhvatiti komplet sa svim pripremno završnim radovima.</t>
    </r>
  </si>
  <si>
    <r>
      <t>Izvedba instalacije seta utičnica (UPS) u sobama sa potrebnim dubljenjem zida i ugradnjom kabela NYM-J 3x2,5 mm</t>
    </r>
    <r>
      <rPr>
        <vertAlign val="superscript"/>
        <sz val="10"/>
        <rFont val="Calibri"/>
        <family val="2"/>
        <scheme val="minor"/>
      </rPr>
      <t>2</t>
    </r>
    <r>
      <rPr>
        <sz val="10"/>
        <rFont val="Calibri"/>
        <family val="2"/>
        <scheme val="minor"/>
      </rPr>
      <t>. Prosječna dužina vodiča je 12 m. Radove obuhvatiti komplet sa svim pripremno završnim radovima.</t>
    </r>
  </si>
  <si>
    <r>
      <t>Izvedba instalacije priključka komunikacijskog ormara sa potrebnim dubljenjem zida i ugradnjom kabela NYM-J 3x2,5 mm</t>
    </r>
    <r>
      <rPr>
        <vertAlign val="superscript"/>
        <sz val="10"/>
        <rFont val="Calibri"/>
        <family val="2"/>
        <scheme val="minor"/>
      </rPr>
      <t>2</t>
    </r>
    <r>
      <rPr>
        <sz val="10"/>
        <rFont val="Calibri"/>
        <family val="2"/>
        <scheme val="minor"/>
      </rPr>
      <t>. Dužina vodiča je 10 m. Radove obuhvatiti komplet sa svim pripremno završnim radovima.</t>
    </r>
  </si>
  <si>
    <r>
      <t>Izvedba instalacije utičnica u tehničkoj sobi sa potrebnim dubljenjem zida i ugradnjom kabela NYM-J 3x2,5 mm</t>
    </r>
    <r>
      <rPr>
        <vertAlign val="superscript"/>
        <sz val="10"/>
        <rFont val="Calibri"/>
        <family val="2"/>
        <scheme val="minor"/>
      </rPr>
      <t>2</t>
    </r>
    <r>
      <rPr>
        <sz val="10"/>
        <rFont val="Calibri"/>
        <family val="2"/>
        <scheme val="minor"/>
      </rPr>
      <t>. Prosječna dužina vodiča je 10 m. Radove obuhvatiti komplet sa svim pripremno završnim radovima.</t>
    </r>
  </si>
  <si>
    <r>
      <t>Izvedba instalacije priključka centrale za odimljavanje kabelom NHXH FE180/E90 3x1,5 mm</t>
    </r>
    <r>
      <rPr>
        <vertAlign val="superscript"/>
        <sz val="10"/>
        <rFont val="Calibri"/>
        <family val="2"/>
        <scheme val="minor"/>
      </rPr>
      <t>2</t>
    </r>
    <r>
      <rPr>
        <sz val="10"/>
        <rFont val="Calibri"/>
        <family val="2"/>
        <scheme val="minor"/>
      </rPr>
      <t xml:space="preserve"> položenog podžbukno uz prethodno dubljenje kanala. Dužina kabela iznosi 18 m, a u stavku uračunati instalacioni materijal.</t>
    </r>
  </si>
  <si>
    <r>
      <t>Dobava i polaganje kabela NYY-J 3x2,5 mm</t>
    </r>
    <r>
      <rPr>
        <vertAlign val="superscript"/>
        <sz val="10"/>
        <rFont val="Calibri"/>
        <family val="2"/>
        <scheme val="minor"/>
      </rPr>
      <t>2</t>
    </r>
    <r>
      <rPr>
        <sz val="10"/>
        <rFont val="Calibri"/>
        <family val="2"/>
        <scheme val="minor"/>
      </rPr>
      <t xml:space="preserve"> </t>
    </r>
  </si>
  <si>
    <r>
      <t>Dobava i polaganje kabela LiYCY 4x0,75 mm</t>
    </r>
    <r>
      <rPr>
        <vertAlign val="superscript"/>
        <sz val="10"/>
        <rFont val="Calibri"/>
        <family val="2"/>
        <scheme val="minor"/>
      </rPr>
      <t>2</t>
    </r>
    <r>
      <rPr>
        <sz val="10"/>
        <rFont val="Calibri"/>
        <family val="2"/>
        <scheme val="minor"/>
      </rPr>
      <t xml:space="preserve"> </t>
    </r>
  </si>
  <si>
    <r>
      <t>Obračun: prema m</t>
    </r>
    <r>
      <rPr>
        <vertAlign val="superscript"/>
        <sz val="10"/>
        <rFont val="Calibri"/>
        <family val="2"/>
        <scheme val="minor"/>
      </rPr>
      <t>2</t>
    </r>
    <r>
      <rPr>
        <sz val="10"/>
        <rFont val="Calibri"/>
        <family val="2"/>
        <scheme val="minor"/>
      </rPr>
      <t xml:space="preserve"> opločenja.</t>
    </r>
  </si>
  <si>
    <t>puna crta zaustavljanja i ispisano "STOP" H11</t>
  </si>
  <si>
    <t>Nabava, dobava i postava vertikalne signalizacije prometnih znakova.
U cijenu uključena iskop temeljne jame, izvedba temelja te montaža prometnih znakova.
Obračun po komadu postavljene vertikalne signalizacije.</t>
  </si>
  <si>
    <t>SVEUKUPNA REKAPITULACIJA</t>
  </si>
  <si>
    <t>ZEMLJANI RADOVI UKUPNO</t>
  </si>
  <si>
    <t xml:space="preserve">• mali presjek &lt; 0,12 m³ betona/m² ili m¹;
• srednji presjek 0,12-0,30 m³/m² ili m¹;
• veliki presjek &gt; 0,30 m³/m² ili m¹.
</t>
  </si>
  <si>
    <t xml:space="preserve">Dobava materijala i izrada betonske podloge za postavu horizontalne hidroizolacije , debljine 10 cm, betonom C 16/20. Betonsku podlogu armirati minimalnom mrežom, a gornju površinu izravnati.
Obračun po m² podloge. </t>
  </si>
  <si>
    <t>Nabava materijala, dobava i ugradnja ploča ekstrudiranog polistirena XPS (30 kg/m³),
λ ≤ 0,036 W/mK, klase gorivosti E, za izvedbu toplinske izolacije sokla.
Sve radove izvoditi u skladu s naputkom proizvođača za postavu izolacije.
Obračun po m².</t>
  </si>
  <si>
    <t>Nabava materijala, dobava i ugradnja ploča ekstrudiranog polistirena XPS (30 kg/m³), debljine 5 cm, λ ≤ 0,036 W/mK, klase gorivosti E, za izvedbu toplinske izolacije poda kod prostora za smještaj vozila HMS.
Sve radove izvoditi u skladu s naputkom proizvođača za postavu izolacije.
Obračun po m².</t>
  </si>
  <si>
    <r>
      <t>Obrada  kutnih spojeva površina i dilatacija
Brtvljenje kuteva i dilatacija u estrihu sa kutnom  trakom</t>
    </r>
    <r>
      <rPr>
        <sz val="10"/>
        <color rgb="FFFF0000"/>
        <rFont val="Calibri"/>
        <family val="2"/>
        <scheme val="minor"/>
      </rPr>
      <t xml:space="preserve">. </t>
    </r>
    <r>
      <rPr>
        <sz val="10"/>
        <rFont val="Calibri"/>
        <family val="2"/>
        <scheme val="minor"/>
      </rPr>
      <t>Traka je široka 12,0 cm te se aplicira u kuteve i dilatacije utapanjem u svježi sloj polimercementnog  hidroizolacijsko premaza.
Trake se prekrivaju istim materijalom po cijeloj izloženoj površini.
Obračun po m¹.</t>
    </r>
  </si>
  <si>
    <r>
      <t>Dobava i postava visoko elastičnog hidroizolacijskog morta na bazi polimer cementa</t>
    </r>
    <r>
      <rPr>
        <sz val="10"/>
        <color rgb="FFFF0000"/>
        <rFont val="Calibri"/>
        <family val="2"/>
        <scheme val="minor"/>
      </rPr>
      <t>.</t>
    </r>
    <r>
      <rPr>
        <sz val="10"/>
        <rFont val="Calibri"/>
        <family val="2"/>
        <scheme val="minor"/>
      </rPr>
      <t xml:space="preserve">
Mort se izvodi u minimalno  dva sloja na pravilno dilatirani estrih u minimalnoj debljini 3 mm.
Polimercementnu hidroizolaciju aplicirati i vertikalno po zidu u visini od minimalno 15 cm.
Obračun po m².</t>
    </r>
  </si>
  <si>
    <t>Aluminijska podkonstrukcija
Aluminijsku podkonstrukciju izvesti prema svim detaljima dobavljača podkonstrukcije koji su predviđeni za ovu vrstu fasade.
Ista mora biti izvedena tako da anulira toplinske mostove, da omogučuje provjetravanje fasade, a svi dijelovi podkonstrukcije moraju biti isključivo iz antikorozivnih materijala (inox, aluminji). Vertikalni profili potkonstrukcije moraju biti dilatirani svakih cca 3 m.
Provjetravani zračni sloj debljine 4 cm.</t>
  </si>
  <si>
    <t>Dobava montaža i demontaža fasadne cijevne željezne skele oko objekta. Skelu je potrebno izvesti u cijelosti na način da bude osigurana dostatna stabilnost skele u svim smjerovima za djelovanje predvidivih i normativnih vertikalnih i horizontalnih opterećenja. Skela mora biti izvedena na način da je transport materijala i prohod radnika siguran kao i sve propisane mjere za zaštitu od pada predmeta sa visine tj. u cijelosti u skladu sa zakonskom regulativom u pogledu zaštite na radu i zaštite na radu u graditeljstvu. Cijena sadrži izradu projekta skele kao i sve predradnje, propisanu ogradu i zaštitu te dobavu i postavu zaštitnih jutenih ili plastičnih traka, zatim demontažu i odvoz skele, kao i sanaciju rupa ili oštećenja na fasadi (mjesta sidrenja skele i sl.). Skela će osim za fasaderske radove poslužiti i za izradu i postavu prozorskih klupčica, limarije, pokrova i svih ostalih radova. U stavku uračunati: sve prilagodbe, kompletan pomoćni materijal i pribor potreban za potpunu gotovost predmetne skele. Radove izvoditi po važećim hrvatskim normama i pravilima. Obračun: po m² fasade.</t>
  </si>
  <si>
    <t>Obloga vlaknocementim pločama
Vlaknasto cementne ploče, minimalne gustoće 1,580 kg/m³, bojane u masi, pjeskarene, mat površine, prirodno neujednačenih nijansi i vidljivog smjera pjeskarenja, debljine 8 mm. Ploče se dobavljaju u maksimalnim dimenzijama te se kroje prema planu oblaganja koje dostavlja projektant.</t>
  </si>
  <si>
    <t>A.</t>
  </si>
  <si>
    <t>Izrada i montaža visećeg žlijeba Ø 12 cm na okapnom rubu krova.
Žlijeb je iz pocinčanog lima d = 0,55 mm, pričvršćen na rogove pocinčanim željeznim kukama.
Obračun po m¹.</t>
  </si>
  <si>
    <t>Nabava, izrada i postava pokrova od utorenog crijepa.
Izvedba uključuje postavu vodonepropusne i paropropusne folije kao sekundarnog pokrova na izvedenu dašćanu oplatu krovišta, postavu krovnih letvi i kontra letvi 3/5 cm, te izvedbu pokrova od crijepa.
Nagib krova 30°.
Pokrov izvesti sa svim potrebnim fazonskim komadima crijepa: sljemenjacima (dužina sljemena cca 13 m), rubnim crijepovima, odzračnim (minimalno 2 kom/m¹ sljemena), glinenim snjegobranima (postavljaju se u III. i IV. redu od strehe, naizmjenično, na mjestu svakog 4. crijepa).
U cijenu je uključena kompletan rad na izradi i postavi elemenata, te sav spojni materijal, a sve prema uputama proizvođača crijepa.
Obračun prema m² razvijene površine krova.</t>
  </si>
  <si>
    <t>Dobava i montaža trapeznog aluminijskog krovnog izolacijskog panela, izolacijske jezgre debljine 10 cm, λ ≤ 0,036 W/mK, klase gorivosti A2.</t>
  </si>
  <si>
    <t xml:space="preserve">Panel sastavljen od vanjskog lima debljine ≥ 0,5 mm i izolacijske jezgre od kamene vune debljine 10 cm. Ral boja lima panela po izboru projektanta
Tehničke karakteristike panela dokazati ovjerenom tvorničkom izjavom o svojstvima (DOP) te certifikatom o stalnosti svojstava izdanim od akreditirane EU certifikacijske kuće.
Priložiti garanciju na vatrootpornost, statiku i termičku izolaciju u trajanju od 40 godina.
Obavezna primjena svih propisanih uputa za montažu od strane proizvođača. 
U stavku uključena izvedba podkonstrukcije u nagibu, sav spojni i pričvrsni materijal, EPDM brtve, kalote i podlošci.
Obračun po m² ugrađenih panela. </t>
  </si>
  <si>
    <t>Ostakljenje za prozore, IZO staklo
TIP A: 6 mm (LowE) - 14 mm Argon 90% - 4 - 14 mm Argon 90% - 4 mm LowE</t>
  </si>
  <si>
    <t xml:space="preserve">Ostakljenje staklenih barijera bez parapeta (Tehnički propis za staklene konstrukcije NN 153/13, 53/17), sigurnosno IZO staklo
TIP B : 44.2 mm (LowE) - 14 mm Argon 90% - 6 - 14 mm Argon 90% - 6 (kaljeno) mm LowE </t>
  </si>
  <si>
    <t>Ostakljenje unutarnjih stavki, sigurnosno jednostruko staklo
TIP C : 66.2 (kaljeno+HST)</t>
  </si>
  <si>
    <t>Traženi Uw ≤ 1.10 W/m²K.
Ostakljenje: TIP B (vidi uvodne napomene).
Tip stakla, boja, ton, emajl i ostali parametri prema izboru projektanta.</t>
  </si>
  <si>
    <t>Izvesti prema shemi vanjske aluminijske stolarije, pozicija 01.</t>
  </si>
  <si>
    <t>Ostakljenje: TIP C (vidi uvodne napomene).</t>
  </si>
  <si>
    <t>Izvesti prema shemi vanjske aluminijske stolarije, pozicija 02.</t>
  </si>
  <si>
    <t>Izvesti prema shemi vanjske aluminijske stolarije, pozicija 03.</t>
  </si>
  <si>
    <t>Izrada, dobava i ugradnja sekcijskih garažnih vrata.
Sekcije vrata glatke izvedbe, od sendvič panela sa čeličnim limom minimalne debljine 0,5 mm, ispunjenih poliuretanom, minimalne ukupne debljine 45 mm, U ≤ 2,0 W/m²K.
Boja i tekstura po izboru projektanta.
Vrata opremljena elektro motorom za podizanje vrata - tipkalo + daljinsko upravljanje, sa svom siguronosnom opremom.
Nosači rolo vrata i motora iz pocinčanog čelika.</t>
  </si>
  <si>
    <t>Izvesti prema shemi vanjske aluminijske stolarije, pozicija 04.</t>
  </si>
  <si>
    <t>Izvesti prema shemi vanjske aluminijske stolarije, pozicija 05.</t>
  </si>
  <si>
    <t>Ostakljenje: TIP B (vidi uvodne napomene).</t>
  </si>
  <si>
    <t>Izvesti prema shemi vanjske aluminijske stolarije, pozicija 06.</t>
  </si>
  <si>
    <t>Izvesti prema shemi vanjske aluminijske stolarije, pozicija 07.</t>
  </si>
  <si>
    <t>Ukupna dimenzija otvora 330 x 140 cm
(120 cm prozor + 20 cm kutija za roletu).</t>
  </si>
  <si>
    <t>Ostakljenje: TIP A (vidi uvodne napomene).
Potrebne karakteristike okova kao 2.1.1.</t>
  </si>
  <si>
    <t>Izvesti prema shemi vanjske aluminijske stolarije, pozicija 08.</t>
  </si>
  <si>
    <t>Ukupna dimenzija otvora 265 x 140 cm
(120 cm prozor + 20 cm kutija za roletu).</t>
  </si>
  <si>
    <t>Ostakljenje: TIP A (vidi uvodne napomene).</t>
  </si>
  <si>
    <t>Izvesti prema shemi vanjske aluminijske stolarije, pozicija 09.</t>
  </si>
  <si>
    <t>Ukupna dimenzija otvora 100 x 140 cm
(120 cm prozor + 20 cm kutija za roletu).</t>
  </si>
  <si>
    <t>Izvesti prema shemi vanjske aluminijske stolarije, pozicija 10.</t>
  </si>
  <si>
    <t>Ukupna dimenzija otvora 140 x 80 cm
(60 cm prozor + 20 cm kutija za roletu).</t>
  </si>
  <si>
    <t>Izvesti prema shemi vanjske aluminijske stolarije, pozicija 11.</t>
  </si>
  <si>
    <t>Izvesti prema shemi vanjske aluminijske stolarije, pozicija 12.</t>
  </si>
  <si>
    <t>Izvesti prema shemi vanjske aluminijske stolarije, pozicija 13.</t>
  </si>
  <si>
    <t>Izvesti prema shemi vanjske aluminijske stolarije, pozicija 14.</t>
  </si>
  <si>
    <t>Prozor se ugrađuje sa fiksnim vanjskim aluminijskim lamelama, prema izboru projektanta. 
Lamele nagnute prema van, nagib ≤ 45°, razmak lamela po visini prilagođen nagibu.
Okvir lamela postavlja se na okvir prozora.</t>
  </si>
  <si>
    <t>Izvesti prema shemi vanjske aluminijske stolarije, pozicija 15.</t>
  </si>
  <si>
    <t>Izvesti prema shemi unutarnje stolarije, pozicija 01.</t>
  </si>
  <si>
    <t>Izvesti prema shemi unutarnje stolarije, pozicija 02.</t>
  </si>
  <si>
    <t>Izvesti prema shemi unutarnje stolarije, pozicija 03.</t>
  </si>
  <si>
    <t>Izvesti prema shemi unutarnje stolarije, pozicija 04.</t>
  </si>
  <si>
    <t>Izvesti prema shemi unutarnje stolarije, pozicija 05.</t>
  </si>
  <si>
    <t>Izvesti prema shemi unutarnje stolarije, pozicija 06.</t>
  </si>
  <si>
    <t>Izvesti prema shemi unutarnje stolarije, pozicija 07.</t>
  </si>
  <si>
    <t>Izvesti prema shemi unutarnje stolarije, pozicija 08.</t>
  </si>
  <si>
    <t>Izvesti prema shemi unutarnje stolarije, pozicija 09.</t>
  </si>
  <si>
    <t>Izvesti prema shemi unutarnje stolarije, pozicija 10.</t>
  </si>
  <si>
    <t>Izvesti prema shemi vatrootporne stolarije, pozicija 01.</t>
  </si>
  <si>
    <t>Izvesti prema shemi vatrootporne stolarije, pozicija 02.</t>
  </si>
  <si>
    <t>Izvesti prema shemi vatrootporne stolarije, pozicija 03.</t>
  </si>
  <si>
    <t>Izvesti prema shemi vatrootporne stolarije, pozicija 05.</t>
  </si>
  <si>
    <t>Izvesti prema shemi vatrootporne stolarije, pozicija 06.</t>
  </si>
  <si>
    <t>Stube se izvode od sljedećih elemenata:</t>
  </si>
  <si>
    <t>Radionička izrada, dobava i montaža vanjskih čeličnih jednakokrakih stuba, tlocrtnih dimenzija 70 x 70 cm, i visine 60 cm.</t>
  </si>
  <si>
    <r>
      <t>Obračun po m</t>
    </r>
    <r>
      <rPr>
        <vertAlign val="superscript"/>
        <sz val="10"/>
        <rFont val="Calibri"/>
        <family val="2"/>
        <scheme val="minor"/>
      </rPr>
      <t>2</t>
    </r>
    <r>
      <rPr>
        <sz val="10"/>
        <rFont val="Calibri"/>
        <family val="2"/>
        <scheme val="minor"/>
      </rPr>
      <t xml:space="preserve"> gotovog zida.</t>
    </r>
  </si>
  <si>
    <r>
      <t>Obračun po m</t>
    </r>
    <r>
      <rPr>
        <vertAlign val="superscript"/>
        <sz val="10"/>
        <rFont val="Calibri"/>
        <family val="2"/>
        <scheme val="minor"/>
      </rPr>
      <t>2</t>
    </r>
    <r>
      <rPr>
        <sz val="10"/>
        <rFont val="Calibri"/>
        <family val="2"/>
        <scheme val="minor"/>
      </rPr>
      <t xml:space="preserve"> gotovog stropa.</t>
    </r>
  </si>
  <si>
    <r>
      <t>Obračun po m²</t>
    </r>
    <r>
      <rPr>
        <sz val="10"/>
        <color theme="1"/>
        <rFont val="Calibri"/>
        <family val="2"/>
        <scheme val="minor"/>
      </rPr>
      <t>.</t>
    </r>
  </si>
  <si>
    <t>Bojanje stropova disperzivnom bojom za unutarnje radove. Strop visine ≤ 2,8 m.
Jedinična cijena sadrži sitne popravke površina, 2x gletanje polifiks ili sličnom masom, brušenje i kitanje, primer premaz, te 2x premaz završnom bojom u tonu po izboru projektanta.
U cijenu uključen kompletan rad i materijal, izrada potrebnih pomoćnih skela za rad na siguran načim, sve potrebne zaštite te čišćenje radnog mjesta po završetku radova.</t>
  </si>
  <si>
    <t>Dobava, montaža i spajanje razdjelnika GRO, tip BF-O-4/96-C metalni razdjelnik, nadžbukni, 4-redni, 96 modula, IP30, boja bijela RAL 9016 ili jednako vrijedan sa slijedećom ugrađenom opremom:</t>
  </si>
  <si>
    <r>
      <t xml:space="preserve">Nabava i isporuka adresabilne centrale za dojavu požara s jednom petljom
- maksimalnog kapaciteta 2 petlje
- maksimalno 125 elemenata po petlji
- nadzirane linije na kratki spoj i prekid 
- mrežni priključak 230 +10%-15% VAC
- displej LCD sa 4 reda po 40 znakova
- dimenzije 272(W)x404(H)x107(D) mm
</t>
    </r>
    <r>
      <rPr>
        <sz val="10"/>
        <color indexed="8"/>
        <rFont val="Calibri"/>
        <family val="2"/>
        <scheme val="minor"/>
      </rPr>
      <t xml:space="preserve">tip: JNR-V4-1, Global Fire </t>
    </r>
  </si>
  <si>
    <r>
      <t>Nabava, isporuka i polaganje kabela u već postavljene  cijevi
tip: NHXH FE 180/E90 3x1,5 mm</t>
    </r>
    <r>
      <rPr>
        <sz val="10"/>
        <color indexed="8"/>
        <rFont val="Calibri"/>
        <family val="2"/>
        <scheme val="minor"/>
      </rPr>
      <t>²</t>
    </r>
  </si>
  <si>
    <t>VATRODOJAVA</t>
  </si>
  <si>
    <r>
      <t>Dobava i ugradnja plinomjera sa mijehom, tip G-4, DN 25, nominalnog kapaciteta 4 m</t>
    </r>
    <r>
      <rPr>
        <vertAlign val="superscript"/>
        <sz val="10"/>
        <rFont val="Calibri"/>
        <family val="2"/>
        <scheme val="minor"/>
      </rPr>
      <t>3</t>
    </r>
    <r>
      <rPr>
        <sz val="10"/>
        <rFont val="Calibri"/>
        <family val="2"/>
        <scheme val="minor"/>
      </rPr>
      <t>/h, maksimalnog kapaciteta 6 m</t>
    </r>
    <r>
      <rPr>
        <vertAlign val="superscript"/>
        <sz val="10"/>
        <rFont val="Calibri"/>
        <family val="2"/>
        <scheme val="minor"/>
      </rPr>
      <t>3</t>
    </r>
    <r>
      <rPr>
        <sz val="10"/>
        <rFont val="Calibri"/>
        <family val="2"/>
        <scheme val="minor"/>
      </rPr>
      <t>/h, vatrootporan, komplet sa modulom za radijsko očitavanje potrošnje, oličen, baždaren za UNP i ugrađen</t>
    </r>
  </si>
  <si>
    <t>UKUPNO GRIJANJE</t>
  </si>
  <si>
    <t>GRIJANJE</t>
  </si>
  <si>
    <t xml:space="preserve">Dobava i montaža zaštitnika povratnog toka tipa. Zaštitnik povratnog toka montirati iza vodomjera u zasebnoj prostoriji građevine za svaku instalaciju zasebno. Obračun po komadu montiranog uređaja. </t>
  </si>
  <si>
    <t xml:space="preserve">Dobava i montaža troslojnih aluminijsko-plastičnih PE-RT TypeII/Al/PE-RT TypeII) cijevi izrađenih sukladno HRN EN ISO 21003-2:2008 i HRN EN ISO 21003-3:2008 sa spajanjem ˝press˝ spojnicama iz PVDF-a ili bronce, ili jednakovrijedan proizvod, za glavni i etažni razvod sanitarne hladne i tople vode. Stavka obuhvaća sve potrebne spojnice, redukcije, T-komade i potrebni pričvrsni i ovjesni materijal. Cijevi se isporučuju u palicama bez izolacije. Toplinsku izolaciju izvesti prema potrebi. </t>
  </si>
  <si>
    <t xml:space="preserve">Dobava, prijenos i montaža zvučno optimiranih troslojnih polipropilenskih (PP-MD) odvodnih cijevi izrađenih sukladno HRN EN 1451-1:2000, SN4 (S16), za vertikalne i horizontalne razvode te priključke sanitarnih predmeta u podu i/ili zidu, s natičnim spajanjem, Ili jednakovrijedan proizvod, za zvučno poboljšani sistem odvodnje. Stavka uključuje i fazonske komade te potreban pričvrsni pribor i originalne obujmice s gumenim uloškom. 
</t>
  </si>
  <si>
    <t>Dobava, prijenos i montaža prolaznog podnog sifona od PE-HD s kromiranom rešetkom 100x100mm s dodatnim fiksiranjem i zaokretnim priključkom d50mm/±135º, razina vode u sifonu ≥50mm, horizontalni izlaz d56mm kapaciteta 1,0 l/s.</t>
  </si>
  <si>
    <t xml:space="preserve">Nabava, doprema i montaža  protupožarnih obujmica EI90  prema HRN EN 13501-2 kao protupožarni brtveni element za gorive plastične cijevi koje prolaze kroz granice požarnih zona veće od 0,01 m2, odnosno sprečavanje širenja plamena i dima u ostale požarne sektore.
Brtvljenje vršiti masom atestiranom na vatrootpornost od 90 minuta, a prema važećim normama i općom dozvolom građevnog nadzora. </t>
  </si>
  <si>
    <t>Dobava, prijenos i montaža kompletnog WC-a ,  koji se sastoji od:</t>
  </si>
  <si>
    <t>Dobava, prijenos i montaža kompletnog umivaonika,  koji se sastoji od:</t>
  </si>
  <si>
    <t xml:space="preserve">stojeće senzorske armature (230V) za umivaonik, protuvandalska izvedba s grupnim mrežnim  napajanjem, s prethodno podesivim mehaničkim miješanjem TV+HV, perlatorom s ograničenjem protoka vode, dva gibljiva crijeva R⅜" za priključak vode sa sitima protiv nečistoća i nepovratnim ventilima. </t>
  </si>
  <si>
    <t>Dobava, prijenos i montaža kompletnog pisoara u zajedničkim sanitarijama:</t>
  </si>
  <si>
    <t>VODOVOD I ODVODNJA SVEUKUPNO</t>
  </si>
  <si>
    <t xml:space="preserve">Dobava i montaža metalnih cijevi izrađenih iz izvana i iznutra pocinčanog C-čelika sukladno HRN EN 10305 E220 (materijal br. EN 1.0215 / AISI 1009)  sa spajanjem ˝press˝ spojnim komadima iz galvanski pocinčanog  C-čelika (materijal EN 1.0034 / AISI 1009), Ili jednakovrijedan proizvod  za glavni hidrantski razvod - mokri. Stavka obuhvaća sve potrebne spojnice, redukcije, T-komade i potrebni pričvrsni i ovjesni materijal. Cijevi se isporučuju u palicama bez izolacije. Toplinsku izolaciju izvesti prema potrebi. 
</t>
  </si>
  <si>
    <t>Dobava i postava 27" monitora sa podešavanjem po visini i nagibu</t>
  </si>
  <si>
    <t>Dobava i ugradnja rackmount profi samostojećeg ormara sa pripremom, 19" komponente do 2m visine</t>
  </si>
  <si>
    <t>Dobava i ugradnja 40" zidnog prezentacijskog monitora sa TV prijamnikom na 3D podesivom nosaču</t>
  </si>
  <si>
    <t xml:space="preserve">AUDIO VIZUALNI SUSTAVI UKUPNO </t>
  </si>
  <si>
    <t xml:space="preserve">AUDIO VIZUALNI SUSTAVI </t>
  </si>
  <si>
    <t>Dobava i ugradnja MULTISWITCH 13/8 preklopnika za 3 satelita i vanjskim napajanjem 18V / 1000mAh</t>
  </si>
  <si>
    <t>Dobava i postava satelitske antene 120cm, pocinčane i plastificirane, podesive po visini i nagibu</t>
  </si>
  <si>
    <t>Dobava i postava zemaljske antene, Yagi, pocinčane i plastificirane, podesive po visini</t>
  </si>
  <si>
    <t>ANTENSKI SUSTAV UKUPNO</t>
  </si>
  <si>
    <t>Dobava i polaganje oklopljenog COAX kabela 75O Ohm-a  dužine 35m</t>
  </si>
  <si>
    <t>Dobava i ugradnja vanjske jedinice videoportafona slijedećih karakteristika:
- kompatibilan sa sustavom videonadzora
- programiranje preko kompjuterske mreže
- 1 pozivna tipka HD 1.3 MP kamera, frame rate: 25fps(P)/30fps(N)
- IP65 zaštita, aluminijsko kućište,
- prilagodljiva mreža: 10M/100M/1000M
- alarm ulaz/izlaz: 4 / 1, sučelje: USB 2.0, napajanje: 12VDC
- dobava i ugradnja zaštitnog okvira od kiše
- obvezna funkcija IP video poziva prema broju 194
- dobava i ugradnja kontrolnog modula</t>
  </si>
  <si>
    <t xml:space="preserve">Dobava i ugradnja unutarnje jedinice  karakteristika kao:
- 7” ekran u boji osjetljiv na dodir, ON/OFF funkcija
- rezolucija ekrana: 1.024x600
- POE, Prilagodljiva mreža: 10M/100M/1000M
- omogućen sigurnosni način rada u slučaju nestanka struje,
- alarmni ulaz: 8, napajanje: 12VDC
- integracija sa sustavom videonadzora                                                                
</t>
  </si>
  <si>
    <t>Dobava i ugradnja IP videoportafonske jedinice, tzv. 194 - HITNI POZIV  karakteristika kao:
- IP jedinica za poziv sa licencom
- dvosmjerna audio - video komunikacija kompatibilna sa postojećim sustavom 194 HITNOG POZIVA
- firewall za RACK ugradnju
- PoE injektor, Gateway 8-portni, Gigabitni ethernet</t>
  </si>
  <si>
    <t xml:space="preserve">SUSTAV KONTROLE PROLAZA </t>
  </si>
  <si>
    <t>SUSTAV VIDEOPORTAFONA</t>
  </si>
  <si>
    <t>SUSTAV VIDEOPORTAFONA UKUPNO</t>
  </si>
  <si>
    <t>Dobava i polaganje oklopljenog Hdmi kabela 2.0protokol 4k/uhd
HDMI dužine 15m</t>
  </si>
  <si>
    <t>Dobava i ugradnja programa za kontrolu pristupa slijedećih karakteristika:
- kompatibilan sa sustavom protuprovale
- programiranje preko kompjuterske mreže
- uključivanje / isključivanje, premoštenje zona i kontrola PGM-ova</t>
  </si>
  <si>
    <t>Dobava i ugradnja modula kontrole pristupa karakteristika kao:
- pristup preko čitača ili tipkovnice sa integriranim čitačem
- opcije za otvorena i prisilno otvorena vrata
- opcija otključavanja vrata u slučaju vatrodojave
- omogućen sigurnosni način rada u slučaju nestanka struje
- integracija sa sustavom provale
- metalno kućište sa tamperom</t>
  </si>
  <si>
    <t>Dobava i ugradnja čitača kartica slijedećih karakteristika:
- otporan na sve vremenske uvjete
- za spajanje koristi 4 žice
- moguće podešavanje LED dioda te zujalice
- dobava i ugradnja kompatibilne brave</t>
  </si>
  <si>
    <t>Dobava i ugradnja čitača kartica slijedećih karakteristika:
- otporan na sve vremenske uvjete
- velikog dometa, do 15m
- u kompletu 2 pasivna prijemnika za ugradnju u vozilo ili na tablice
- dobava i ugradnja releja za prilagodbu sa pokretnim vratima
- tipkalo za sinhronizirani izlaz iz garaže (gljiva)</t>
  </si>
  <si>
    <t>UKUPNO SUSTAV KONTROLE PROLAZA</t>
  </si>
  <si>
    <t>UKUPNO SUSTAV VIDEO NADZORA</t>
  </si>
  <si>
    <t>D.   INSTALACIJE ZA DOJAVU POŽARA</t>
  </si>
  <si>
    <t>IT REKAPITULACIJA</t>
  </si>
  <si>
    <t>Izradio:</t>
  </si>
  <si>
    <t>MC arhitektura d.o.o.</t>
  </si>
  <si>
    <t>Dimenzija otvora 210 x 210 cm.</t>
  </si>
  <si>
    <t>C.   ELEKTROTEHNIČKI RADOVI</t>
  </si>
  <si>
    <t>PDV (kn)</t>
  </si>
  <si>
    <t>SVEUKUPNO S PDV-OM (kn)</t>
  </si>
  <si>
    <t>PONUDBENI TROŠKOVNIK - FAZNI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</si>
</sst>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 #,##0.00\ &quot;kn&quot;_-;\-* #,##0.00\ &quot;kn&quot;_-;_-* &quot;-&quot;??\ &quot;kn&quot;_-;_-@_-"/>
    <numFmt numFmtId="43" formatCode="_-* #,##0.00_-;\-* #,##0.00_-;_-* &quot;-&quot;??_-;_-@_-"/>
    <numFmt numFmtId="164" formatCode="_-* #,##0.00\ _k_n_-;\-* #,##0.00\ _k_n_-;_-* &quot;-&quot;??\ _k_n_-;_-@_-"/>
    <numFmt numFmtId="165" formatCode="#,##0.00_ ;[Red]\-#,##0.00\ "/>
    <numFmt numFmtId="166" formatCode="#,##0.00_ ;\-#,##0.00\ "/>
    <numFmt numFmtId="167" formatCode="#,##0.00\ &quot;kn&quot;"/>
    <numFmt numFmtId="168" formatCode="_-* #,##0.00_-;\-* #,##0.00_-;_-* \-??_-;_-@_-"/>
    <numFmt numFmtId="169" formatCode="#&quot;.&quot;"/>
    <numFmt numFmtId="170" formatCode="0.00;[Red]0.00"/>
    <numFmt numFmtId="171" formatCode="0;[Red]0"/>
    <numFmt numFmtId="172" formatCode="#,##0.0"/>
    <numFmt numFmtId="173" formatCode="0.0"/>
    <numFmt numFmtId="174" formatCode="_-* #,##0_-;\-* #,##0_-;_-* \-??_-;_-@_-"/>
    <numFmt numFmtId="175" formatCode="0#"/>
    <numFmt numFmtId="176" formatCode="_-* #,##0.00&quot; kn&quot;_-;\-* #,##0.00&quot; kn&quot;_-;_-* \-??&quot; kn&quot;_-;_-@"/>
    <numFmt numFmtId="177" formatCode="yyyy/mm/dd"/>
  </numFmts>
  <fonts count="5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9"/>
      <name val="Verdana"/>
      <family val="2"/>
      <charset val="238"/>
    </font>
    <font>
      <b/>
      <sz val="9"/>
      <name val="Verdana"/>
      <family val="2"/>
      <charset val="238"/>
    </font>
    <font>
      <sz val="10"/>
      <name val="CRO_Swiss-Italic"/>
    </font>
    <font>
      <sz val="10"/>
      <color indexed="21"/>
      <name val="CRO_Swiss-Italic"/>
    </font>
    <font>
      <sz val="10"/>
      <name val="Verdana"/>
      <family val="2"/>
    </font>
    <font>
      <b/>
      <sz val="10"/>
      <name val="Verdana"/>
      <family val="2"/>
    </font>
    <font>
      <b/>
      <sz val="10"/>
      <name val="Verdana"/>
      <family val="2"/>
      <charset val="238"/>
    </font>
    <font>
      <sz val="8"/>
      <name val="Verdana"/>
      <family val="2"/>
      <charset val="238"/>
    </font>
    <font>
      <sz val="12"/>
      <name val="Arial Narrow"/>
      <family val="2"/>
      <charset val="238"/>
    </font>
    <font>
      <sz val="11"/>
      <color indexed="8"/>
      <name val="Calibri"/>
      <family val="2"/>
      <charset val="238"/>
    </font>
    <font>
      <sz val="12"/>
      <name val="Times New Roman"/>
      <family val="1"/>
      <charset val="238"/>
    </font>
    <font>
      <sz val="10"/>
      <name val="Arial"/>
      <family val="2"/>
      <charset val="238"/>
    </font>
    <font>
      <sz val="11"/>
      <name val="Times New Roman"/>
      <family val="1"/>
      <charset val="238"/>
    </font>
    <font>
      <sz val="12"/>
      <name val="CRO_Swiss_Light-Normal"/>
      <charset val="238"/>
    </font>
    <font>
      <sz val="11"/>
      <color theme="1"/>
      <name val="Calibri"/>
      <family val="2"/>
      <charset val="238"/>
      <scheme val="minor"/>
    </font>
    <font>
      <sz val="10"/>
      <color rgb="FF000000"/>
      <name val="Arial"/>
      <family val="2"/>
      <charset val="238"/>
    </font>
    <font>
      <sz val="10"/>
      <color rgb="FF000080"/>
      <name val="CRO_Swiss-Italic"/>
    </font>
    <font>
      <sz val="9"/>
      <color rgb="FFFF0000"/>
      <name val="Verdana"/>
      <family val="2"/>
      <charset val="238"/>
    </font>
    <font>
      <b/>
      <sz val="9"/>
      <color rgb="FFFF0000"/>
      <name val="Verdana"/>
      <family val="2"/>
      <charset val="238"/>
    </font>
    <font>
      <sz val="9"/>
      <name val="Calibri"/>
      <family val="2"/>
      <charset val="238"/>
      <scheme val="minor"/>
    </font>
    <font>
      <sz val="10"/>
      <color theme="1"/>
      <name val="Arial"/>
      <family val="2"/>
      <charset val="238"/>
    </font>
    <font>
      <sz val="11"/>
      <name val="Arial"/>
      <family val="2"/>
      <charset val="238"/>
    </font>
    <font>
      <sz val="11"/>
      <name val="Arial"/>
      <family val="2"/>
      <charset val="238"/>
    </font>
    <font>
      <sz val="11"/>
      <color indexed="20"/>
      <name val="Calibri"/>
      <family val="2"/>
      <charset val="238"/>
    </font>
    <font>
      <sz val="10"/>
      <name val="Arial"/>
      <family val="2"/>
    </font>
    <font>
      <sz val="12"/>
      <name val="Arial CE"/>
    </font>
    <font>
      <sz val="10"/>
      <color rgb="FF000000"/>
      <name val="Arial"/>
      <family val="2"/>
    </font>
    <font>
      <sz val="10"/>
      <name val="CRO_Swiss-Normal"/>
    </font>
    <font>
      <sz val="11"/>
      <color rgb="FF006100"/>
      <name val="Calibri"/>
      <family val="2"/>
      <charset val="238"/>
      <scheme val="minor"/>
    </font>
    <font>
      <sz val="10"/>
      <color indexed="8"/>
      <name val="Calibri"/>
      <family val="2"/>
      <scheme val="minor"/>
    </font>
    <font>
      <sz val="10"/>
      <name val="Calibri"/>
      <family val="2"/>
      <scheme val="minor"/>
    </font>
    <font>
      <vertAlign val="superscript"/>
      <sz val="10"/>
      <name val="Calibri"/>
      <family val="2"/>
      <scheme val="minor"/>
    </font>
    <font>
      <sz val="10"/>
      <color indexed="9"/>
      <name val="Calibri"/>
      <family val="2"/>
      <scheme val="minor"/>
    </font>
    <font>
      <u/>
      <sz val="10"/>
      <name val="Calibri"/>
      <family val="2"/>
      <scheme val="minor"/>
    </font>
    <font>
      <sz val="10"/>
      <color rgb="FFFF0000"/>
      <name val="Calibri"/>
      <family val="2"/>
      <scheme val="minor"/>
    </font>
    <font>
      <sz val="10"/>
      <color rgb="FF000000"/>
      <name val="Calibri"/>
      <family val="2"/>
      <scheme val="minor"/>
    </font>
    <font>
      <i/>
      <sz val="10"/>
      <name val="Calibri"/>
      <family val="2"/>
      <scheme val="minor"/>
    </font>
    <font>
      <sz val="10"/>
      <color indexed="10"/>
      <name val="Calibri"/>
      <family val="2"/>
      <scheme val="minor"/>
    </font>
    <font>
      <sz val="9"/>
      <name val="Calibri"/>
      <family val="2"/>
      <scheme val="minor"/>
    </font>
    <font>
      <sz val="8"/>
      <name val="Calibri"/>
      <family val="2"/>
      <scheme val="minor"/>
    </font>
    <font>
      <sz val="9"/>
      <color rgb="FFFF0000"/>
      <name val="Calibri"/>
      <family val="2"/>
      <scheme val="minor"/>
    </font>
    <font>
      <sz val="9"/>
      <color theme="1"/>
      <name val="Calibri"/>
      <family val="2"/>
      <scheme val="minor"/>
    </font>
    <font>
      <sz val="10"/>
      <color theme="1"/>
      <name val="Calibri"/>
      <family val="2"/>
      <scheme val="minor"/>
    </font>
    <font>
      <sz val="10"/>
      <color rgb="FFC00000"/>
      <name val="Calibri"/>
      <family val="2"/>
      <scheme val="minor"/>
    </font>
    <font>
      <sz val="12"/>
      <color rgb="FFFF0000"/>
      <name val="Calibri"/>
      <family val="2"/>
      <scheme val="minor"/>
    </font>
    <font>
      <i/>
      <sz val="10"/>
      <color rgb="FFFF0000"/>
      <name val="Calibri"/>
      <family val="2"/>
      <scheme val="minor"/>
    </font>
    <font>
      <b/>
      <sz val="10"/>
      <name val="Calibri"/>
      <family val="2"/>
      <scheme val="minor"/>
    </font>
    <font>
      <sz val="12"/>
      <name val="Calibri"/>
      <family val="2"/>
      <scheme val="minor"/>
    </font>
    <font>
      <sz val="20"/>
      <name val="Calibri"/>
      <family val="2"/>
      <scheme val="minor"/>
    </font>
  </fonts>
  <fills count="10">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indexed="45"/>
      </patternFill>
    </fill>
    <fill>
      <patternFill patternType="solid">
        <fgColor indexed="9"/>
        <bgColor indexed="41"/>
      </patternFill>
    </fill>
    <fill>
      <patternFill patternType="solid">
        <fgColor rgb="FFC6EFCE"/>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0" tint="-0.249977111117893"/>
        <bgColor indexed="64"/>
      </patternFill>
    </fill>
  </fills>
  <borders count="6">
    <border>
      <left/>
      <right/>
      <top/>
      <bottom/>
      <diagonal/>
    </border>
    <border>
      <left style="hair">
        <color indexed="64"/>
      </left>
      <right style="hair">
        <color indexed="64"/>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4">
    <xf numFmtId="0" fontId="0" fillId="0" borderId="0"/>
    <xf numFmtId="164" fontId="16" fillId="0" borderId="0" applyFont="0" applyFill="0" applyBorder="0" applyAlignment="0" applyProtection="0"/>
    <xf numFmtId="43" fontId="17" fillId="0" borderId="0" applyFont="0" applyFill="0" applyBorder="0" applyAlignment="0" applyProtection="0"/>
    <xf numFmtId="164" fontId="18" fillId="0" borderId="0" applyFont="0" applyFill="0" applyBorder="0" applyAlignment="0" applyProtection="0"/>
    <xf numFmtId="0" fontId="22" fillId="0" borderId="0"/>
    <xf numFmtId="0" fontId="20" fillId="0" borderId="0"/>
    <xf numFmtId="0" fontId="6" fillId="0" borderId="0"/>
    <xf numFmtId="0" fontId="6" fillId="0" borderId="0"/>
    <xf numFmtId="0" fontId="21" fillId="0" borderId="0"/>
    <xf numFmtId="0" fontId="21" fillId="0" borderId="0"/>
    <xf numFmtId="0" fontId="6" fillId="0" borderId="0"/>
    <xf numFmtId="0" fontId="6" fillId="0" borderId="0"/>
    <xf numFmtId="0" fontId="21" fillId="0" borderId="0"/>
    <xf numFmtId="0" fontId="6" fillId="0" borderId="0">
      <alignment vertical="top"/>
    </xf>
    <xf numFmtId="0" fontId="9" fillId="0" borderId="0">
      <protection locked="0"/>
    </xf>
    <xf numFmtId="0" fontId="6" fillId="0" borderId="0"/>
    <xf numFmtId="0" fontId="6" fillId="0" borderId="0"/>
    <xf numFmtId="4" fontId="15" fillId="0" borderId="0">
      <alignment vertical="justify"/>
    </xf>
    <xf numFmtId="0" fontId="6" fillId="0" borderId="0"/>
    <xf numFmtId="0" fontId="19" fillId="0" borderId="0"/>
    <xf numFmtId="0" fontId="19" fillId="0" borderId="0">
      <alignment horizontal="left"/>
    </xf>
    <xf numFmtId="0" fontId="19" fillId="0" borderId="0">
      <alignment horizontal="left"/>
    </xf>
    <xf numFmtId="0" fontId="6" fillId="0" borderId="0"/>
    <xf numFmtId="0" fontId="23" fillId="0" borderId="0">
      <alignment horizontal="justify" wrapText="1"/>
      <protection locked="0"/>
    </xf>
    <xf numFmtId="0" fontId="10" fillId="0" borderId="1">
      <alignment horizontal="right" vertical="top"/>
      <protection locked="0"/>
    </xf>
    <xf numFmtId="164" fontId="19" fillId="0" borderId="0" applyFont="0" applyFill="0" applyBorder="0" applyAlignment="0" applyProtection="0"/>
    <xf numFmtId="164" fontId="19" fillId="0" borderId="0" applyFont="0" applyFill="0" applyBorder="0" applyAlignment="0" applyProtection="0"/>
    <xf numFmtId="0" fontId="4" fillId="0" borderId="0"/>
    <xf numFmtId="0" fontId="27" fillId="0" borderId="0"/>
    <xf numFmtId="0" fontId="28" fillId="0" borderId="0" applyProtection="0">
      <alignment wrapText="1"/>
      <protection locked="0"/>
    </xf>
    <xf numFmtId="0" fontId="29" fillId="0" borderId="0" applyProtection="0">
      <alignment wrapText="1"/>
      <protection locked="0"/>
    </xf>
    <xf numFmtId="0" fontId="30" fillId="4" borderId="0" applyNumberFormat="0" applyBorder="0" applyAlignment="0" applyProtection="0"/>
    <xf numFmtId="0" fontId="6" fillId="0" borderId="0"/>
    <xf numFmtId="0" fontId="3" fillId="0" borderId="0"/>
    <xf numFmtId="0" fontId="5" fillId="0" borderId="0"/>
    <xf numFmtId="0" fontId="31" fillId="0" borderId="0"/>
    <xf numFmtId="0" fontId="2" fillId="0" borderId="0"/>
    <xf numFmtId="0" fontId="1" fillId="0" borderId="0"/>
    <xf numFmtId="0" fontId="5" fillId="0" borderId="0"/>
    <xf numFmtId="0" fontId="32" fillId="0" borderId="0"/>
    <xf numFmtId="0" fontId="32" fillId="0" borderId="0"/>
    <xf numFmtId="0" fontId="5" fillId="0" borderId="0"/>
    <xf numFmtId="44" fontId="32" fillId="0" borderId="0" applyFont="0" applyFill="0" applyBorder="0" applyAlignment="0" applyProtection="0"/>
    <xf numFmtId="0" fontId="32" fillId="0" borderId="0"/>
    <xf numFmtId="168" fontId="5" fillId="0" borderId="0" applyFill="0" applyBorder="0" applyAlignment="0" applyProtection="0"/>
    <xf numFmtId="0" fontId="33" fillId="0" borderId="0"/>
    <xf numFmtId="0" fontId="34" fillId="0" borderId="0"/>
    <xf numFmtId="43" fontId="34" fillId="0" borderId="0" applyFont="0" applyFill="0" applyBorder="0" applyAlignment="0" applyProtection="0"/>
    <xf numFmtId="0" fontId="34" fillId="0" borderId="0"/>
    <xf numFmtId="0" fontId="5" fillId="0" borderId="0"/>
    <xf numFmtId="0" fontId="5" fillId="0" borderId="0"/>
    <xf numFmtId="168" fontId="5" fillId="0" borderId="0" applyFill="0" applyBorder="0" applyAlignment="0" applyProtection="0"/>
    <xf numFmtId="0" fontId="5" fillId="0" borderId="0"/>
    <xf numFmtId="0" fontId="35" fillId="6" borderId="0" applyNumberFormat="0" applyBorder="0" applyAlignment="0" applyProtection="0"/>
  </cellStyleXfs>
  <cellXfs count="1178">
    <xf numFmtId="0" fontId="0" fillId="0" borderId="0" xfId="0"/>
    <xf numFmtId="4" fontId="7" fillId="0" borderId="0" xfId="0" applyNumberFormat="1" applyFont="1" applyAlignment="1">
      <alignment horizontal="right" vertical="center"/>
    </xf>
    <xf numFmtId="0" fontId="24" fillId="0" borderId="0" xfId="0" applyFont="1" applyAlignment="1">
      <alignment horizontal="center" vertical="top"/>
    </xf>
    <xf numFmtId="0" fontId="24" fillId="0" borderId="0" xfId="0" applyFont="1" applyAlignment="1">
      <alignment vertical="top" wrapText="1"/>
    </xf>
    <xf numFmtId="4" fontId="7" fillId="0" borderId="0" xfId="0" applyNumberFormat="1" applyFont="1" applyAlignment="1">
      <alignment horizontal="right" vertical="top"/>
    </xf>
    <xf numFmtId="0" fontId="24" fillId="0" borderId="0" xfId="0" applyFont="1"/>
    <xf numFmtId="0" fontId="24" fillId="0" borderId="0" xfId="0" applyFont="1" applyAlignment="1">
      <alignment horizontal="right" vertical="top"/>
    </xf>
    <xf numFmtId="0" fontId="7" fillId="0" borderId="0" xfId="0" applyFont="1" applyAlignment="1">
      <alignment horizontal="right" vertical="top"/>
    </xf>
    <xf numFmtId="0" fontId="24" fillId="0" borderId="0" xfId="0" applyFont="1" applyFill="1" applyAlignment="1">
      <alignment horizontal="right" vertical="top"/>
    </xf>
    <xf numFmtId="0" fontId="7" fillId="0" borderId="0" xfId="0" applyFont="1" applyFill="1" applyAlignment="1">
      <alignment vertical="top" wrapText="1"/>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top"/>
    </xf>
    <xf numFmtId="0" fontId="24" fillId="0" borderId="0" xfId="0" applyFont="1" applyFill="1"/>
    <xf numFmtId="0" fontId="7" fillId="0" borderId="0" xfId="0" applyFont="1"/>
    <xf numFmtId="0" fontId="7" fillId="0" borderId="0" xfId="0" applyFont="1" applyFill="1" applyAlignment="1">
      <alignment horizontal="justify" vertical="top" wrapText="1"/>
    </xf>
    <xf numFmtId="4" fontId="7" fillId="0" borderId="0" xfId="0" applyNumberFormat="1" applyFont="1" applyFill="1" applyAlignment="1">
      <alignment horizontal="right" vertical="top" wrapText="1"/>
    </xf>
    <xf numFmtId="0" fontId="11" fillId="0" borderId="0" xfId="0" applyFont="1" applyFill="1" applyBorder="1" applyAlignment="1">
      <alignment horizontal="center" vertical="top"/>
    </xf>
    <xf numFmtId="0" fontId="12" fillId="0" borderId="0" xfId="0" applyFont="1" applyFill="1" applyBorder="1" applyAlignment="1">
      <alignment horizontal="left" vertical="center" wrapText="1"/>
    </xf>
    <xf numFmtId="4" fontId="13" fillId="0" borderId="0" xfId="0" applyNumberFormat="1" applyFont="1" applyFill="1" applyBorder="1" applyAlignment="1">
      <alignment horizontal="right" vertical="center"/>
    </xf>
    <xf numFmtId="0" fontId="11" fillId="0" borderId="0" xfId="0" applyFont="1" applyFill="1"/>
    <xf numFmtId="0" fontId="11" fillId="0" borderId="0" xfId="0" applyFont="1" applyFill="1" applyAlignment="1">
      <alignment horizontal="center" vertical="top"/>
    </xf>
    <xf numFmtId="0" fontId="11" fillId="0" borderId="0" xfId="0" applyFont="1" applyFill="1" applyAlignment="1">
      <alignment horizontal="justify" vertical="top" wrapText="1"/>
    </xf>
    <xf numFmtId="0" fontId="11" fillId="0" borderId="0" xfId="0" applyFont="1" applyFill="1" applyAlignment="1">
      <alignment horizontal="right"/>
    </xf>
    <xf numFmtId="2" fontId="11" fillId="0" borderId="0" xfId="0" applyNumberFormat="1" applyFont="1" applyFill="1" applyAlignment="1">
      <alignment horizontal="right"/>
    </xf>
    <xf numFmtId="4" fontId="11" fillId="0" borderId="0" xfId="0" applyNumberFormat="1" applyFont="1" applyFill="1" applyAlignment="1">
      <alignment horizontal="right"/>
    </xf>
    <xf numFmtId="0" fontId="11" fillId="0" borderId="0" xfId="0" applyFont="1" applyFill="1" applyBorder="1"/>
    <xf numFmtId="0" fontId="12" fillId="0" borderId="0" xfId="0" applyFont="1" applyFill="1" applyAlignment="1">
      <alignment horizontal="justify" vertical="top" wrapText="1"/>
    </xf>
    <xf numFmtId="49" fontId="14" fillId="0" borderId="0" xfId="0" applyNumberFormat="1" applyFont="1" applyFill="1" applyBorder="1" applyAlignment="1">
      <alignment horizontal="center" vertical="center" wrapText="1"/>
    </xf>
    <xf numFmtId="0" fontId="24" fillId="0" borderId="0" xfId="0" applyFont="1" applyFill="1" applyAlignment="1">
      <alignment horizontal="center" vertical="top"/>
    </xf>
    <xf numFmtId="0" fontId="24" fillId="0" borderId="0" xfId="0" applyFont="1"/>
    <xf numFmtId="0" fontId="25" fillId="0" borderId="0" xfId="0" applyFont="1" applyAlignment="1">
      <alignment vertical="center"/>
    </xf>
    <xf numFmtId="0" fontId="24" fillId="0" borderId="0" xfId="0" applyFont="1" applyFill="1"/>
    <xf numFmtId="0" fontId="7" fillId="0" borderId="0" xfId="7" applyFont="1"/>
    <xf numFmtId="4" fontId="7" fillId="0" borderId="0" xfId="38" applyNumberFormat="1" applyFont="1" applyAlignment="1">
      <alignment horizontal="right" vertical="top"/>
    </xf>
    <xf numFmtId="4" fontId="7" fillId="0" borderId="0" xfId="38" applyNumberFormat="1" applyFont="1" applyAlignment="1">
      <alignment horizontal="right" vertical="center"/>
    </xf>
    <xf numFmtId="0" fontId="7" fillId="0" borderId="0" xfId="38" applyFont="1"/>
    <xf numFmtId="0" fontId="7" fillId="0" borderId="0" xfId="38" applyFont="1" applyAlignment="1">
      <alignment horizontal="center" vertical="top"/>
    </xf>
    <xf numFmtId="0" fontId="7" fillId="0" borderId="0" xfId="38" applyFont="1" applyAlignment="1">
      <alignment horizontal="right" vertical="top"/>
    </xf>
    <xf numFmtId="0" fontId="26" fillId="0" borderId="0" xfId="33" applyFont="1"/>
    <xf numFmtId="49" fontId="14" fillId="0" borderId="0" xfId="38" applyNumberFormat="1" applyFont="1" applyAlignment="1">
      <alignment horizontal="center" vertical="center" wrapText="1"/>
    </xf>
    <xf numFmtId="0" fontId="11" fillId="0" borderId="0" xfId="38" applyFont="1"/>
    <xf numFmtId="0" fontId="8" fillId="0" borderId="0" xfId="38" applyFont="1" applyAlignment="1">
      <alignment vertical="center"/>
    </xf>
    <xf numFmtId="0" fontId="7" fillId="0" borderId="0" xfId="38" applyFont="1" applyAlignment="1">
      <alignment vertical="top" wrapText="1"/>
    </xf>
    <xf numFmtId="4" fontId="7" fillId="0" borderId="0" xfId="0" applyNumberFormat="1" applyFont="1" applyFill="1" applyAlignment="1">
      <alignment horizontal="right" vertical="center"/>
    </xf>
    <xf numFmtId="49" fontId="36" fillId="0" borderId="0" xfId="46" applyNumberFormat="1" applyFont="1" applyAlignment="1">
      <alignment horizontal="center" vertical="top"/>
    </xf>
    <xf numFmtId="0" fontId="37" fillId="0" borderId="0" xfId="46" applyFont="1" applyAlignment="1">
      <alignment horizontal="justify" vertical="top" wrapText="1"/>
    </xf>
    <xf numFmtId="0" fontId="37" fillId="0" borderId="0" xfId="46" applyFont="1" applyAlignment="1">
      <alignment horizontal="center" wrapText="1"/>
    </xf>
    <xf numFmtId="170" fontId="37" fillId="0" borderId="0" xfId="46" applyNumberFormat="1" applyFont="1" applyAlignment="1">
      <alignment horizontal="center" wrapText="1"/>
    </xf>
    <xf numFmtId="0" fontId="37" fillId="0" borderId="0" xfId="46" applyFont="1" applyAlignment="1">
      <alignment wrapText="1"/>
    </xf>
    <xf numFmtId="0" fontId="37" fillId="0" borderId="0" xfId="46" applyFont="1" applyAlignment="1">
      <alignment horizontal="right" wrapText="1"/>
    </xf>
    <xf numFmtId="4" fontId="37" fillId="0" borderId="0" xfId="46" applyNumberFormat="1" applyFont="1" applyAlignment="1">
      <alignment wrapText="1"/>
    </xf>
    <xf numFmtId="0" fontId="37" fillId="0" borderId="0" xfId="46" applyFont="1" applyAlignment="1">
      <alignment vertical="center"/>
    </xf>
    <xf numFmtId="0" fontId="37" fillId="0" borderId="0" xfId="46" applyFont="1" applyAlignment="1">
      <alignment horizontal="center" vertical="top" wrapText="1"/>
    </xf>
    <xf numFmtId="0" fontId="37" fillId="0" borderId="0" xfId="46" applyFont="1" applyAlignment="1">
      <alignment vertical="top" wrapText="1"/>
    </xf>
    <xf numFmtId="0" fontId="37" fillId="0" borderId="0" xfId="46" applyFont="1" applyAlignment="1">
      <alignment horizontal="center" vertical="top"/>
    </xf>
    <xf numFmtId="0" fontId="37" fillId="0" borderId="0" xfId="46" applyFont="1" applyAlignment="1">
      <alignment horizontal="left" vertical="top" wrapText="1"/>
    </xf>
    <xf numFmtId="0" fontId="37" fillId="0" borderId="0" xfId="46" applyFont="1" applyAlignment="1">
      <alignment horizontal="center"/>
    </xf>
    <xf numFmtId="4" fontId="37" fillId="0" borderId="0" xfId="46" applyNumberFormat="1" applyFont="1"/>
    <xf numFmtId="49" fontId="36" fillId="0" borderId="0" xfId="46" applyNumberFormat="1" applyFont="1" applyAlignment="1">
      <alignment vertical="top"/>
    </xf>
    <xf numFmtId="1" fontId="37" fillId="0" borderId="0" xfId="46" applyNumberFormat="1" applyFont="1" applyAlignment="1">
      <alignment horizontal="center" wrapText="1"/>
    </xf>
    <xf numFmtId="4" fontId="37" fillId="0" borderId="0" xfId="46" applyNumberFormat="1" applyFont="1" applyAlignment="1">
      <alignment horizontal="right" wrapText="1"/>
    </xf>
    <xf numFmtId="49" fontId="37" fillId="0" borderId="0" xfId="46" applyNumberFormat="1" applyFont="1" applyAlignment="1">
      <alignment horizontal="center" vertical="top"/>
    </xf>
    <xf numFmtId="9" fontId="37" fillId="0" borderId="0" xfId="46" applyNumberFormat="1" applyFont="1" applyAlignment="1">
      <alignment horizontal="justify" vertical="top" wrapText="1"/>
    </xf>
    <xf numFmtId="0" fontId="37" fillId="0" borderId="0" xfId="46" applyFont="1" applyAlignment="1">
      <alignment vertical="center" wrapText="1"/>
    </xf>
    <xf numFmtId="0" fontId="37" fillId="0" borderId="0" xfId="46" applyFont="1"/>
    <xf numFmtId="4" fontId="37" fillId="0" borderId="0" xfId="46" applyNumberFormat="1" applyFont="1" applyAlignment="1">
      <alignment horizontal="center"/>
    </xf>
    <xf numFmtId="49" fontId="37" fillId="0" borderId="0" xfId="46" applyNumberFormat="1" applyFont="1" applyAlignment="1">
      <alignment horizontal="center" vertical="top" wrapText="1"/>
    </xf>
    <xf numFmtId="49" fontId="37" fillId="0" borderId="0" xfId="46" applyNumberFormat="1" applyFont="1" applyAlignment="1">
      <alignment horizontal="justify" vertical="top" wrapText="1"/>
    </xf>
    <xf numFmtId="49" fontId="37" fillId="0" borderId="0" xfId="46" applyNumberFormat="1" applyFont="1" applyAlignment="1">
      <alignment horizontal="center" wrapText="1"/>
    </xf>
    <xf numFmtId="49" fontId="37" fillId="0" borderId="0" xfId="46" applyNumberFormat="1" applyFont="1" applyAlignment="1">
      <alignment horizontal="center"/>
    </xf>
    <xf numFmtId="49" fontId="37" fillId="0" borderId="0" xfId="46" quotePrefix="1" applyNumberFormat="1" applyFont="1" applyAlignment="1">
      <alignment horizontal="center" vertical="top" wrapText="1"/>
    </xf>
    <xf numFmtId="1" fontId="37" fillId="0" borderId="0" xfId="46" applyNumberFormat="1" applyFont="1" applyAlignment="1">
      <alignment horizontal="center"/>
    </xf>
    <xf numFmtId="0" fontId="40" fillId="0" borderId="0" xfId="46" applyFont="1" applyAlignment="1">
      <alignment horizontal="justify" vertical="top" wrapText="1"/>
    </xf>
    <xf numFmtId="4" fontId="37" fillId="0" borderId="0" xfId="46" applyNumberFormat="1" applyFont="1" applyAlignment="1">
      <alignment horizontal="right"/>
    </xf>
    <xf numFmtId="4" fontId="37" fillId="7" borderId="0" xfId="46" applyNumberFormat="1" applyFont="1" applyFill="1" applyBorder="1" applyAlignment="1">
      <alignment horizontal="right" wrapText="1"/>
    </xf>
    <xf numFmtId="49" fontId="37" fillId="0" borderId="0" xfId="46" applyNumberFormat="1" applyFont="1" applyBorder="1" applyAlignment="1">
      <alignment horizontal="center" vertical="center"/>
    </xf>
    <xf numFmtId="0" fontId="37" fillId="0" borderId="0" xfId="46" applyFont="1" applyBorder="1" applyAlignment="1">
      <alignment horizontal="center" vertical="center" wrapText="1"/>
    </xf>
    <xf numFmtId="0" fontId="37" fillId="0" borderId="0" xfId="46" applyNumberFormat="1" applyFont="1" applyAlignment="1">
      <alignment horizontal="center" wrapText="1"/>
    </xf>
    <xf numFmtId="0" fontId="37" fillId="0" borderId="0" xfId="46" applyFont="1" applyFill="1"/>
    <xf numFmtId="49" fontId="37" fillId="0" borderId="0" xfId="46" applyNumberFormat="1" applyFont="1" applyBorder="1" applyAlignment="1">
      <alignment horizontal="center" vertical="top"/>
    </xf>
    <xf numFmtId="0" fontId="37" fillId="0" borderId="0" xfId="46" applyFont="1" applyBorder="1" applyAlignment="1">
      <alignment horizontal="center" vertical="top" wrapText="1"/>
    </xf>
    <xf numFmtId="0" fontId="37" fillId="0" borderId="0" xfId="46" applyFont="1" applyBorder="1" applyAlignment="1">
      <alignment horizontal="center" vertical="top"/>
    </xf>
    <xf numFmtId="4" fontId="37" fillId="0" borderId="0" xfId="46" applyNumberFormat="1" applyFont="1" applyBorder="1" applyAlignment="1">
      <alignment horizontal="center" vertical="top"/>
    </xf>
    <xf numFmtId="0" fontId="37" fillId="0" borderId="0" xfId="46" applyFont="1" applyAlignment="1">
      <alignment vertical="top"/>
    </xf>
    <xf numFmtId="0" fontId="37" fillId="0" borderId="0" xfId="46" applyFont="1" applyAlignment="1">
      <alignment horizontal="left" vertical="center"/>
    </xf>
    <xf numFmtId="0" fontId="37" fillId="0" borderId="0" xfId="46" applyFont="1" applyAlignment="1">
      <alignment horizontal="center" vertical="center"/>
    </xf>
    <xf numFmtId="4" fontId="37" fillId="0" borderId="0" xfId="46" applyNumberFormat="1" applyFont="1" applyAlignment="1">
      <alignment vertical="center"/>
    </xf>
    <xf numFmtId="49" fontId="40" fillId="0" borderId="0" xfId="46" applyNumberFormat="1" applyFont="1" applyAlignment="1">
      <alignment horizontal="left" vertical="center"/>
    </xf>
    <xf numFmtId="49" fontId="37" fillId="0" borderId="0" xfId="46" quotePrefix="1" applyNumberFormat="1" applyFont="1" applyAlignment="1">
      <alignment horizontal="center" vertical="center"/>
    </xf>
    <xf numFmtId="0" fontId="37" fillId="0" borderId="0" xfId="46" applyFont="1" applyAlignment="1">
      <alignment horizontal="justify" vertical="center" wrapText="1"/>
    </xf>
    <xf numFmtId="4" fontId="37" fillId="3" borderId="0" xfId="46" applyNumberFormat="1" applyFont="1" applyFill="1" applyAlignment="1">
      <alignment horizontal="center"/>
    </xf>
    <xf numFmtId="0" fontId="37" fillId="0" borderId="0" xfId="46" applyFont="1" applyBorder="1" applyAlignment="1">
      <alignment horizontal="center"/>
    </xf>
    <xf numFmtId="4" fontId="37" fillId="0" borderId="0" xfId="46" applyNumberFormat="1" applyFont="1" applyBorder="1"/>
    <xf numFmtId="0" fontId="37" fillId="0" borderId="0" xfId="46" applyFont="1" applyBorder="1" applyAlignment="1">
      <alignment horizontal="justify" vertical="top" wrapText="1"/>
    </xf>
    <xf numFmtId="0" fontId="37" fillId="3" borderId="0" xfId="46" applyFont="1" applyFill="1" applyBorder="1" applyAlignment="1">
      <alignment horizontal="justify" vertical="center" wrapText="1"/>
    </xf>
    <xf numFmtId="4" fontId="37" fillId="3" borderId="0" xfId="46" applyNumberFormat="1" applyFont="1" applyFill="1" applyBorder="1"/>
    <xf numFmtId="4" fontId="37" fillId="3" borderId="0" xfId="46" applyNumberFormat="1" applyFont="1" applyFill="1"/>
    <xf numFmtId="4" fontId="37" fillId="0" borderId="0" xfId="46" applyNumberFormat="1" applyFont="1" applyFill="1" applyAlignment="1">
      <alignment horizontal="center"/>
    </xf>
    <xf numFmtId="4" fontId="37" fillId="0" borderId="0" xfId="46" applyNumberFormat="1" applyFont="1" applyFill="1"/>
    <xf numFmtId="4" fontId="37" fillId="0" borderId="0" xfId="46" applyNumberFormat="1" applyFont="1" applyFill="1" applyAlignment="1">
      <alignment vertical="center"/>
    </xf>
    <xf numFmtId="49" fontId="36" fillId="0" borderId="0" xfId="46" quotePrefix="1" applyNumberFormat="1" applyFont="1" applyAlignment="1">
      <alignment horizontal="center" vertical="top"/>
    </xf>
    <xf numFmtId="0" fontId="37" fillId="0" borderId="0" xfId="46" applyFont="1" applyAlignment="1">
      <alignment horizontal="left" wrapText="1"/>
    </xf>
    <xf numFmtId="49" fontId="37" fillId="0" borderId="0" xfId="46" applyNumberFormat="1" applyFont="1" applyFill="1" applyBorder="1" applyAlignment="1">
      <alignment horizontal="center" vertical="center"/>
    </xf>
    <xf numFmtId="0" fontId="37" fillId="0" borderId="0" xfId="46" applyFont="1" applyFill="1" applyBorder="1" applyAlignment="1">
      <alignment horizontal="center" vertical="center" wrapText="1"/>
    </xf>
    <xf numFmtId="0" fontId="37" fillId="0" borderId="0" xfId="46" applyFont="1" applyFill="1" applyBorder="1" applyAlignment="1">
      <alignment horizontal="center" vertical="center"/>
    </xf>
    <xf numFmtId="4" fontId="37" fillId="0" borderId="0" xfId="46" applyNumberFormat="1" applyFont="1" applyFill="1" applyBorder="1" applyAlignment="1">
      <alignment horizontal="center" vertical="center"/>
    </xf>
    <xf numFmtId="0" fontId="37" fillId="0" borderId="0" xfId="46" applyFont="1" applyFill="1" applyBorder="1" applyAlignment="1">
      <alignment vertical="center"/>
    </xf>
    <xf numFmtId="49" fontId="37" fillId="0" borderId="0" xfId="46" applyNumberFormat="1" applyFont="1" applyFill="1" applyBorder="1" applyAlignment="1">
      <alignment horizontal="center" vertical="center" wrapText="1"/>
    </xf>
    <xf numFmtId="49" fontId="37" fillId="0" borderId="0" xfId="46" applyNumberFormat="1" applyFont="1" applyFill="1" applyBorder="1" applyAlignment="1">
      <alignment horizontal="left" vertical="center" wrapText="1"/>
    </xf>
    <xf numFmtId="49" fontId="37" fillId="0" borderId="0" xfId="46" applyNumberFormat="1" applyFont="1" applyFill="1" applyBorder="1" applyAlignment="1">
      <alignment horizontal="center" wrapText="1"/>
    </xf>
    <xf numFmtId="0" fontId="37" fillId="0" borderId="0" xfId="46" applyFont="1" applyFill="1" applyBorder="1" applyAlignment="1">
      <alignment horizontal="right" wrapText="1"/>
    </xf>
    <xf numFmtId="4" fontId="37" fillId="0" borderId="0" xfId="46" applyNumberFormat="1" applyFont="1" applyFill="1" applyBorder="1" applyAlignment="1">
      <alignment vertical="center"/>
    </xf>
    <xf numFmtId="0" fontId="37" fillId="0" borderId="0" xfId="46" applyFont="1" applyFill="1" applyBorder="1"/>
    <xf numFmtId="49" fontId="37" fillId="0" borderId="0" xfId="46" applyNumberFormat="1" applyFont="1" applyFill="1" applyBorder="1" applyAlignment="1">
      <alignment horizontal="center" vertical="top" wrapText="1"/>
    </xf>
    <xf numFmtId="4" fontId="37" fillId="0" borderId="0" xfId="46" applyNumberFormat="1" applyFont="1" applyFill="1" applyBorder="1" applyAlignment="1">
      <alignment horizontal="right" wrapText="1"/>
    </xf>
    <xf numFmtId="49" fontId="39" fillId="0" borderId="0" xfId="46" applyNumberFormat="1" applyFont="1" applyFill="1" applyBorder="1" applyAlignment="1">
      <alignment horizontal="center" vertical="center"/>
    </xf>
    <xf numFmtId="0" fontId="39" fillId="0" borderId="0" xfId="46" applyFont="1" applyFill="1" applyBorder="1" applyAlignment="1">
      <alignment horizontal="centerContinuous" vertical="center" wrapText="1"/>
    </xf>
    <xf numFmtId="0" fontId="39" fillId="0" borderId="0" xfId="46" applyFont="1" applyFill="1" applyBorder="1" applyAlignment="1">
      <alignment horizontal="center" vertical="center"/>
    </xf>
    <xf numFmtId="0" fontId="39" fillId="0" borderId="0" xfId="46" applyFont="1" applyFill="1" applyBorder="1" applyAlignment="1">
      <alignment horizontal="centerContinuous" vertical="center"/>
    </xf>
    <xf numFmtId="4" fontId="39" fillId="0" borderId="0" xfId="46" applyNumberFormat="1" applyFont="1" applyFill="1" applyBorder="1" applyAlignment="1">
      <alignment horizontal="centerContinuous" vertical="center"/>
    </xf>
    <xf numFmtId="49" fontId="37" fillId="7" borderId="0" xfId="46" applyNumberFormat="1" applyFont="1" applyFill="1" applyBorder="1" applyAlignment="1">
      <alignment horizontal="center" vertical="center" wrapText="1"/>
    </xf>
    <xf numFmtId="49" fontId="37" fillId="7" borderId="0" xfId="46" applyNumberFormat="1" applyFont="1" applyFill="1" applyBorder="1" applyAlignment="1">
      <alignment horizontal="left" vertical="center" wrapText="1"/>
    </xf>
    <xf numFmtId="49" fontId="37" fillId="7" borderId="0" xfId="46" quotePrefix="1" applyNumberFormat="1" applyFont="1" applyFill="1" applyBorder="1" applyAlignment="1">
      <alignment horizontal="center" vertical="top" wrapText="1"/>
    </xf>
    <xf numFmtId="49" fontId="37" fillId="7" borderId="0" xfId="46" applyNumberFormat="1" applyFont="1" applyFill="1" applyBorder="1" applyAlignment="1">
      <alignment horizontal="left" vertical="top" wrapText="1"/>
    </xf>
    <xf numFmtId="49" fontId="37" fillId="7" borderId="0" xfId="46" applyNumberFormat="1" applyFont="1" applyFill="1" applyBorder="1" applyAlignment="1">
      <alignment horizontal="center" wrapText="1"/>
    </xf>
    <xf numFmtId="49" fontId="37" fillId="7" borderId="0" xfId="46" applyNumberFormat="1" applyFont="1" applyFill="1" applyBorder="1" applyAlignment="1">
      <alignment horizontal="center" vertical="top" wrapText="1"/>
    </xf>
    <xf numFmtId="49" fontId="37" fillId="3" borderId="0" xfId="46" applyNumberFormat="1" applyFont="1" applyFill="1" applyBorder="1" applyAlignment="1">
      <alignment horizontal="center" vertical="top" wrapText="1"/>
    </xf>
    <xf numFmtId="49" fontId="37" fillId="3" borderId="0" xfId="46" applyNumberFormat="1" applyFont="1" applyFill="1" applyBorder="1" applyAlignment="1">
      <alignment horizontal="left" vertical="top" wrapText="1"/>
    </xf>
    <xf numFmtId="49" fontId="37" fillId="3" borderId="0" xfId="46" applyNumberFormat="1" applyFont="1" applyFill="1" applyBorder="1" applyAlignment="1">
      <alignment horizontal="center" wrapText="1"/>
    </xf>
    <xf numFmtId="4" fontId="37" fillId="3" borderId="0" xfId="46" applyNumberFormat="1" applyFont="1" applyFill="1" applyBorder="1" applyAlignment="1">
      <alignment horizontal="right" wrapText="1"/>
    </xf>
    <xf numFmtId="49" fontId="37" fillId="0" borderId="0" xfId="46" applyNumberFormat="1" applyFont="1" applyBorder="1" applyAlignment="1">
      <alignment horizontal="center" wrapText="1"/>
    </xf>
    <xf numFmtId="0" fontId="37" fillId="0" borderId="0" xfId="46" applyFont="1" applyBorder="1" applyAlignment="1">
      <alignment vertical="center"/>
    </xf>
    <xf numFmtId="4" fontId="37" fillId="0" borderId="0" xfId="46" applyNumberFormat="1" applyFont="1" applyBorder="1" applyAlignment="1">
      <alignment horizontal="center"/>
    </xf>
    <xf numFmtId="0" fontId="37" fillId="0" borderId="0" xfId="46" applyFont="1" applyBorder="1"/>
    <xf numFmtId="49" fontId="37" fillId="3" borderId="0" xfId="46" applyNumberFormat="1" applyFont="1" applyFill="1" applyBorder="1" applyAlignment="1">
      <alignment horizontal="center" vertical="center" wrapText="1"/>
    </xf>
    <xf numFmtId="49" fontId="37" fillId="3" borderId="0" xfId="46" applyNumberFormat="1" applyFont="1" applyFill="1" applyBorder="1" applyAlignment="1">
      <alignment horizontal="left" vertical="center" wrapText="1"/>
    </xf>
    <xf numFmtId="0" fontId="37" fillId="0" borderId="0" xfId="46" applyFont="1" applyBorder="1" applyAlignment="1">
      <alignment horizontal="right" vertical="top" wrapText="1"/>
    </xf>
    <xf numFmtId="0" fontId="37" fillId="0" borderId="0" xfId="46" applyFont="1" applyBorder="1" applyAlignment="1">
      <alignment horizontal="left" vertical="top" wrapText="1"/>
    </xf>
    <xf numFmtId="4" fontId="37" fillId="0" borderId="0" xfId="46" applyNumberFormat="1" applyFont="1" applyBorder="1" applyAlignment="1">
      <alignment wrapText="1"/>
    </xf>
    <xf numFmtId="49" fontId="37" fillId="0" borderId="0" xfId="46" quotePrefix="1" applyNumberFormat="1" applyFont="1" applyBorder="1" applyAlignment="1">
      <alignment horizontal="center" vertical="top"/>
    </xf>
    <xf numFmtId="0" fontId="37" fillId="0" borderId="0" xfId="46" applyFont="1" applyBorder="1" applyAlignment="1">
      <alignment horizontal="center" wrapText="1"/>
    </xf>
    <xf numFmtId="49" fontId="37" fillId="0" borderId="0" xfId="46" applyNumberFormat="1" applyFont="1" applyBorder="1" applyAlignment="1">
      <alignment horizontal="center"/>
    </xf>
    <xf numFmtId="0" fontId="37" fillId="0" borderId="0" xfId="46" applyFont="1" applyBorder="1" applyAlignment="1">
      <alignment wrapText="1"/>
    </xf>
    <xf numFmtId="49" fontId="37" fillId="3" borderId="0" xfId="46" applyNumberFormat="1" applyFont="1" applyFill="1" applyBorder="1" applyAlignment="1">
      <alignment horizontal="center" vertical="center"/>
    </xf>
    <xf numFmtId="49" fontId="37" fillId="3" borderId="0" xfId="46" applyNumberFormat="1" applyFont="1" applyFill="1" applyBorder="1" applyAlignment="1">
      <alignment horizontal="left" vertical="center"/>
    </xf>
    <xf numFmtId="0" fontId="37" fillId="3" borderId="0" xfId="46" applyFont="1" applyFill="1" applyBorder="1" applyAlignment="1">
      <alignment horizontal="center" wrapText="1"/>
    </xf>
    <xf numFmtId="171" fontId="37" fillId="3" borderId="0" xfId="46" applyNumberFormat="1" applyFont="1" applyFill="1" applyBorder="1" applyAlignment="1">
      <alignment horizontal="center" wrapText="1"/>
    </xf>
    <xf numFmtId="0" fontId="37" fillId="3" borderId="0" xfId="46" applyFont="1" applyFill="1" applyBorder="1" applyAlignment="1">
      <alignment horizontal="right"/>
    </xf>
    <xf numFmtId="1" fontId="37" fillId="0" borderId="0" xfId="46" applyNumberFormat="1" applyFont="1" applyBorder="1" applyAlignment="1">
      <alignment horizontal="center" vertical="top"/>
    </xf>
    <xf numFmtId="4" fontId="37" fillId="0" borderId="0" xfId="46" applyNumberFormat="1" applyFont="1" applyBorder="1" applyAlignment="1">
      <alignment horizontal="center" vertical="center" wrapText="1"/>
    </xf>
    <xf numFmtId="0" fontId="37" fillId="3" borderId="0" xfId="0" applyFont="1" applyFill="1" applyAlignment="1">
      <alignment horizontal="right" vertical="center"/>
    </xf>
    <xf numFmtId="4" fontId="37" fillId="3" borderId="0" xfId="0" applyNumberFormat="1" applyFont="1" applyFill="1" applyAlignment="1">
      <alignment horizontal="right" vertical="center"/>
    </xf>
    <xf numFmtId="0" fontId="41" fillId="0" borderId="0" xfId="0" applyFont="1" applyBorder="1" applyAlignment="1">
      <alignment horizontal="center" vertical="center"/>
    </xf>
    <xf numFmtId="4" fontId="37" fillId="0" borderId="0" xfId="0" applyNumberFormat="1" applyFont="1" applyFill="1" applyAlignment="1">
      <alignment horizontal="right" vertical="center"/>
    </xf>
    <xf numFmtId="0" fontId="41" fillId="0" borderId="0" xfId="0" applyFont="1" applyAlignment="1">
      <alignment vertical="center"/>
    </xf>
    <xf numFmtId="0" fontId="41" fillId="0" borderId="0" xfId="0" applyFont="1" applyFill="1" applyAlignment="1">
      <alignment horizontal="right" vertical="top"/>
    </xf>
    <xf numFmtId="0" fontId="41" fillId="0" borderId="0" xfId="0" applyFont="1" applyFill="1" applyAlignment="1">
      <alignment vertical="top" wrapText="1"/>
    </xf>
    <xf numFmtId="4" fontId="37" fillId="0" borderId="0" xfId="0" applyNumberFormat="1" applyFont="1" applyFill="1" applyAlignment="1">
      <alignment vertical="center"/>
    </xf>
    <xf numFmtId="0" fontId="41" fillId="0" borderId="0" xfId="0" applyFont="1" applyFill="1" applyBorder="1" applyAlignment="1">
      <alignment horizontal="center"/>
    </xf>
    <xf numFmtId="4" fontId="41" fillId="0" borderId="0" xfId="0" applyNumberFormat="1" applyFont="1" applyFill="1"/>
    <xf numFmtId="0" fontId="41" fillId="0" borderId="0" xfId="0" applyFont="1" applyFill="1"/>
    <xf numFmtId="0" fontId="37" fillId="0" borderId="0" xfId="0" applyFont="1" applyFill="1" applyAlignment="1">
      <alignment horizontal="right" vertical="center"/>
    </xf>
    <xf numFmtId="0" fontId="37" fillId="0" borderId="0" xfId="0" applyFont="1" applyFill="1" applyAlignment="1">
      <alignment vertical="center" wrapText="1"/>
    </xf>
    <xf numFmtId="0" fontId="37" fillId="0" borderId="0" xfId="0" applyFont="1" applyFill="1" applyBorder="1" applyAlignment="1">
      <alignment horizontal="center" vertical="center"/>
    </xf>
    <xf numFmtId="0" fontId="37" fillId="0" borderId="0" xfId="0" applyFont="1" applyFill="1" applyAlignment="1">
      <alignment vertical="center"/>
    </xf>
    <xf numFmtId="0" fontId="37" fillId="0" borderId="0" xfId="0" applyFont="1" applyFill="1" applyAlignment="1">
      <alignment vertical="top" wrapText="1"/>
    </xf>
    <xf numFmtId="4" fontId="37" fillId="3" borderId="0" xfId="0" applyNumberFormat="1" applyFont="1" applyFill="1" applyAlignment="1">
      <alignment vertical="center"/>
    </xf>
    <xf numFmtId="0" fontId="41" fillId="0" borderId="0" xfId="0" applyFont="1" applyAlignment="1">
      <alignment horizontal="right" vertical="top"/>
    </xf>
    <xf numFmtId="0" fontId="41" fillId="0" borderId="0" xfId="0" applyFont="1" applyAlignment="1">
      <alignment vertical="top" wrapText="1"/>
    </xf>
    <xf numFmtId="4" fontId="37" fillId="0" borderId="0" xfId="0" applyNumberFormat="1" applyFont="1" applyAlignment="1">
      <alignment horizontal="right" vertical="center"/>
    </xf>
    <xf numFmtId="0" fontId="41" fillId="0" borderId="0" xfId="0" applyFont="1" applyBorder="1" applyAlignment="1">
      <alignment horizontal="center"/>
    </xf>
    <xf numFmtId="4" fontId="41" fillId="0" borderId="0" xfId="0" applyNumberFormat="1" applyFont="1"/>
    <xf numFmtId="0" fontId="41" fillId="0" borderId="0" xfId="0" applyFont="1"/>
    <xf numFmtId="0" fontId="37" fillId="0" borderId="0" xfId="0" applyFont="1" applyAlignment="1">
      <alignment horizontal="center" vertical="top"/>
    </xf>
    <xf numFmtId="0" fontId="37" fillId="0" borderId="0" xfId="0" applyFont="1" applyBorder="1" applyAlignment="1">
      <alignment horizontal="center"/>
    </xf>
    <xf numFmtId="0" fontId="37" fillId="0" borderId="0" xfId="0" applyFont="1" applyAlignment="1">
      <alignment horizontal="center"/>
    </xf>
    <xf numFmtId="0" fontId="37" fillId="0" borderId="0" xfId="0" applyFont="1" applyAlignment="1">
      <alignment horizontal="right" vertical="top"/>
    </xf>
    <xf numFmtId="0" fontId="37" fillId="0" borderId="0" xfId="0" applyFont="1" applyBorder="1"/>
    <xf numFmtId="0" fontId="37" fillId="0" borderId="0" xfId="0" applyFont="1"/>
    <xf numFmtId="4" fontId="37" fillId="0" borderId="0" xfId="0" applyNumberFormat="1" applyFont="1" applyAlignment="1">
      <alignment horizontal="right" vertical="top"/>
    </xf>
    <xf numFmtId="1" fontId="37" fillId="0" borderId="0" xfId="0" applyNumberFormat="1" applyFont="1" applyAlignment="1">
      <alignment horizontal="center"/>
    </xf>
    <xf numFmtId="4" fontId="37" fillId="0" borderId="0" xfId="0" applyNumberFormat="1" applyFont="1" applyBorder="1"/>
    <xf numFmtId="4" fontId="37" fillId="0" borderId="0" xfId="0" applyNumberFormat="1" applyFont="1"/>
    <xf numFmtId="0" fontId="37" fillId="0" borderId="0" xfId="46" quotePrefix="1" applyFont="1" applyFill="1" applyBorder="1" applyAlignment="1">
      <alignment horizontal="center" vertical="top"/>
    </xf>
    <xf numFmtId="0" fontId="37" fillId="0" borderId="0" xfId="46" applyFont="1" applyFill="1" applyBorder="1" applyAlignment="1">
      <alignment vertical="top" wrapText="1"/>
    </xf>
    <xf numFmtId="0" fontId="37" fillId="0" borderId="0" xfId="46" applyFont="1" applyFill="1" applyBorder="1" applyAlignment="1">
      <alignment horizontal="center"/>
    </xf>
    <xf numFmtId="4" fontId="37" fillId="0" borderId="0" xfId="46" applyNumberFormat="1" applyFont="1" applyFill="1" applyBorder="1"/>
    <xf numFmtId="0" fontId="37" fillId="0" borderId="0" xfId="46" applyFont="1" applyFill="1" applyBorder="1" applyAlignment="1">
      <alignment horizontal="justify" vertical="top" wrapText="1"/>
    </xf>
    <xf numFmtId="0" fontId="37" fillId="0" borderId="0" xfId="46" applyFont="1" applyFill="1" applyBorder="1" applyAlignment="1">
      <alignment horizontal="center" wrapText="1"/>
    </xf>
    <xf numFmtId="4" fontId="37" fillId="0" borderId="0" xfId="46" applyNumberFormat="1" applyFont="1" applyFill="1" applyBorder="1" applyAlignment="1">
      <alignment wrapText="1"/>
    </xf>
    <xf numFmtId="49" fontId="37" fillId="0" borderId="0" xfId="48" applyNumberFormat="1" applyFont="1" applyFill="1" applyBorder="1" applyAlignment="1">
      <alignment horizontal="center" vertical="top"/>
    </xf>
    <xf numFmtId="0" fontId="37" fillId="0" borderId="0" xfId="48" applyFont="1" applyFill="1" applyBorder="1" applyAlignment="1">
      <alignment horizontal="justify" vertical="top" wrapText="1"/>
    </xf>
    <xf numFmtId="0" fontId="37" fillId="0" borderId="0" xfId="48" applyFont="1" applyFill="1" applyBorder="1" applyAlignment="1">
      <alignment horizontal="center"/>
    </xf>
    <xf numFmtId="4" fontId="37" fillId="0" borderId="0" xfId="48" applyNumberFormat="1" applyFont="1" applyFill="1" applyBorder="1"/>
    <xf numFmtId="0" fontId="37" fillId="0" borderId="0" xfId="48" applyFont="1" applyFill="1" applyBorder="1"/>
    <xf numFmtId="49" fontId="39" fillId="0" borderId="0" xfId="48" applyNumberFormat="1" applyFont="1" applyFill="1" applyBorder="1" applyAlignment="1">
      <alignment horizontal="center" vertical="center"/>
    </xf>
    <xf numFmtId="0" fontId="39" fillId="0" borderId="0" xfId="48" applyFont="1" applyFill="1" applyBorder="1" applyAlignment="1">
      <alignment horizontal="centerContinuous" vertical="center" wrapText="1"/>
    </xf>
    <xf numFmtId="0" fontId="37" fillId="0" borderId="0" xfId="48" applyFont="1" applyFill="1" applyBorder="1" applyAlignment="1">
      <alignment vertical="center"/>
    </xf>
    <xf numFmtId="49" fontId="37" fillId="0" borderId="0" xfId="48" applyNumberFormat="1" applyFont="1" applyFill="1" applyBorder="1" applyAlignment="1">
      <alignment horizontal="center" vertical="center"/>
    </xf>
    <xf numFmtId="0" fontId="37" fillId="0" borderId="0" xfId="48" applyFont="1" applyFill="1" applyBorder="1" applyAlignment="1">
      <alignment horizontal="center" vertical="center" wrapText="1"/>
    </xf>
    <xf numFmtId="0" fontId="37" fillId="0" borderId="0" xfId="48" applyFont="1" applyFill="1" applyBorder="1" applyAlignment="1">
      <alignment horizontal="center" vertical="center"/>
    </xf>
    <xf numFmtId="0" fontId="37" fillId="0" borderId="0" xfId="48" applyFont="1" applyFill="1" applyBorder="1" applyAlignment="1">
      <alignment horizontal="center" vertical="top" wrapText="1"/>
    </xf>
    <xf numFmtId="0" fontId="37" fillId="0" borderId="0" xfId="48" applyFont="1" applyFill="1" applyBorder="1" applyAlignment="1">
      <alignment horizontal="right" wrapText="1"/>
    </xf>
    <xf numFmtId="49" fontId="37" fillId="3" borderId="0" xfId="48" applyNumberFormat="1" applyFont="1" applyFill="1" applyBorder="1" applyAlignment="1">
      <alignment horizontal="center" vertical="center" wrapText="1"/>
    </xf>
    <xf numFmtId="49" fontId="37" fillId="0" borderId="0" xfId="48" applyNumberFormat="1" applyFont="1" applyFill="1" applyBorder="1" applyAlignment="1">
      <alignment horizontal="right" vertical="top"/>
    </xf>
    <xf numFmtId="49" fontId="37" fillId="3" borderId="0" xfId="48" applyNumberFormat="1" applyFont="1" applyFill="1" applyBorder="1" applyAlignment="1">
      <alignment horizontal="left" vertical="top"/>
    </xf>
    <xf numFmtId="49" fontId="37" fillId="3" borderId="0" xfId="48" applyNumberFormat="1" applyFont="1" applyFill="1" applyBorder="1" applyAlignment="1">
      <alignment horizontal="right" vertical="top"/>
    </xf>
    <xf numFmtId="4" fontId="37" fillId="3" borderId="0" xfId="48" applyNumberFormat="1" applyFont="1" applyFill="1" applyBorder="1" applyAlignment="1">
      <alignment horizontal="right" wrapText="1"/>
    </xf>
    <xf numFmtId="0" fontId="37" fillId="0" borderId="0" xfId="48" applyFont="1" applyFill="1" applyBorder="1" applyAlignment="1">
      <alignment horizontal="left" vertical="top" wrapText="1"/>
    </xf>
    <xf numFmtId="49" fontId="37" fillId="3" borderId="0" xfId="48" applyNumberFormat="1" applyFont="1" applyFill="1" applyBorder="1" applyAlignment="1">
      <alignment horizontal="left" vertical="center"/>
    </xf>
    <xf numFmtId="49" fontId="37" fillId="0" borderId="0" xfId="48" applyNumberFormat="1" applyFont="1" applyFill="1" applyBorder="1" applyAlignment="1">
      <alignment horizontal="justify" vertical="top" wrapText="1"/>
    </xf>
    <xf numFmtId="49" fontId="37" fillId="0" borderId="0" xfId="48" applyNumberFormat="1" applyFont="1" applyFill="1" applyBorder="1" applyAlignment="1">
      <alignment horizontal="center" wrapText="1"/>
    </xf>
    <xf numFmtId="4" fontId="37" fillId="0" borderId="0" xfId="48" applyNumberFormat="1" applyFont="1" applyFill="1" applyBorder="1" applyAlignment="1">
      <alignment wrapText="1"/>
    </xf>
    <xf numFmtId="0" fontId="37" fillId="0" borderId="0" xfId="46" applyFont="1" applyFill="1" applyBorder="1" applyAlignment="1">
      <alignment horizontal="center" vertical="top" wrapText="1"/>
    </xf>
    <xf numFmtId="0" fontId="37" fillId="0" borderId="0" xfId="46" applyFont="1" applyFill="1" applyBorder="1" applyAlignment="1">
      <alignment horizontal="right" vertical="top" wrapText="1"/>
    </xf>
    <xf numFmtId="4" fontId="37" fillId="0" borderId="0" xfId="48" applyNumberFormat="1" applyFont="1" applyFill="1" applyBorder="1" applyAlignment="1">
      <alignment horizontal="center"/>
    </xf>
    <xf numFmtId="0" fontId="37" fillId="0" borderId="0" xfId="48" applyFont="1" applyFill="1" applyBorder="1" applyAlignment="1">
      <alignment horizontal="center" wrapText="1"/>
    </xf>
    <xf numFmtId="4" fontId="37" fillId="0" borderId="0" xfId="48" applyNumberFormat="1" applyFont="1" applyFill="1" applyBorder="1" applyAlignment="1">
      <alignment horizontal="center" wrapText="1"/>
    </xf>
    <xf numFmtId="0" fontId="37" fillId="0" borderId="0" xfId="46" applyFont="1" applyFill="1" applyBorder="1" applyAlignment="1">
      <alignment horizontal="justify" vertical="top"/>
    </xf>
    <xf numFmtId="49" fontId="42" fillId="0" borderId="0" xfId="46" applyNumberFormat="1" applyFont="1" applyFill="1" applyBorder="1" applyAlignment="1">
      <alignment horizontal="left"/>
    </xf>
    <xf numFmtId="49" fontId="42" fillId="0" borderId="0" xfId="46" applyNumberFormat="1" applyFont="1" applyFill="1" applyBorder="1" applyAlignment="1">
      <alignment horizontal="left" wrapText="1"/>
    </xf>
    <xf numFmtId="49" fontId="37" fillId="0" borderId="0" xfId="46" applyNumberFormat="1" applyFont="1" applyFill="1" applyBorder="1" applyAlignment="1">
      <alignment horizontal="center" vertical="top"/>
    </xf>
    <xf numFmtId="0" fontId="37" fillId="0" borderId="0" xfId="49" applyFont="1" applyFill="1" applyBorder="1" applyAlignment="1">
      <alignment horizontal="left" vertical="top" wrapText="1"/>
    </xf>
    <xf numFmtId="0" fontId="37" fillId="0" borderId="0" xfId="48" applyFont="1" applyFill="1" applyBorder="1" applyAlignment="1">
      <alignment wrapText="1"/>
    </xf>
    <xf numFmtId="49" fontId="37" fillId="0" borderId="0" xfId="48" applyNumberFormat="1" applyFont="1" applyFill="1" applyBorder="1" applyAlignment="1">
      <alignment horizontal="left" vertical="top"/>
    </xf>
    <xf numFmtId="0" fontId="37" fillId="0" borderId="0" xfId="48" applyFont="1" applyFill="1" applyBorder="1" applyAlignment="1">
      <alignment horizontal="right" vertical="top" wrapText="1"/>
    </xf>
    <xf numFmtId="0" fontId="43" fillId="0" borderId="0" xfId="48" applyFont="1" applyFill="1" applyBorder="1" applyAlignment="1">
      <alignment vertical="center"/>
    </xf>
    <xf numFmtId="4" fontId="37" fillId="0" borderId="0" xfId="48" applyNumberFormat="1" applyFont="1" applyFill="1" applyBorder="1" applyAlignment="1">
      <alignment horizontal="left"/>
    </xf>
    <xf numFmtId="4" fontId="37" fillId="0" borderId="0" xfId="48" applyNumberFormat="1" applyFont="1" applyFill="1" applyBorder="1" applyAlignment="1">
      <alignment horizontal="right"/>
    </xf>
    <xf numFmtId="49" fontId="37" fillId="0" borderId="0" xfId="46" applyNumberFormat="1" applyFont="1" applyFill="1" applyBorder="1" applyAlignment="1">
      <alignment horizontal="left" vertical="top"/>
    </xf>
    <xf numFmtId="49" fontId="37" fillId="0" borderId="0" xfId="46" applyNumberFormat="1" applyFont="1" applyFill="1" applyBorder="1" applyAlignment="1">
      <alignment horizontal="right" vertical="top"/>
    </xf>
    <xf numFmtId="1" fontId="39" fillId="0" borderId="0" xfId="46" applyNumberFormat="1" applyFont="1" applyFill="1" applyBorder="1" applyAlignment="1">
      <alignment horizontal="center" vertical="center"/>
    </xf>
    <xf numFmtId="1" fontId="37" fillId="0" borderId="0" xfId="46" applyNumberFormat="1" applyFont="1" applyFill="1" applyBorder="1" applyAlignment="1">
      <alignment horizontal="center" vertical="top"/>
    </xf>
    <xf numFmtId="1" fontId="37" fillId="0" borderId="0" xfId="48" applyNumberFormat="1" applyFont="1" applyFill="1" applyBorder="1" applyAlignment="1">
      <alignment horizontal="center"/>
    </xf>
    <xf numFmtId="1" fontId="37" fillId="0" borderId="0" xfId="48" applyNumberFormat="1" applyFont="1" applyFill="1" applyBorder="1" applyAlignment="1">
      <alignment horizontal="center" vertical="top" wrapText="1"/>
    </xf>
    <xf numFmtId="1" fontId="37" fillId="0" borderId="0" xfId="46" quotePrefix="1" applyNumberFormat="1" applyFont="1" applyFill="1" applyBorder="1" applyAlignment="1">
      <alignment horizontal="center" vertical="top"/>
    </xf>
    <xf numFmtId="1" fontId="37" fillId="0" borderId="0" xfId="46" applyNumberFormat="1" applyFont="1" applyFill="1" applyBorder="1" applyAlignment="1">
      <alignment horizontal="center" vertical="top" wrapText="1"/>
    </xf>
    <xf numFmtId="1" fontId="37" fillId="0" borderId="0" xfId="48" quotePrefix="1" applyNumberFormat="1" applyFont="1" applyFill="1" applyBorder="1" applyAlignment="1">
      <alignment horizontal="center" vertical="top"/>
    </xf>
    <xf numFmtId="1" fontId="37" fillId="0" borderId="0" xfId="48" applyNumberFormat="1" applyFont="1" applyFill="1" applyBorder="1" applyAlignment="1">
      <alignment horizontal="center" vertical="top"/>
    </xf>
    <xf numFmtId="1" fontId="37" fillId="3" borderId="0" xfId="48" applyNumberFormat="1" applyFont="1" applyFill="1" applyBorder="1" applyAlignment="1">
      <alignment horizontal="center" vertical="center" wrapText="1"/>
    </xf>
    <xf numFmtId="1" fontId="37" fillId="0" borderId="0" xfId="46" applyNumberFormat="1" applyFont="1" applyFill="1" applyBorder="1" applyAlignment="1">
      <alignment horizontal="center" vertical="center" wrapText="1"/>
    </xf>
    <xf numFmtId="0" fontId="37" fillId="0" borderId="0" xfId="46" applyFont="1" applyFill="1" applyBorder="1" applyAlignment="1">
      <alignment vertical="center" wrapText="1"/>
    </xf>
    <xf numFmtId="1" fontId="37" fillId="3" borderId="0" xfId="48" applyNumberFormat="1" applyFont="1" applyFill="1" applyBorder="1" applyAlignment="1">
      <alignment horizontal="center" vertical="top" wrapText="1"/>
    </xf>
    <xf numFmtId="49" fontId="37" fillId="3" borderId="0" xfId="48" applyNumberFormat="1" applyFont="1" applyFill="1" applyBorder="1" applyAlignment="1">
      <alignment horizontal="center" wrapText="1"/>
    </xf>
    <xf numFmtId="49" fontId="37" fillId="0" borderId="0" xfId="46" applyNumberFormat="1" applyFont="1" applyFill="1" applyBorder="1" applyAlignment="1">
      <alignment horizontal="center"/>
    </xf>
    <xf numFmtId="0" fontId="37" fillId="0" borderId="0" xfId="46" applyFont="1" applyFill="1" applyBorder="1" applyAlignment="1">
      <alignment wrapText="1"/>
    </xf>
    <xf numFmtId="49" fontId="37" fillId="0" borderId="0" xfId="46" quotePrefix="1" applyNumberFormat="1" applyFont="1" applyFill="1" applyBorder="1" applyAlignment="1">
      <alignment horizontal="center" vertical="top" wrapText="1"/>
    </xf>
    <xf numFmtId="0" fontId="40" fillId="0" borderId="0" xfId="46" applyFont="1" applyFill="1" applyBorder="1" applyAlignment="1">
      <alignment horizontal="justify" vertical="top" wrapText="1"/>
    </xf>
    <xf numFmtId="1" fontId="37" fillId="0" borderId="0" xfId="46" applyNumberFormat="1" applyFont="1" applyFill="1" applyBorder="1" applyAlignment="1">
      <alignment horizontal="center"/>
    </xf>
    <xf numFmtId="0" fontId="37" fillId="0" borderId="0" xfId="48" applyFont="1" applyFill="1" applyBorder="1" applyAlignment="1">
      <alignment vertical="top" wrapText="1"/>
    </xf>
    <xf numFmtId="171" fontId="37" fillId="0" borderId="0" xfId="46" applyNumberFormat="1" applyFont="1" applyFill="1" applyBorder="1" applyAlignment="1">
      <alignment horizontal="center" wrapText="1"/>
    </xf>
    <xf numFmtId="0" fontId="37" fillId="0" borderId="0" xfId="46" applyFont="1" applyFill="1" applyBorder="1" applyAlignment="1">
      <alignment horizontal="right"/>
    </xf>
    <xf numFmtId="49" fontId="37" fillId="0" borderId="0" xfId="46" applyNumberFormat="1" applyFont="1" applyFill="1" applyBorder="1" applyAlignment="1">
      <alignment horizontal="left" vertical="center"/>
    </xf>
    <xf numFmtId="0" fontId="37" fillId="3" borderId="0" xfId="46" applyFont="1" applyFill="1" applyBorder="1" applyAlignment="1">
      <alignment horizontal="left"/>
    </xf>
    <xf numFmtId="49" fontId="36" fillId="0" borderId="0" xfId="46" quotePrefix="1" applyNumberFormat="1" applyFont="1" applyFill="1" applyBorder="1" applyAlignment="1">
      <alignment horizontal="center" vertical="top"/>
    </xf>
    <xf numFmtId="1" fontId="37" fillId="0" borderId="0" xfId="46" applyNumberFormat="1" applyFont="1" applyFill="1" applyBorder="1" applyAlignment="1">
      <alignment horizontal="center" wrapText="1"/>
    </xf>
    <xf numFmtId="0" fontId="37" fillId="0" borderId="0" xfId="46" applyFont="1" applyFill="1" applyBorder="1" applyAlignment="1">
      <alignment horizontal="left" vertical="top" wrapText="1"/>
    </xf>
    <xf numFmtId="49" fontId="36" fillId="0" borderId="0" xfId="46" applyNumberFormat="1" applyFont="1" applyFill="1" applyBorder="1" applyAlignment="1">
      <alignment horizontal="center" vertical="top"/>
    </xf>
    <xf numFmtId="49" fontId="36" fillId="0" borderId="0" xfId="46" applyNumberFormat="1" applyFont="1" applyFill="1" applyBorder="1" applyAlignment="1">
      <alignment vertical="top"/>
    </xf>
    <xf numFmtId="170" fontId="37" fillId="0" borderId="0" xfId="46" applyNumberFormat="1" applyFont="1" applyFill="1" applyBorder="1" applyAlignment="1">
      <alignment horizontal="center" wrapText="1"/>
    </xf>
    <xf numFmtId="49" fontId="37" fillId="0" borderId="0" xfId="46" applyNumberFormat="1" applyFont="1" applyFill="1" applyBorder="1" applyAlignment="1">
      <alignment vertical="top"/>
    </xf>
    <xf numFmtId="4" fontId="37" fillId="0" borderId="0" xfId="46" applyNumberFormat="1" applyFont="1" applyFill="1" applyBorder="1" applyAlignment="1">
      <alignment horizontal="center"/>
    </xf>
    <xf numFmtId="49" fontId="37" fillId="0" borderId="0" xfId="46" applyNumberFormat="1" applyFont="1" applyFill="1" applyBorder="1" applyAlignment="1">
      <alignment horizontal="justify" vertical="top" wrapText="1"/>
    </xf>
    <xf numFmtId="4" fontId="37" fillId="0" borderId="0" xfId="46" applyNumberFormat="1" applyFont="1" applyFill="1" applyBorder="1" applyAlignment="1">
      <alignment horizontal="center" vertical="center" wrapText="1"/>
    </xf>
    <xf numFmtId="0" fontId="37" fillId="0" borderId="0" xfId="49" applyFont="1" applyFill="1" applyBorder="1" applyAlignment="1">
      <alignment vertical="top" wrapText="1"/>
    </xf>
    <xf numFmtId="0" fontId="37" fillId="0" borderId="0" xfId="50" applyFont="1" applyFill="1" applyBorder="1" applyAlignment="1">
      <alignment vertical="top" wrapText="1"/>
    </xf>
    <xf numFmtId="49" fontId="37" fillId="0" borderId="0" xfId="46" quotePrefix="1" applyNumberFormat="1" applyFont="1" applyFill="1" applyBorder="1" applyAlignment="1">
      <alignment horizontal="center" vertical="top"/>
    </xf>
    <xf numFmtId="0" fontId="37" fillId="3" borderId="0" xfId="46" applyFont="1" applyFill="1" applyBorder="1" applyAlignment="1">
      <alignment horizontal="left" vertical="top" wrapText="1"/>
    </xf>
    <xf numFmtId="0" fontId="37" fillId="0" borderId="0" xfId="0" applyFont="1" applyFill="1" applyAlignment="1">
      <alignment horizontal="center" vertical="top"/>
    </xf>
    <xf numFmtId="0" fontId="37" fillId="0" borderId="0" xfId="0" applyFont="1" applyFill="1" applyAlignment="1">
      <alignment horizontal="justify" vertical="top" wrapText="1"/>
    </xf>
    <xf numFmtId="0" fontId="37" fillId="0" borderId="0" xfId="0" applyFont="1" applyFill="1" applyAlignment="1">
      <alignment horizontal="right"/>
    </xf>
    <xf numFmtId="4" fontId="37" fillId="0" borderId="0" xfId="0" applyNumberFormat="1" applyFont="1" applyFill="1" applyAlignment="1">
      <alignment horizontal="right"/>
    </xf>
    <xf numFmtId="4" fontId="37" fillId="0" borderId="0" xfId="0" applyNumberFormat="1" applyFont="1" applyFill="1" applyAlignment="1" applyProtection="1">
      <alignment horizontal="right"/>
      <protection locked="0"/>
    </xf>
    <xf numFmtId="0" fontId="37" fillId="0" borderId="0" xfId="0" applyFont="1" applyFill="1"/>
    <xf numFmtId="49" fontId="37" fillId="0" borderId="0" xfId="0" applyNumberFormat="1" applyFont="1" applyFill="1" applyBorder="1" applyAlignment="1">
      <alignment horizontal="center" vertical="center" wrapText="1"/>
    </xf>
    <xf numFmtId="0" fontId="37" fillId="0" borderId="0" xfId="0" applyFont="1" applyAlignment="1">
      <alignment vertical="top" wrapText="1"/>
    </xf>
    <xf numFmtId="0" fontId="37" fillId="0" borderId="0" xfId="33" applyFont="1" applyAlignment="1">
      <alignment horizontal="center" vertical="top"/>
    </xf>
    <xf numFmtId="0" fontId="37" fillId="0" borderId="0" xfId="0" applyFont="1" applyAlignment="1">
      <alignment horizontal="justify" vertical="top" wrapText="1"/>
    </xf>
    <xf numFmtId="0" fontId="37" fillId="0" borderId="0" xfId="0" applyFont="1" applyFill="1" applyBorder="1" applyAlignment="1">
      <alignment horizontal="justify" vertical="top" wrapText="1"/>
    </xf>
    <xf numFmtId="0" fontId="41" fillId="0" borderId="0" xfId="0" applyFont="1" applyAlignment="1">
      <alignment horizontal="center" vertical="top"/>
    </xf>
    <xf numFmtId="0" fontId="37" fillId="0" borderId="0" xfId="0" applyFont="1" applyAlignment="1">
      <alignment horizontal="right" vertical="top" wrapText="1"/>
    </xf>
    <xf numFmtId="2" fontId="37" fillId="0" borderId="0" xfId="0" applyNumberFormat="1" applyFont="1" applyBorder="1" applyAlignment="1">
      <alignment horizontal="justify" vertical="top" wrapText="1"/>
    </xf>
    <xf numFmtId="4" fontId="37" fillId="0" borderId="0" xfId="0" applyNumberFormat="1" applyFont="1" applyBorder="1" applyAlignment="1">
      <alignment horizontal="right" vertical="top" wrapText="1"/>
    </xf>
    <xf numFmtId="4" fontId="37" fillId="0" borderId="0" xfId="0" applyNumberFormat="1" applyFont="1" applyFill="1" applyBorder="1" applyAlignment="1">
      <alignment horizontal="right"/>
    </xf>
    <xf numFmtId="2" fontId="37" fillId="0" borderId="0" xfId="0" applyNumberFormat="1" applyFont="1" applyBorder="1"/>
    <xf numFmtId="4" fontId="44" fillId="0" borderId="0" xfId="0" applyNumberFormat="1" applyFont="1" applyAlignment="1">
      <alignment horizontal="justify" vertical="top" wrapText="1"/>
    </xf>
    <xf numFmtId="2" fontId="37" fillId="0" borderId="0" xfId="0" applyNumberFormat="1" applyFont="1"/>
    <xf numFmtId="4" fontId="37" fillId="0" borderId="0" xfId="0" applyNumberFormat="1" applyFont="1" applyFill="1"/>
    <xf numFmtId="0" fontId="37" fillId="0" borderId="0" xfId="0" applyFont="1" applyAlignment="1">
      <alignment horizontal="left" vertical="top" wrapText="1"/>
    </xf>
    <xf numFmtId="0" fontId="37" fillId="0" borderId="0" xfId="0" applyFont="1" applyBorder="1" applyAlignment="1">
      <alignment horizontal="justify" vertical="top" wrapText="1"/>
    </xf>
    <xf numFmtId="0" fontId="37" fillId="0" borderId="0" xfId="0" applyFont="1" applyAlignment="1">
      <alignment horizontal="right"/>
    </xf>
    <xf numFmtId="0" fontId="37" fillId="0" borderId="0" xfId="0" applyFont="1" applyAlignment="1">
      <alignment horizontal="center" vertical="top" wrapText="1"/>
    </xf>
    <xf numFmtId="4" fontId="37" fillId="0" borderId="0" xfId="0" applyNumberFormat="1" applyFont="1" applyAlignment="1">
      <alignment horizontal="right"/>
    </xf>
    <xf numFmtId="4" fontId="37" fillId="0" borderId="0" xfId="0" applyNumberFormat="1" applyFont="1" applyAlignment="1">
      <alignment horizontal="left" vertical="top" wrapText="1"/>
    </xf>
    <xf numFmtId="4" fontId="37" fillId="0" borderId="0" xfId="0" applyNumberFormat="1" applyFont="1" applyFill="1" applyBorder="1" applyAlignment="1">
      <alignment wrapText="1"/>
    </xf>
    <xf numFmtId="4" fontId="37" fillId="0" borderId="0" xfId="0" applyNumberFormat="1" applyFont="1" applyFill="1" applyBorder="1" applyAlignment="1">
      <alignment horizontal="right" vertical="center" wrapText="1"/>
    </xf>
    <xf numFmtId="0" fontId="37" fillId="0" borderId="0" xfId="34" applyFont="1" applyAlignment="1">
      <alignment horizontal="center" vertical="top"/>
    </xf>
    <xf numFmtId="0" fontId="37" fillId="0" borderId="0" xfId="34" applyFont="1" applyAlignment="1">
      <alignment horizontal="justify" vertical="top" wrapText="1"/>
    </xf>
    <xf numFmtId="0" fontId="41" fillId="0" borderId="0" xfId="34" applyFont="1" applyAlignment="1">
      <alignment horizontal="right" vertical="top"/>
    </xf>
    <xf numFmtId="4" fontId="37" fillId="0" borderId="0" xfId="34" applyNumberFormat="1" applyFont="1" applyAlignment="1">
      <alignment horizontal="right" vertical="top"/>
    </xf>
    <xf numFmtId="4" fontId="37" fillId="0" borderId="0" xfId="34" applyNumberFormat="1" applyFont="1" applyAlignment="1">
      <alignment horizontal="right" vertical="center" wrapText="1"/>
    </xf>
    <xf numFmtId="0" fontId="41" fillId="0" borderId="0" xfId="34" applyFont="1"/>
    <xf numFmtId="0" fontId="41" fillId="0" borderId="0" xfId="34" applyFont="1" applyAlignment="1">
      <alignment horizontal="center" vertical="top"/>
    </xf>
    <xf numFmtId="4" fontId="37" fillId="0" borderId="0" xfId="34" applyNumberFormat="1" applyFont="1" applyAlignment="1">
      <alignment horizontal="right" vertical="center"/>
    </xf>
    <xf numFmtId="0" fontId="41" fillId="0" borderId="0" xfId="34" applyFont="1" applyAlignment="1">
      <alignment vertical="top" wrapText="1"/>
    </xf>
    <xf numFmtId="0" fontId="37" fillId="0" borderId="0" xfId="34" applyFont="1" applyAlignment="1">
      <alignment horizontal="right" vertical="top"/>
    </xf>
    <xf numFmtId="1" fontId="37" fillId="0" borderId="0" xfId="0" applyNumberFormat="1" applyFont="1" applyAlignment="1">
      <alignment horizontal="center" vertical="top" wrapText="1"/>
    </xf>
    <xf numFmtId="0" fontId="37" fillId="0" borderId="0" xfId="0" applyFont="1" applyAlignment="1">
      <alignment horizontal="right" wrapText="1"/>
    </xf>
    <xf numFmtId="0" fontId="37" fillId="0" borderId="0" xfId="18" applyFont="1" applyAlignment="1">
      <alignment horizontal="center" vertical="top"/>
    </xf>
    <xf numFmtId="0" fontId="37" fillId="0" borderId="0" xfId="18" applyFont="1" applyAlignment="1">
      <alignment horizontal="justify" vertical="top" wrapText="1"/>
    </xf>
    <xf numFmtId="0" fontId="37" fillId="0" borderId="0" xfId="18" applyFont="1" applyAlignment="1">
      <alignment horizontal="right" vertical="top"/>
    </xf>
    <xf numFmtId="4" fontId="37" fillId="0" borderId="0" xfId="18" applyNumberFormat="1" applyFont="1" applyAlignment="1">
      <alignment horizontal="right" vertical="top"/>
    </xf>
    <xf numFmtId="4" fontId="37" fillId="0" borderId="0" xfId="18" applyNumberFormat="1" applyFont="1" applyAlignment="1">
      <alignment horizontal="right" vertical="center"/>
    </xf>
    <xf numFmtId="4" fontId="37" fillId="0" borderId="0" xfId="6" applyNumberFormat="1" applyFont="1" applyAlignment="1">
      <alignment horizontal="right" vertical="top"/>
    </xf>
    <xf numFmtId="0" fontId="41" fillId="0" borderId="0" xfId="18" applyFont="1"/>
    <xf numFmtId="0" fontId="37" fillId="0" borderId="0" xfId="0" applyFont="1" applyFill="1" applyAlignment="1">
      <alignment horizontal="center" vertical="top" wrapText="1"/>
    </xf>
    <xf numFmtId="2" fontId="37" fillId="0" borderId="0" xfId="0" applyNumberFormat="1" applyFont="1" applyFill="1" applyAlignment="1">
      <alignment horizontal="justify" vertical="top" wrapText="1"/>
    </xf>
    <xf numFmtId="4" fontId="37" fillId="0" borderId="0" xfId="0" applyNumberFormat="1" applyFont="1" applyFill="1" applyAlignment="1">
      <alignment horizontal="right" vertical="top" wrapText="1"/>
    </xf>
    <xf numFmtId="4" fontId="37" fillId="0" borderId="0" xfId="0" applyNumberFormat="1" applyFont="1" applyFill="1" applyBorder="1"/>
    <xf numFmtId="2" fontId="37" fillId="0" borderId="0" xfId="0" applyNumberFormat="1" applyFont="1" applyFill="1"/>
    <xf numFmtId="1" fontId="37" fillId="0" borderId="0" xfId="0" applyNumberFormat="1" applyFont="1" applyFill="1" applyAlignment="1">
      <alignment horizontal="center" vertical="top" wrapText="1"/>
    </xf>
    <xf numFmtId="0" fontId="37" fillId="0" borderId="0" xfId="0" applyFont="1" applyFill="1" applyAlignment="1">
      <alignment horizontal="right" vertical="top"/>
    </xf>
    <xf numFmtId="4" fontId="37" fillId="0" borderId="0" xfId="0" applyNumberFormat="1" applyFont="1" applyFill="1" applyAlignment="1">
      <alignment horizontal="right" vertical="top"/>
    </xf>
    <xf numFmtId="0" fontId="41" fillId="0" borderId="0" xfId="0" applyFont="1" applyFill="1" applyAlignment="1">
      <alignment horizontal="center" vertical="top"/>
    </xf>
    <xf numFmtId="4" fontId="37" fillId="0" borderId="0" xfId="0" applyNumberFormat="1" applyFont="1" applyFill="1" applyBorder="1" applyAlignment="1">
      <alignment horizontal="center" vertical="center" wrapText="1"/>
    </xf>
    <xf numFmtId="4" fontId="37" fillId="0" borderId="0" xfId="0" applyNumberFormat="1" applyFont="1" applyFill="1" applyBorder="1" applyAlignment="1" applyProtection="1">
      <alignment horizontal="center" vertical="center" wrapText="1"/>
      <protection locked="0"/>
    </xf>
    <xf numFmtId="0" fontId="37" fillId="0" borderId="0" xfId="0" applyFont="1" applyAlignment="1"/>
    <xf numFmtId="0" fontId="37" fillId="0" borderId="0" xfId="18" applyFont="1" applyAlignment="1">
      <alignment horizontal="right"/>
    </xf>
    <xf numFmtId="4" fontId="37" fillId="0" borderId="0" xfId="18" applyNumberFormat="1" applyFont="1" applyAlignment="1">
      <alignment horizontal="right"/>
    </xf>
    <xf numFmtId="4" fontId="37" fillId="0" borderId="0" xfId="6" applyNumberFormat="1" applyFont="1" applyAlignment="1">
      <alignment horizontal="right"/>
    </xf>
    <xf numFmtId="0" fontId="41" fillId="0" borderId="0" xfId="18" applyFont="1" applyAlignment="1"/>
    <xf numFmtId="0" fontId="41" fillId="0" borderId="0" xfId="0" applyFont="1" applyAlignment="1"/>
    <xf numFmtId="0" fontId="37" fillId="0" borderId="0" xfId="34" applyFont="1" applyAlignment="1">
      <alignment horizontal="right"/>
    </xf>
    <xf numFmtId="4" fontId="37" fillId="0" borderId="0" xfId="34" applyNumberFormat="1" applyFont="1" applyAlignment="1">
      <alignment horizontal="right"/>
    </xf>
    <xf numFmtId="0" fontId="41" fillId="0" borderId="0" xfId="34" applyFont="1" applyAlignment="1"/>
    <xf numFmtId="4" fontId="37" fillId="0" borderId="0" xfId="0" applyNumberFormat="1" applyFont="1" applyFill="1" applyBorder="1" applyAlignment="1"/>
    <xf numFmtId="2" fontId="37" fillId="0" borderId="0" xfId="0" applyNumberFormat="1" applyFont="1" applyFill="1" applyAlignment="1"/>
    <xf numFmtId="4" fontId="37" fillId="0" borderId="0" xfId="0" applyNumberFormat="1" applyFont="1" applyBorder="1" applyAlignment="1"/>
    <xf numFmtId="2" fontId="37" fillId="0" borderId="0" xfId="0" applyNumberFormat="1" applyFont="1" applyAlignment="1"/>
    <xf numFmtId="0" fontId="37" fillId="3" borderId="0" xfId="0" applyFont="1" applyFill="1" applyAlignment="1">
      <alignment vertical="center" wrapText="1"/>
    </xf>
    <xf numFmtId="49" fontId="37" fillId="3" borderId="0" xfId="46" applyNumberFormat="1" applyFont="1" applyFill="1" applyBorder="1" applyAlignment="1">
      <alignment horizontal="center" vertical="center" wrapText="1"/>
    </xf>
    <xf numFmtId="0" fontId="37" fillId="0" borderId="0" xfId="46" applyFont="1" applyAlignment="1">
      <alignment horizontal="justify" vertical="top" wrapText="1"/>
    </xf>
    <xf numFmtId="0" fontId="37" fillId="0" borderId="0" xfId="6" applyFont="1" applyFill="1" applyAlignment="1">
      <alignment horizontal="center" vertical="top"/>
    </xf>
    <xf numFmtId="0" fontId="37" fillId="0" borderId="0" xfId="6" applyFont="1" applyFill="1" applyAlignment="1">
      <alignment horizontal="justify" vertical="top" wrapText="1"/>
    </xf>
    <xf numFmtId="0" fontId="37" fillId="0" borderId="0" xfId="6" applyFont="1" applyFill="1" applyAlignment="1">
      <alignment horizontal="right"/>
    </xf>
    <xf numFmtId="4" fontId="37" fillId="0" borderId="0" xfId="6" applyNumberFormat="1" applyFont="1" applyFill="1" applyAlignment="1">
      <alignment horizontal="right"/>
    </xf>
    <xf numFmtId="0" fontId="37" fillId="0" borderId="0" xfId="6" applyFont="1" applyFill="1"/>
    <xf numFmtId="0" fontId="45" fillId="0" borderId="0" xfId="0" applyFont="1" applyFill="1" applyBorder="1" applyAlignment="1">
      <alignment horizontal="justify" vertical="top" wrapText="1"/>
    </xf>
    <xf numFmtId="4" fontId="45" fillId="0" borderId="0" xfId="0" applyNumberFormat="1" applyFont="1" applyFill="1" applyBorder="1" applyAlignment="1">
      <alignment horizontal="right"/>
    </xf>
    <xf numFmtId="0" fontId="45" fillId="0" borderId="0" xfId="0" applyFont="1" applyBorder="1" applyAlignment="1">
      <alignment horizontal="right" vertical="top" wrapText="1"/>
    </xf>
    <xf numFmtId="49" fontId="37" fillId="0" borderId="0" xfId="6" applyNumberFormat="1" applyFont="1" applyFill="1" applyBorder="1" applyAlignment="1">
      <alignment horizontal="center" vertical="center" wrapText="1"/>
    </xf>
    <xf numFmtId="0" fontId="37" fillId="0" borderId="0" xfId="0" applyFont="1" applyBorder="1" applyAlignment="1">
      <alignment horizontal="right" vertical="top" wrapText="1"/>
    </xf>
    <xf numFmtId="0" fontId="37" fillId="0" borderId="0" xfId="6" applyFont="1" applyBorder="1" applyAlignment="1">
      <alignment horizontal="center" vertical="top"/>
    </xf>
    <xf numFmtId="0" fontId="37" fillId="0" borderId="0" xfId="6" applyFont="1" applyBorder="1" applyAlignment="1">
      <alignment vertical="top" wrapText="1"/>
    </xf>
    <xf numFmtId="0" fontId="37" fillId="0" borderId="0" xfId="6" applyFont="1" applyBorder="1"/>
    <xf numFmtId="0" fontId="37" fillId="0" borderId="0" xfId="6" applyFont="1" applyBorder="1" applyAlignment="1">
      <alignment horizontal="right" vertical="top"/>
    </xf>
    <xf numFmtId="4" fontId="37" fillId="0" borderId="0" xfId="6" applyNumberFormat="1" applyFont="1" applyBorder="1" applyAlignment="1">
      <alignment horizontal="right" vertical="top"/>
    </xf>
    <xf numFmtId="4" fontId="37" fillId="0" borderId="0" xfId="6" applyNumberFormat="1" applyFont="1" applyBorder="1" applyAlignment="1">
      <alignment horizontal="right" vertical="center"/>
    </xf>
    <xf numFmtId="4" fontId="37" fillId="0" borderId="0" xfId="6" applyNumberFormat="1" applyFont="1" applyFill="1" applyBorder="1" applyAlignment="1">
      <alignment horizontal="center" vertical="center" wrapText="1"/>
    </xf>
    <xf numFmtId="4" fontId="37" fillId="0" borderId="0" xfId="6" applyNumberFormat="1" applyFont="1" applyFill="1" applyBorder="1" applyAlignment="1" applyProtection="1">
      <alignment horizontal="center" vertical="center" wrapText="1"/>
      <protection locked="0"/>
    </xf>
    <xf numFmtId="0" fontId="37" fillId="0" borderId="0" xfId="6" applyFont="1" applyFill="1" applyBorder="1" applyAlignment="1">
      <alignment horizontal="center" vertical="top"/>
    </xf>
    <xf numFmtId="0" fontId="37" fillId="0" borderId="0" xfId="6" applyFont="1" applyFill="1" applyBorder="1" applyAlignment="1">
      <alignment horizontal="justify" vertical="top" wrapText="1"/>
    </xf>
    <xf numFmtId="0" fontId="37" fillId="0" borderId="0" xfId="6" applyFont="1" applyFill="1" applyBorder="1" applyAlignment="1">
      <alignment horizontal="right"/>
    </xf>
    <xf numFmtId="4" fontId="37" fillId="0" borderId="0" xfId="6" applyNumberFormat="1" applyFont="1" applyFill="1" applyBorder="1" applyAlignment="1">
      <alignment horizontal="right"/>
    </xf>
    <xf numFmtId="4" fontId="37" fillId="0" borderId="0" xfId="6" applyNumberFormat="1" applyFont="1" applyFill="1" applyBorder="1" applyAlignment="1" applyProtection="1">
      <alignment horizontal="right"/>
      <protection locked="0"/>
    </xf>
    <xf numFmtId="0" fontId="37" fillId="0" borderId="0" xfId="6" applyFont="1" applyFill="1" applyBorder="1"/>
    <xf numFmtId="0" fontId="37" fillId="0" borderId="0" xfId="6" applyFont="1" applyBorder="1" applyAlignment="1">
      <alignment horizontal="justify" vertical="top" wrapText="1"/>
    </xf>
    <xf numFmtId="0" fontId="41" fillId="0" borderId="0" xfId="0" applyFont="1" applyFill="1" applyBorder="1" applyAlignment="1">
      <alignment horizontal="center" vertical="top"/>
    </xf>
    <xf numFmtId="0" fontId="37" fillId="0" borderId="0" xfId="0" applyFont="1" applyFill="1" applyBorder="1" applyAlignment="1">
      <alignment vertical="top" wrapText="1"/>
    </xf>
    <xf numFmtId="0" fontId="41" fillId="0" borderId="0" xfId="0" applyFont="1" applyFill="1" applyBorder="1" applyAlignment="1">
      <alignment horizontal="right" vertical="top"/>
    </xf>
    <xf numFmtId="4" fontId="37" fillId="0" borderId="0" xfId="0" applyNumberFormat="1" applyFont="1" applyFill="1" applyBorder="1" applyAlignment="1">
      <alignment horizontal="right" vertical="top"/>
    </xf>
    <xf numFmtId="4" fontId="37" fillId="0" borderId="0" xfId="0" applyNumberFormat="1" applyFont="1" applyFill="1" applyBorder="1" applyAlignment="1">
      <alignment horizontal="right" vertical="center"/>
    </xf>
    <xf numFmtId="0" fontId="41" fillId="0" borderId="0" xfId="0" applyFont="1" applyFill="1" applyBorder="1"/>
    <xf numFmtId="0" fontId="37" fillId="0" borderId="0" xfId="0" applyFont="1" applyFill="1" applyBorder="1" applyAlignment="1">
      <alignment horizontal="center" vertical="top"/>
    </xf>
    <xf numFmtId="0" fontId="37" fillId="0" borderId="0" xfId="0" applyFont="1" applyFill="1" applyBorder="1" applyAlignment="1">
      <alignment horizontal="right" vertical="top"/>
    </xf>
    <xf numFmtId="0" fontId="37" fillId="0" borderId="0" xfId="0" applyFont="1" applyFill="1" applyBorder="1" applyAlignment="1">
      <alignment horizontal="left" vertical="top" wrapText="1"/>
    </xf>
    <xf numFmtId="0" fontId="37" fillId="0" borderId="0" xfId="0" applyFont="1" applyFill="1" applyBorder="1" applyAlignment="1">
      <alignment horizontal="right" vertical="top" wrapText="1"/>
    </xf>
    <xf numFmtId="0" fontId="41" fillId="0" borderId="0" xfId="0" applyFont="1" applyFill="1" applyBorder="1" applyAlignment="1">
      <alignment vertical="top" wrapText="1"/>
    </xf>
    <xf numFmtId="0" fontId="37" fillId="0" borderId="0" xfId="6" applyFont="1" applyFill="1" applyBorder="1" applyAlignment="1">
      <alignment horizontal="center" vertical="top" wrapText="1"/>
    </xf>
    <xf numFmtId="0" fontId="37" fillId="0" borderId="0" xfId="0" applyFont="1" applyBorder="1" applyAlignment="1">
      <alignment horizontal="center" vertical="top"/>
    </xf>
    <xf numFmtId="0" fontId="41" fillId="0" borderId="0" xfId="0" applyFont="1" applyBorder="1" applyAlignment="1">
      <alignment horizontal="right" vertical="top"/>
    </xf>
    <xf numFmtId="4" fontId="37" fillId="0" borderId="0" xfId="0" applyNumberFormat="1" applyFont="1" applyBorder="1" applyAlignment="1">
      <alignment horizontal="right" vertical="top"/>
    </xf>
    <xf numFmtId="4" fontId="37" fillId="0" borderId="0" xfId="0" applyNumberFormat="1" applyFont="1" applyBorder="1" applyAlignment="1">
      <alignment horizontal="right" vertical="center"/>
    </xf>
    <xf numFmtId="0" fontId="41" fillId="0" borderId="0" xfId="0" applyFont="1" applyBorder="1"/>
    <xf numFmtId="0" fontId="41" fillId="0" borderId="0" xfId="0" applyFont="1" applyBorder="1" applyAlignment="1">
      <alignment horizontal="center" vertical="top"/>
    </xf>
    <xf numFmtId="0" fontId="37" fillId="0" borderId="0" xfId="0" applyFont="1" applyBorder="1" applyAlignment="1">
      <alignment horizontal="right" vertical="top"/>
    </xf>
    <xf numFmtId="0" fontId="37" fillId="0" borderId="0" xfId="0" applyFont="1" applyBorder="1" applyAlignment="1">
      <alignment horizontal="center" vertical="top" wrapText="1"/>
    </xf>
    <xf numFmtId="0" fontId="37" fillId="0" borderId="0" xfId="6" applyFont="1" applyFill="1" applyBorder="1" applyAlignment="1">
      <alignment horizontal="right" vertical="top" wrapText="1"/>
    </xf>
    <xf numFmtId="4" fontId="37" fillId="0" borderId="0" xfId="6" applyNumberFormat="1" applyFont="1" applyFill="1" applyBorder="1" applyAlignment="1">
      <alignment horizontal="right" vertical="top" wrapText="1"/>
    </xf>
    <xf numFmtId="0" fontId="37" fillId="0" borderId="0" xfId="6" applyFont="1" applyFill="1" applyBorder="1" applyAlignment="1">
      <alignment vertical="top" wrapText="1"/>
    </xf>
    <xf numFmtId="4" fontId="37" fillId="0" borderId="0" xfId="6" applyNumberFormat="1" applyFont="1" applyFill="1" applyBorder="1" applyAlignment="1">
      <alignment horizontal="right" vertical="center"/>
    </xf>
    <xf numFmtId="4" fontId="37" fillId="0" borderId="0" xfId="6" applyNumberFormat="1" applyFont="1" applyFill="1" applyBorder="1" applyAlignment="1">
      <alignment horizontal="right" vertical="top"/>
    </xf>
    <xf numFmtId="0" fontId="37" fillId="3" borderId="0" xfId="6" applyFont="1" applyFill="1" applyBorder="1" applyAlignment="1">
      <alignment horizontal="center" vertical="center"/>
    </xf>
    <xf numFmtId="0" fontId="37" fillId="3" borderId="0" xfId="6" applyFont="1" applyFill="1" applyBorder="1" applyAlignment="1">
      <alignment vertical="center" wrapText="1"/>
    </xf>
    <xf numFmtId="0" fontId="37" fillId="0" borderId="0" xfId="6" applyFont="1" applyBorder="1" applyAlignment="1">
      <alignment vertical="center"/>
    </xf>
    <xf numFmtId="0" fontId="37" fillId="3" borderId="0" xfId="6" applyFont="1" applyFill="1" applyBorder="1" applyAlignment="1">
      <alignment horizontal="center" vertical="center" wrapText="1"/>
    </xf>
    <xf numFmtId="4" fontId="37" fillId="3" borderId="0" xfId="6" applyNumberFormat="1" applyFont="1" applyFill="1" applyBorder="1" applyAlignment="1">
      <alignment horizontal="right" vertical="center" wrapText="1"/>
    </xf>
    <xf numFmtId="0" fontId="37" fillId="0" borderId="0" xfId="0" applyFont="1" applyBorder="1" applyAlignment="1">
      <alignment horizontal="right"/>
    </xf>
    <xf numFmtId="4" fontId="37" fillId="0" borderId="0" xfId="0" applyNumberFormat="1" applyFont="1" applyBorder="1" applyAlignment="1">
      <alignment horizontal="right"/>
    </xf>
    <xf numFmtId="2" fontId="37" fillId="0" borderId="0" xfId="0" applyNumberFormat="1" applyFont="1" applyBorder="1" applyAlignment="1"/>
    <xf numFmtId="0" fontId="37" fillId="0" borderId="0" xfId="0" applyFont="1" applyFill="1" applyBorder="1" applyAlignment="1">
      <alignment horizontal="right"/>
    </xf>
    <xf numFmtId="0" fontId="41" fillId="0" borderId="0" xfId="0" applyFont="1" applyBorder="1" applyAlignment="1"/>
    <xf numFmtId="0" fontId="37" fillId="0" borderId="0" xfId="6" applyFont="1" applyFill="1" applyBorder="1" applyAlignment="1">
      <alignment horizontal="right" wrapText="1"/>
    </xf>
    <xf numFmtId="4" fontId="37" fillId="0" borderId="0" xfId="6" applyNumberFormat="1" applyFont="1" applyFill="1" applyBorder="1" applyAlignment="1">
      <alignment horizontal="right" wrapText="1"/>
    </xf>
    <xf numFmtId="4" fontId="37" fillId="0" borderId="0" xfId="6" applyNumberFormat="1" applyFont="1" applyBorder="1" applyAlignment="1">
      <alignment horizontal="right"/>
    </xf>
    <xf numFmtId="0" fontId="37" fillId="0" borderId="0" xfId="6" applyFont="1" applyFill="1" applyBorder="1" applyAlignment="1">
      <alignment horizontal="justify" wrapText="1"/>
    </xf>
    <xf numFmtId="0" fontId="37" fillId="0" borderId="0" xfId="0" applyFont="1" applyFill="1" applyBorder="1" applyAlignment="1">
      <alignment horizontal="right" wrapText="1"/>
    </xf>
    <xf numFmtId="0" fontId="37" fillId="0" borderId="0" xfId="18" applyFont="1" applyFill="1" applyBorder="1" applyAlignment="1">
      <alignment horizontal="center" vertical="top"/>
    </xf>
    <xf numFmtId="0" fontId="37" fillId="0" borderId="0" xfId="18" applyFont="1" applyFill="1" applyBorder="1" applyAlignment="1">
      <alignment horizontal="justify" vertical="top" wrapText="1"/>
    </xf>
    <xf numFmtId="0" fontId="37" fillId="0" borderId="0" xfId="18" applyFont="1" applyFill="1" applyBorder="1" applyAlignment="1">
      <alignment horizontal="right"/>
    </xf>
    <xf numFmtId="4" fontId="41" fillId="0" borderId="0" xfId="18" applyNumberFormat="1" applyFont="1" applyFill="1" applyBorder="1" applyAlignment="1">
      <alignment horizontal="right"/>
    </xf>
    <xf numFmtId="4" fontId="37" fillId="0" borderId="0" xfId="18" applyNumberFormat="1" applyFont="1" applyFill="1" applyBorder="1" applyAlignment="1" applyProtection="1">
      <alignment horizontal="right"/>
      <protection locked="0"/>
    </xf>
    <xf numFmtId="0" fontId="37" fillId="0" borderId="0" xfId="18" applyFont="1" applyFill="1" applyBorder="1"/>
    <xf numFmtId="0" fontId="45" fillId="0" borderId="0" xfId="18" applyFont="1" applyFill="1" applyBorder="1" applyAlignment="1">
      <alignment horizontal="justify" vertical="top" wrapText="1"/>
    </xf>
    <xf numFmtId="0" fontId="47" fillId="0" borderId="0" xfId="0" applyFont="1" applyFill="1" applyBorder="1"/>
    <xf numFmtId="4" fontId="45" fillId="0" borderId="0" xfId="6" applyNumberFormat="1" applyFont="1" applyFill="1" applyBorder="1" applyAlignment="1">
      <alignment horizontal="right" vertical="top"/>
    </xf>
    <xf numFmtId="0" fontId="45" fillId="0" borderId="0" xfId="0" applyFont="1" applyFill="1" applyBorder="1" applyAlignment="1">
      <alignment horizontal="right" vertical="top"/>
    </xf>
    <xf numFmtId="4" fontId="45" fillId="0" borderId="0" xfId="0" applyNumberFormat="1" applyFont="1" applyFill="1" applyBorder="1" applyAlignment="1">
      <alignment horizontal="right" vertical="top"/>
    </xf>
    <xf numFmtId="4" fontId="45" fillId="0" borderId="0" xfId="0" applyNumberFormat="1" applyFont="1" applyFill="1" applyBorder="1" applyAlignment="1">
      <alignment horizontal="right" vertical="center"/>
    </xf>
    <xf numFmtId="0" fontId="45" fillId="0" borderId="0" xfId="0" applyFont="1" applyFill="1" applyBorder="1"/>
    <xf numFmtId="0" fontId="47" fillId="0" borderId="0" xfId="0" applyFont="1" applyFill="1" applyBorder="1" applyAlignment="1">
      <alignment horizontal="right" vertical="top"/>
    </xf>
    <xf numFmtId="0" fontId="41" fillId="0" borderId="0" xfId="18" applyFont="1" applyFill="1" applyBorder="1" applyAlignment="1">
      <alignment horizontal="center" vertical="top"/>
    </xf>
    <xf numFmtId="0" fontId="41" fillId="0" borderId="0" xfId="18" applyFont="1" applyFill="1" applyBorder="1" applyAlignment="1">
      <alignment vertical="top" wrapText="1"/>
    </xf>
    <xf numFmtId="0" fontId="41" fillId="0" borderId="0" xfId="18" applyFont="1" applyFill="1" applyBorder="1" applyAlignment="1">
      <alignment horizontal="right" vertical="top"/>
    </xf>
    <xf numFmtId="4" fontId="41" fillId="0" borderId="0" xfId="18" applyNumberFormat="1" applyFont="1" applyFill="1" applyBorder="1" applyAlignment="1">
      <alignment horizontal="right" vertical="top"/>
    </xf>
    <xf numFmtId="4" fontId="37" fillId="0" borderId="0" xfId="18" applyNumberFormat="1" applyFont="1" applyFill="1" applyBorder="1" applyAlignment="1">
      <alignment horizontal="right" vertical="center"/>
    </xf>
    <xf numFmtId="4" fontId="37" fillId="0" borderId="0" xfId="18" applyNumberFormat="1" applyFont="1" applyFill="1" applyBorder="1" applyAlignment="1">
      <alignment horizontal="right" vertical="top"/>
    </xf>
    <xf numFmtId="0" fontId="41" fillId="0" borderId="0" xfId="18" applyFont="1" applyFill="1" applyBorder="1"/>
    <xf numFmtId="49" fontId="37" fillId="0" borderId="0" xfId="18" applyNumberFormat="1" applyFont="1" applyFill="1" applyBorder="1" applyAlignment="1">
      <alignment horizontal="center" vertical="center" wrapText="1"/>
    </xf>
    <xf numFmtId="4" fontId="37" fillId="0" borderId="0" xfId="18" applyNumberFormat="1" applyFont="1" applyFill="1" applyBorder="1" applyAlignment="1">
      <alignment horizontal="center" vertical="center" wrapText="1"/>
    </xf>
    <xf numFmtId="4" fontId="37" fillId="0" borderId="0" xfId="18" applyNumberFormat="1" applyFont="1" applyFill="1" applyBorder="1" applyAlignment="1" applyProtection="1">
      <alignment horizontal="center" vertical="center" wrapText="1"/>
      <protection locked="0"/>
    </xf>
    <xf numFmtId="0" fontId="37" fillId="0" borderId="0" xfId="18" applyFont="1" applyFill="1" applyBorder="1" applyAlignment="1">
      <alignment horizontal="center" vertical="center"/>
    </xf>
    <xf numFmtId="0" fontId="37" fillId="0" borderId="0" xfId="18" applyFont="1" applyFill="1" applyBorder="1" applyAlignment="1">
      <alignment vertical="center" wrapText="1"/>
    </xf>
    <xf numFmtId="0" fontId="41" fillId="0" borderId="0" xfId="18" applyFont="1" applyFill="1" applyBorder="1" applyAlignment="1">
      <alignment vertical="center"/>
    </xf>
    <xf numFmtId="0" fontId="37" fillId="0" borderId="0" xfId="18" applyFont="1" applyFill="1" applyBorder="1" applyAlignment="1">
      <alignment vertical="top" wrapText="1"/>
    </xf>
    <xf numFmtId="0" fontId="37" fillId="0" borderId="0" xfId="33" applyFont="1" applyFill="1" applyBorder="1" applyAlignment="1">
      <alignment horizontal="center" vertical="top"/>
    </xf>
    <xf numFmtId="4" fontId="37" fillId="0" borderId="0" xfId="18" applyNumberFormat="1" applyFont="1" applyFill="1" applyBorder="1" applyAlignment="1">
      <alignment horizontal="right"/>
    </xf>
    <xf numFmtId="0" fontId="37" fillId="0" borderId="0" xfId="18" applyFont="1" applyFill="1" applyBorder="1" applyAlignment="1"/>
    <xf numFmtId="0" fontId="37" fillId="0" borderId="0" xfId="18" applyFont="1" applyFill="1" applyBorder="1" applyAlignment="1">
      <alignment horizontal="right" vertical="top"/>
    </xf>
    <xf numFmtId="0" fontId="37" fillId="0" borderId="0" xfId="0" applyFont="1" applyFill="1" applyBorder="1"/>
    <xf numFmtId="0" fontId="41" fillId="0" borderId="0" xfId="0" applyFont="1" applyFill="1" applyBorder="1" applyAlignment="1">
      <alignment horizontal="justify" vertical="top" wrapText="1"/>
    </xf>
    <xf numFmtId="4" fontId="37" fillId="0" borderId="0" xfId="18" applyNumberFormat="1" applyFont="1" applyFill="1" applyBorder="1" applyAlignment="1">
      <alignment horizontal="center" vertical="top"/>
    </xf>
    <xf numFmtId="0" fontId="37" fillId="3" borderId="0" xfId="18" applyFont="1" applyFill="1" applyBorder="1" applyAlignment="1">
      <alignment horizontal="center" vertical="center"/>
    </xf>
    <xf numFmtId="0" fontId="37" fillId="3" borderId="0" xfId="18" applyFont="1" applyFill="1" applyBorder="1" applyAlignment="1">
      <alignment vertical="center" wrapText="1"/>
    </xf>
    <xf numFmtId="0" fontId="41" fillId="0" borderId="0" xfId="18" applyFont="1" applyFill="1" applyBorder="1" applyAlignment="1"/>
    <xf numFmtId="0" fontId="41" fillId="0" borderId="0" xfId="0" applyFont="1" applyFill="1" applyBorder="1" applyAlignment="1"/>
    <xf numFmtId="0" fontId="37" fillId="3" borderId="0" xfId="18" applyFont="1" applyFill="1" applyBorder="1" applyAlignment="1">
      <alignment horizontal="right" vertical="center"/>
    </xf>
    <xf numFmtId="4" fontId="41" fillId="3" borderId="0" xfId="18" applyNumberFormat="1" applyFont="1" applyFill="1" applyBorder="1" applyAlignment="1">
      <alignment horizontal="right" vertical="center"/>
    </xf>
    <xf numFmtId="4" fontId="37" fillId="3" borderId="0" xfId="18" applyNumberFormat="1" applyFont="1" applyFill="1" applyBorder="1" applyAlignment="1">
      <alignment horizontal="right" vertical="center"/>
    </xf>
    <xf numFmtId="0" fontId="37" fillId="3" borderId="0" xfId="18" applyFont="1" applyFill="1" applyBorder="1" applyAlignment="1">
      <alignment vertical="center"/>
    </xf>
    <xf numFmtId="0" fontId="37" fillId="3" borderId="0" xfId="18" applyFont="1" applyFill="1" applyBorder="1" applyAlignment="1">
      <alignment horizontal="left" vertical="center"/>
    </xf>
    <xf numFmtId="0" fontId="47" fillId="0" borderId="0" xfId="0" applyFont="1" applyBorder="1" applyAlignment="1">
      <alignment horizontal="center" vertical="top"/>
    </xf>
    <xf numFmtId="0" fontId="47" fillId="0" borderId="0" xfId="0" applyFont="1" applyBorder="1" applyAlignment="1">
      <alignment vertical="top" wrapText="1"/>
    </xf>
    <xf numFmtId="0" fontId="47" fillId="0" borderId="0" xfId="0" applyFont="1" applyBorder="1"/>
    <xf numFmtId="0" fontId="47" fillId="0" borderId="0" xfId="0" applyFont="1" applyBorder="1" applyAlignment="1">
      <alignment horizontal="right" vertical="top"/>
    </xf>
    <xf numFmtId="4" fontId="45" fillId="0" borderId="0" xfId="0" applyNumberFormat="1" applyFont="1" applyBorder="1" applyAlignment="1">
      <alignment horizontal="right" vertical="top"/>
    </xf>
    <xf numFmtId="4" fontId="45" fillId="0" borderId="0" xfId="0" applyNumberFormat="1" applyFont="1" applyBorder="1" applyAlignment="1">
      <alignment horizontal="right" vertical="center"/>
    </xf>
    <xf numFmtId="49" fontId="46" fillId="0" borderId="0" xfId="0" applyNumberFormat="1" applyFont="1" applyFill="1" applyBorder="1" applyAlignment="1">
      <alignment horizontal="center" vertical="center" wrapText="1"/>
    </xf>
    <xf numFmtId="4" fontId="46" fillId="0" borderId="0" xfId="0" applyNumberFormat="1" applyFont="1" applyFill="1" applyBorder="1" applyAlignment="1">
      <alignment horizontal="center" vertical="center" wrapText="1"/>
    </xf>
    <xf numFmtId="4" fontId="46" fillId="0" borderId="0" xfId="0" applyNumberFormat="1" applyFont="1" applyFill="1" applyBorder="1" applyAlignment="1" applyProtection="1">
      <alignment horizontal="center" vertical="center" wrapText="1"/>
      <protection locked="0"/>
    </xf>
    <xf numFmtId="4" fontId="37" fillId="0" borderId="0" xfId="0" applyNumberFormat="1" applyFont="1" applyFill="1" applyBorder="1" applyAlignment="1" applyProtection="1">
      <alignment horizontal="right"/>
      <protection locked="0"/>
    </xf>
    <xf numFmtId="0" fontId="45" fillId="3" borderId="0" xfId="0" applyFont="1" applyFill="1" applyBorder="1" applyAlignment="1">
      <alignment horizontal="center" vertical="center"/>
    </xf>
    <xf numFmtId="0" fontId="45" fillId="3" borderId="0" xfId="0" applyFont="1" applyFill="1" applyBorder="1" applyAlignment="1">
      <alignment vertical="center" wrapText="1"/>
    </xf>
    <xf numFmtId="0" fontId="47" fillId="0" borderId="0" xfId="0" applyFont="1" applyBorder="1" applyAlignment="1">
      <alignment vertical="center"/>
    </xf>
    <xf numFmtId="0" fontId="45" fillId="0" borderId="0" xfId="0" applyFont="1" applyFill="1" applyBorder="1" applyAlignment="1">
      <alignment horizontal="center" vertical="top"/>
    </xf>
    <xf numFmtId="0" fontId="47" fillId="0" borderId="0" xfId="0" applyFont="1" applyFill="1" applyBorder="1" applyAlignment="1">
      <alignment horizontal="center" vertical="top"/>
    </xf>
    <xf numFmtId="0" fontId="45" fillId="0" borderId="0" xfId="0" applyFont="1" applyFill="1" applyBorder="1" applyAlignment="1">
      <alignment vertical="top" wrapText="1"/>
    </xf>
    <xf numFmtId="0" fontId="45" fillId="0" borderId="0" xfId="0" applyFont="1" applyFill="1" applyBorder="1" applyAlignment="1">
      <alignment horizontal="right" vertical="top" wrapText="1"/>
    </xf>
    <xf numFmtId="0" fontId="45" fillId="0" borderId="0" xfId="0" applyFont="1" applyFill="1" applyBorder="1" applyAlignment="1">
      <alignment horizontal="right"/>
    </xf>
    <xf numFmtId="4" fontId="45" fillId="3" borderId="0" xfId="0" applyNumberFormat="1" applyFont="1" applyFill="1" applyBorder="1" applyAlignment="1">
      <alignment horizontal="right" vertical="center"/>
    </xf>
    <xf numFmtId="0" fontId="41" fillId="0" borderId="0" xfId="0" applyFont="1" applyBorder="1" applyAlignment="1">
      <alignment vertical="top" wrapText="1"/>
    </xf>
    <xf numFmtId="0" fontId="37" fillId="3" borderId="0" xfId="0" applyFont="1" applyFill="1" applyBorder="1" applyAlignment="1">
      <alignment horizontal="center" vertical="center"/>
    </xf>
    <xf numFmtId="0" fontId="37" fillId="3" borderId="0" xfId="0" applyFont="1" applyFill="1" applyBorder="1" applyAlignment="1">
      <alignment vertical="center" wrapText="1"/>
    </xf>
    <xf numFmtId="0" fontId="41" fillId="0" borderId="0" xfId="0" applyFont="1" applyBorder="1" applyAlignment="1">
      <alignment vertical="center"/>
    </xf>
    <xf numFmtId="4" fontId="37" fillId="0" borderId="0" xfId="0" applyNumberFormat="1" applyFont="1" applyFill="1" applyBorder="1" applyAlignment="1">
      <alignment horizontal="right" vertical="top" wrapText="1"/>
    </xf>
    <xf numFmtId="4" fontId="37" fillId="0" borderId="0" xfId="0" applyNumberFormat="1" applyFont="1" applyFill="1" applyBorder="1" applyAlignment="1">
      <alignment horizontal="right" wrapText="1"/>
    </xf>
    <xf numFmtId="0" fontId="41" fillId="0" borderId="0" xfId="0" applyFont="1" applyFill="1" applyBorder="1" applyAlignment="1">
      <alignment vertical="center"/>
    </xf>
    <xf numFmtId="0" fontId="37" fillId="0" borderId="0" xfId="33" applyFont="1" applyBorder="1" applyAlignment="1">
      <alignment horizontal="center" vertical="top"/>
    </xf>
    <xf numFmtId="49" fontId="37" fillId="0" borderId="0" xfId="0" applyNumberFormat="1" applyFont="1" applyFill="1" applyBorder="1" applyAlignment="1">
      <alignment horizontal="center" vertical="top"/>
    </xf>
    <xf numFmtId="0" fontId="37" fillId="0" borderId="0" xfId="7" applyFont="1" applyBorder="1" applyAlignment="1">
      <alignment horizontal="right" vertical="top"/>
    </xf>
    <xf numFmtId="2" fontId="37" fillId="0" borderId="0" xfId="33" applyNumberFormat="1" applyFont="1" applyBorder="1" applyAlignment="1">
      <alignment horizontal="right" vertical="center"/>
    </xf>
    <xf numFmtId="4" fontId="37" fillId="0" borderId="0" xfId="33" applyNumberFormat="1" applyFont="1" applyBorder="1" applyAlignment="1">
      <alignment horizontal="right" vertical="center"/>
    </xf>
    <xf numFmtId="0" fontId="37" fillId="0" borderId="0" xfId="33" applyFont="1" applyBorder="1"/>
    <xf numFmtId="0" fontId="37" fillId="0" borderId="0" xfId="7" applyFont="1" applyBorder="1" applyAlignment="1">
      <alignment horizontal="justify" vertical="top" wrapText="1"/>
    </xf>
    <xf numFmtId="0" fontId="37" fillId="0" borderId="0" xfId="7" applyFont="1" applyBorder="1" applyAlignment="1">
      <alignment horizontal="right" vertical="top" wrapText="1"/>
    </xf>
    <xf numFmtId="0" fontId="37" fillId="0" borderId="0" xfId="7" applyFont="1" applyBorder="1" applyAlignment="1">
      <alignment horizontal="right" vertical="center"/>
    </xf>
    <xf numFmtId="0" fontId="37" fillId="3" borderId="0" xfId="0" applyFont="1" applyFill="1" applyBorder="1" applyAlignment="1">
      <alignment vertical="center"/>
    </xf>
    <xf numFmtId="0" fontId="37" fillId="3" borderId="0" xfId="0" applyFont="1" applyFill="1" applyBorder="1" applyAlignment="1">
      <alignment horizontal="right" vertical="center"/>
    </xf>
    <xf numFmtId="4" fontId="37" fillId="3" borderId="0" xfId="0" applyNumberFormat="1" applyFont="1" applyFill="1" applyBorder="1" applyAlignment="1">
      <alignment horizontal="right" vertical="center"/>
    </xf>
    <xf numFmtId="0" fontId="45" fillId="0" borderId="0" xfId="0" applyFont="1" applyBorder="1" applyAlignment="1">
      <alignment horizontal="center" vertical="top"/>
    </xf>
    <xf numFmtId="4" fontId="37" fillId="0" borderId="0" xfId="0" applyNumberFormat="1" applyFont="1" applyBorder="1" applyAlignment="1">
      <alignment horizontal="right" vertical="center" wrapText="1"/>
    </xf>
    <xf numFmtId="4" fontId="37" fillId="0" borderId="0" xfId="0" applyNumberFormat="1" applyFont="1" applyBorder="1" applyAlignment="1">
      <alignment horizontal="right" wrapText="1"/>
    </xf>
    <xf numFmtId="0" fontId="37" fillId="0" borderId="0" xfId="0" applyFont="1" applyBorder="1" applyAlignment="1"/>
    <xf numFmtId="0" fontId="37" fillId="0" borderId="0" xfId="0" applyFont="1" applyFill="1" applyBorder="1" applyAlignment="1"/>
    <xf numFmtId="0" fontId="45" fillId="0" borderId="0" xfId="0" applyFont="1" applyBorder="1" applyAlignment="1">
      <alignment horizontal="right" vertical="top"/>
    </xf>
    <xf numFmtId="0" fontId="45" fillId="0" borderId="0" xfId="0" applyFont="1" applyBorder="1"/>
    <xf numFmtId="0" fontId="43" fillId="0" borderId="0" xfId="0" applyFont="1" applyBorder="1" applyAlignment="1">
      <alignment horizontal="justify" vertical="top" wrapText="1"/>
    </xf>
    <xf numFmtId="0" fontId="49" fillId="0" borderId="0" xfId="37" applyFont="1" applyBorder="1"/>
    <xf numFmtId="0" fontId="49" fillId="0" borderId="0" xfId="37" applyFont="1" applyBorder="1" applyAlignment="1">
      <alignment horizontal="center"/>
    </xf>
    <xf numFmtId="0" fontId="37" fillId="0" borderId="0" xfId="37" applyFont="1" applyBorder="1" applyAlignment="1">
      <alignment horizontal="center"/>
    </xf>
    <xf numFmtId="4" fontId="37" fillId="0" borderId="0" xfId="37" applyNumberFormat="1" applyFont="1" applyBorder="1" applyAlignment="1">
      <alignment horizontal="right"/>
    </xf>
    <xf numFmtId="4" fontId="49" fillId="0" borderId="0" xfId="37" applyNumberFormat="1" applyFont="1" applyBorder="1" applyAlignment="1">
      <alignment horizontal="right"/>
    </xf>
    <xf numFmtId="49" fontId="37" fillId="0" borderId="0" xfId="37" applyNumberFormat="1" applyFont="1" applyBorder="1" applyAlignment="1">
      <alignment horizontal="center" vertical="center" wrapText="1"/>
    </xf>
    <xf numFmtId="4" fontId="37" fillId="0" borderId="0" xfId="37" applyNumberFormat="1" applyFont="1" applyBorder="1" applyAlignment="1">
      <alignment horizontal="center" vertical="center" wrapText="1"/>
    </xf>
    <xf numFmtId="4" fontId="37" fillId="0" borderId="0" xfId="37" applyNumberFormat="1" applyFont="1" applyBorder="1" applyAlignment="1" applyProtection="1">
      <alignment horizontal="center" vertical="center" wrapText="1"/>
      <protection locked="0"/>
    </xf>
    <xf numFmtId="0" fontId="37" fillId="3" borderId="0" xfId="38" applyFont="1" applyFill="1" applyBorder="1" applyAlignment="1">
      <alignment horizontal="center" vertical="center"/>
    </xf>
    <xf numFmtId="0" fontId="37" fillId="3" borderId="0" xfId="38" applyFont="1" applyFill="1" applyBorder="1" applyAlignment="1">
      <alignment vertical="center" wrapText="1"/>
    </xf>
    <xf numFmtId="0" fontId="41" fillId="0" borderId="0" xfId="38" applyFont="1" applyBorder="1" applyAlignment="1">
      <alignment vertical="center"/>
    </xf>
    <xf numFmtId="0" fontId="41" fillId="0" borderId="0" xfId="38" applyFont="1" applyBorder="1" applyAlignment="1">
      <alignment horizontal="center" vertical="top"/>
    </xf>
    <xf numFmtId="0" fontId="41" fillId="0" borderId="0" xfId="38" applyFont="1" applyBorder="1" applyAlignment="1">
      <alignment vertical="top" wrapText="1"/>
    </xf>
    <xf numFmtId="0" fontId="41" fillId="0" borderId="0" xfId="38" applyFont="1" applyBorder="1" applyAlignment="1">
      <alignment horizontal="right" vertical="top"/>
    </xf>
    <xf numFmtId="4" fontId="37" fillId="0" borderId="0" xfId="38" applyNumberFormat="1" applyFont="1" applyBorder="1" applyAlignment="1">
      <alignment horizontal="right" vertical="top"/>
    </xf>
    <xf numFmtId="4" fontId="37" fillId="0" borderId="0" xfId="38" applyNumberFormat="1" applyFont="1" applyBorder="1" applyAlignment="1">
      <alignment horizontal="right" vertical="center"/>
    </xf>
    <xf numFmtId="4" fontId="37" fillId="0" borderId="0" xfId="38" applyNumberFormat="1" applyFont="1" applyBorder="1" applyAlignment="1">
      <alignment horizontal="right" vertical="top" wrapText="1"/>
    </xf>
    <xf numFmtId="0" fontId="37" fillId="0" borderId="0" xfId="38" applyFont="1" applyBorder="1"/>
    <xf numFmtId="0" fontId="37" fillId="0" borderId="0" xfId="38" applyFont="1" applyBorder="1" applyAlignment="1">
      <alignment horizontal="center" vertical="top"/>
    </xf>
    <xf numFmtId="0" fontId="37" fillId="0" borderId="0" xfId="38" applyFont="1" applyBorder="1" applyAlignment="1">
      <alignment horizontal="justify" vertical="top" wrapText="1"/>
    </xf>
    <xf numFmtId="0" fontId="37" fillId="0" borderId="0" xfId="38" applyFont="1" applyBorder="1" applyAlignment="1">
      <alignment horizontal="right" vertical="top"/>
    </xf>
    <xf numFmtId="0" fontId="41" fillId="0" borderId="0" xfId="38" applyFont="1" applyBorder="1"/>
    <xf numFmtId="0" fontId="37" fillId="0" borderId="0" xfId="38" applyFont="1" applyBorder="1" applyAlignment="1">
      <alignment horizontal="justify" vertical="center" wrapText="1"/>
    </xf>
    <xf numFmtId="0" fontId="37" fillId="0" borderId="0" xfId="38" quotePrefix="1" applyFont="1" applyBorder="1" applyAlignment="1">
      <alignment horizontal="left" vertical="top" wrapText="1" indent="1"/>
    </xf>
    <xf numFmtId="0" fontId="37" fillId="0" borderId="0" xfId="38" applyFont="1" applyBorder="1" applyAlignment="1">
      <alignment horizontal="right"/>
    </xf>
    <xf numFmtId="4" fontId="37" fillId="0" borderId="0" xfId="38" applyNumberFormat="1" applyFont="1" applyBorder="1" applyAlignment="1">
      <alignment horizontal="right"/>
    </xf>
    <xf numFmtId="0" fontId="41" fillId="0" borderId="0" xfId="38" applyFont="1" applyBorder="1" applyAlignment="1"/>
    <xf numFmtId="0" fontId="37" fillId="3" borderId="0" xfId="38" applyFont="1" applyFill="1" applyBorder="1" applyAlignment="1">
      <alignment horizontal="right" vertical="center"/>
    </xf>
    <xf numFmtId="4" fontId="37" fillId="3" borderId="0" xfId="38" applyNumberFormat="1" applyFont="1" applyFill="1" applyBorder="1" applyAlignment="1">
      <alignment horizontal="right" vertical="center"/>
    </xf>
    <xf numFmtId="1" fontId="37" fillId="0" borderId="0" xfId="0" applyNumberFormat="1" applyFont="1" applyFill="1" applyBorder="1" applyAlignment="1">
      <alignment horizontal="center" vertical="top" wrapText="1"/>
    </xf>
    <xf numFmtId="4" fontId="37" fillId="0" borderId="0" xfId="17" applyFont="1" applyBorder="1" applyAlignment="1">
      <alignment horizontal="justify" vertical="top" wrapText="1"/>
    </xf>
    <xf numFmtId="0" fontId="37" fillId="0" borderId="0" xfId="0" applyFont="1" applyBorder="1" applyAlignment="1">
      <alignment vertical="top" wrapText="1"/>
    </xf>
    <xf numFmtId="1" fontId="37" fillId="0" borderId="0" xfId="0" applyNumberFormat="1" applyFont="1" applyBorder="1" applyAlignment="1">
      <alignment horizontal="center" vertical="top" wrapText="1"/>
    </xf>
    <xf numFmtId="0" fontId="37" fillId="0" borderId="0" xfId="0" applyFont="1" applyBorder="1" applyAlignment="1">
      <alignment wrapText="1"/>
    </xf>
    <xf numFmtId="2" fontId="37" fillId="0" borderId="0" xfId="0" applyNumberFormat="1" applyFont="1" applyBorder="1" applyAlignment="1">
      <alignment wrapText="1"/>
    </xf>
    <xf numFmtId="4" fontId="37" fillId="3" borderId="0" xfId="0" applyNumberFormat="1" applyFont="1" applyFill="1" applyBorder="1" applyAlignment="1">
      <alignment horizontal="right"/>
    </xf>
    <xf numFmtId="0" fontId="41" fillId="0" borderId="0" xfId="0" applyFont="1" applyFill="1" applyAlignment="1">
      <alignment vertical="center"/>
    </xf>
    <xf numFmtId="4" fontId="45" fillId="0" borderId="0" xfId="0" applyNumberFormat="1" applyFont="1" applyBorder="1" applyAlignment="1">
      <alignment horizontal="right" vertical="center" wrapText="1" shrinkToFit="1"/>
    </xf>
    <xf numFmtId="4" fontId="37" fillId="0" borderId="0" xfId="0" applyNumberFormat="1" applyFont="1" applyBorder="1" applyAlignment="1">
      <alignment horizontal="right" vertical="center" wrapText="1" shrinkToFit="1"/>
    </xf>
    <xf numFmtId="4" fontId="37" fillId="0" borderId="0" xfId="0" applyNumberFormat="1" applyFont="1" applyBorder="1" applyAlignment="1">
      <alignment horizontal="right" wrapText="1" shrinkToFit="1"/>
    </xf>
    <xf numFmtId="0" fontId="41" fillId="0" borderId="0" xfId="18" applyFont="1" applyBorder="1" applyAlignment="1">
      <alignment horizontal="center" vertical="top"/>
    </xf>
    <xf numFmtId="0" fontId="41" fillId="0" borderId="0" xfId="18" applyFont="1" applyBorder="1" applyAlignment="1">
      <alignment vertical="top" wrapText="1"/>
    </xf>
    <xf numFmtId="0" fontId="41" fillId="0" borderId="0" xfId="18" applyFont="1" applyBorder="1"/>
    <xf numFmtId="0" fontId="41" fillId="0" borderId="0" xfId="18" applyFont="1" applyBorder="1" applyAlignment="1">
      <alignment horizontal="right" vertical="top"/>
    </xf>
    <xf numFmtId="4" fontId="41" fillId="0" borderId="0" xfId="18" applyNumberFormat="1" applyFont="1" applyBorder="1" applyAlignment="1">
      <alignment horizontal="right" vertical="top"/>
    </xf>
    <xf numFmtId="4" fontId="37" fillId="0" borderId="0" xfId="18" applyNumberFormat="1" applyFont="1" applyBorder="1" applyAlignment="1">
      <alignment horizontal="right" vertical="center"/>
    </xf>
    <xf numFmtId="4" fontId="37" fillId="0" borderId="0" xfId="18" applyNumberFormat="1" applyFont="1" applyBorder="1" applyAlignment="1">
      <alignment horizontal="right" vertical="top"/>
    </xf>
    <xf numFmtId="0" fontId="41" fillId="0" borderId="0" xfId="18" applyFont="1" applyBorder="1" applyAlignment="1">
      <alignment vertical="center"/>
    </xf>
    <xf numFmtId="4" fontId="37" fillId="0" borderId="0" xfId="18" applyNumberFormat="1" applyFont="1" applyBorder="1" applyAlignment="1">
      <alignment horizontal="right" vertical="center" wrapText="1" shrinkToFit="1"/>
    </xf>
    <xf numFmtId="0" fontId="37" fillId="0" borderId="0" xfId="36" applyFont="1" applyBorder="1" applyAlignment="1">
      <alignment horizontal="center" vertical="top"/>
    </xf>
    <xf numFmtId="2" fontId="37" fillId="0" borderId="0" xfId="36" applyNumberFormat="1" applyFont="1" applyBorder="1" applyAlignment="1">
      <alignment horizontal="right"/>
    </xf>
    <xf numFmtId="4" fontId="37" fillId="0" borderId="0" xfId="36" applyNumberFormat="1" applyFont="1" applyBorder="1" applyAlignment="1">
      <alignment horizontal="right"/>
    </xf>
    <xf numFmtId="0" fontId="49" fillId="0" borderId="0" xfId="36" applyFont="1" applyBorder="1" applyAlignment="1"/>
    <xf numFmtId="0" fontId="37" fillId="0" borderId="0" xfId="36" applyFont="1" applyBorder="1"/>
    <xf numFmtId="2" fontId="50" fillId="0" borderId="0" xfId="36" applyNumberFormat="1" applyFont="1" applyBorder="1" applyAlignment="1">
      <alignment horizontal="right" vertical="center"/>
    </xf>
    <xf numFmtId="2" fontId="37" fillId="0" borderId="0" xfId="36" applyNumberFormat="1" applyFont="1" applyBorder="1" applyAlignment="1">
      <alignment horizontal="right" vertical="center"/>
    </xf>
    <xf numFmtId="4" fontId="37" fillId="0" borderId="0" xfId="36" applyNumberFormat="1" applyFont="1" applyBorder="1" applyAlignment="1">
      <alignment horizontal="right" vertical="center"/>
    </xf>
    <xf numFmtId="0" fontId="49" fillId="0" borderId="0" xfId="36" applyFont="1" applyBorder="1"/>
    <xf numFmtId="4" fontId="41" fillId="3" borderId="0" xfId="18" applyNumberFormat="1" applyFont="1" applyFill="1" applyBorder="1" applyAlignment="1">
      <alignment horizontal="center" vertical="center"/>
    </xf>
    <xf numFmtId="4" fontId="37" fillId="3" borderId="0" xfId="18" applyNumberFormat="1" applyFont="1" applyFill="1" applyBorder="1" applyAlignment="1">
      <alignment horizontal="center" vertical="center"/>
    </xf>
    <xf numFmtId="0" fontId="37" fillId="0" borderId="0" xfId="18" applyFont="1" applyBorder="1" applyAlignment="1">
      <alignment horizontal="center" vertical="top"/>
    </xf>
    <xf numFmtId="4" fontId="37" fillId="0" borderId="0" xfId="18" applyNumberFormat="1" applyFont="1" applyFill="1" applyBorder="1" applyAlignment="1">
      <alignment horizontal="right" vertical="top" wrapText="1"/>
    </xf>
    <xf numFmtId="2" fontId="45" fillId="0" borderId="0" xfId="0" applyNumberFormat="1" applyFont="1" applyFill="1" applyBorder="1" applyAlignment="1">
      <alignment horizontal="right" vertical="top"/>
    </xf>
    <xf numFmtId="0" fontId="45" fillId="0" borderId="0" xfId="0" quotePrefix="1" applyFont="1" applyFill="1" applyBorder="1" applyAlignment="1">
      <alignment horizontal="justify" vertical="top" wrapText="1"/>
    </xf>
    <xf numFmtId="16" fontId="45" fillId="0" borderId="0" xfId="0" applyNumberFormat="1" applyFont="1" applyBorder="1" applyAlignment="1">
      <alignment horizontal="right" vertical="top"/>
    </xf>
    <xf numFmtId="0" fontId="45" fillId="0" borderId="0" xfId="0" applyFont="1" applyBorder="1" applyAlignment="1">
      <alignment horizontal="center" vertical="center"/>
    </xf>
    <xf numFmtId="0" fontId="45" fillId="3" borderId="0" xfId="0" applyFont="1" applyFill="1" applyBorder="1" applyAlignment="1">
      <alignment horizontal="justify" vertical="center" wrapText="1"/>
    </xf>
    <xf numFmtId="0" fontId="45" fillId="0" borderId="0" xfId="0" applyFont="1" applyFill="1" applyBorder="1" applyAlignment="1">
      <alignment horizontal="right" vertical="center"/>
    </xf>
    <xf numFmtId="0" fontId="45" fillId="0" borderId="0" xfId="0" applyFont="1" applyFill="1" applyBorder="1" applyAlignment="1">
      <alignment vertical="center"/>
    </xf>
    <xf numFmtId="0" fontId="45" fillId="0" borderId="0" xfId="0" applyFont="1" applyFill="1" applyBorder="1" applyAlignment="1"/>
    <xf numFmtId="0" fontId="45" fillId="0" borderId="0" xfId="37" applyFont="1" applyFill="1" applyBorder="1" applyAlignment="1">
      <alignment horizontal="center" vertical="top"/>
    </xf>
    <xf numFmtId="0" fontId="45" fillId="0" borderId="0" xfId="38" applyFont="1" applyFill="1" applyBorder="1" applyAlignment="1">
      <alignment horizontal="justify" vertical="top" wrapText="1"/>
    </xf>
    <xf numFmtId="0" fontId="45" fillId="0" borderId="0" xfId="37" applyFont="1" applyFill="1" applyBorder="1" applyAlignment="1">
      <alignment horizontal="center" vertical="center"/>
    </xf>
    <xf numFmtId="2" fontId="45" fillId="0" borderId="0" xfId="37" applyNumberFormat="1" applyFont="1" applyFill="1" applyBorder="1" applyAlignment="1">
      <alignment horizontal="center" vertical="center"/>
    </xf>
    <xf numFmtId="4" fontId="45" fillId="0" borderId="0" xfId="37" applyNumberFormat="1" applyFont="1" applyFill="1" applyBorder="1" applyAlignment="1">
      <alignment horizontal="right" vertical="center"/>
    </xf>
    <xf numFmtId="0" fontId="48" fillId="0" borderId="0" xfId="37" applyFont="1" applyFill="1" applyBorder="1"/>
    <xf numFmtId="4" fontId="45" fillId="0" borderId="0" xfId="0" applyNumberFormat="1" applyFont="1" applyFill="1" applyBorder="1" applyAlignment="1">
      <alignment horizontal="right" vertical="center" wrapText="1" shrinkToFit="1"/>
    </xf>
    <xf numFmtId="0" fontId="47" fillId="0" borderId="0" xfId="6" applyFont="1" applyFill="1" applyBorder="1" applyAlignment="1">
      <alignment horizontal="right" vertical="top"/>
    </xf>
    <xf numFmtId="0" fontId="45" fillId="0" borderId="0" xfId="6" applyFont="1" applyFill="1" applyBorder="1" applyAlignment="1">
      <alignment horizontal="justify" vertical="top" wrapText="1"/>
    </xf>
    <xf numFmtId="0" fontId="47" fillId="0" borderId="0" xfId="6" applyFont="1" applyFill="1" applyBorder="1"/>
    <xf numFmtId="4" fontId="45" fillId="0" borderId="0" xfId="38" applyNumberFormat="1" applyFont="1" applyFill="1" applyBorder="1" applyAlignment="1">
      <alignment horizontal="right" vertical="top"/>
    </xf>
    <xf numFmtId="2" fontId="45" fillId="0" borderId="0" xfId="37" applyNumberFormat="1" applyFont="1" applyFill="1" applyBorder="1" applyAlignment="1">
      <alignment horizontal="right" vertical="center"/>
    </xf>
    <xf numFmtId="0" fontId="45" fillId="0" borderId="0" xfId="6" applyFont="1" applyFill="1" applyBorder="1" applyAlignment="1">
      <alignment horizontal="right" vertical="top" wrapText="1"/>
    </xf>
    <xf numFmtId="0" fontId="51" fillId="0" borderId="0" xfId="0" applyFont="1" applyBorder="1" applyAlignment="1">
      <alignment vertical="top" wrapText="1"/>
    </xf>
    <xf numFmtId="0" fontId="47" fillId="3" borderId="0" xfId="0" applyFont="1" applyFill="1" applyBorder="1" applyAlignment="1">
      <alignment vertical="center"/>
    </xf>
    <xf numFmtId="2" fontId="37" fillId="0" borderId="0" xfId="0" applyNumberFormat="1" applyFont="1" applyFill="1" applyBorder="1" applyAlignment="1">
      <alignment horizontal="right" vertical="top"/>
    </xf>
    <xf numFmtId="0" fontId="37" fillId="0" borderId="0" xfId="0" applyFont="1" applyBorder="1" applyAlignment="1">
      <alignment horizontal="center" vertical="center"/>
    </xf>
    <xf numFmtId="0" fontId="37" fillId="3" borderId="0" xfId="0" applyFont="1" applyFill="1" applyBorder="1" applyAlignment="1">
      <alignment horizontal="justify" vertical="center" wrapText="1"/>
    </xf>
    <xf numFmtId="0" fontId="37" fillId="0" borderId="0" xfId="0" applyFont="1" applyFill="1" applyBorder="1" applyAlignment="1">
      <alignment horizontal="right" vertical="center"/>
    </xf>
    <xf numFmtId="0" fontId="37" fillId="0" borderId="0" xfId="0" applyFont="1" applyFill="1" applyBorder="1" applyAlignment="1">
      <alignment vertical="center"/>
    </xf>
    <xf numFmtId="0" fontId="41" fillId="0" borderId="0" xfId="0" applyFont="1" applyBorder="1" applyAlignment="1">
      <alignment vertical="center" wrapText="1"/>
    </xf>
    <xf numFmtId="4" fontId="37" fillId="0" borderId="0" xfId="53" applyNumberFormat="1" applyFont="1" applyFill="1" applyBorder="1" applyAlignment="1">
      <alignment horizontal="right" vertical="top"/>
    </xf>
    <xf numFmtId="0" fontId="41" fillId="0" borderId="0" xfId="0" applyFont="1" applyFill="1" applyBorder="1" applyAlignment="1">
      <alignment vertical="center" wrapText="1"/>
    </xf>
    <xf numFmtId="0" fontId="37" fillId="0" borderId="0" xfId="37" applyFont="1" applyBorder="1" applyAlignment="1">
      <alignment horizontal="center" vertical="center"/>
    </xf>
    <xf numFmtId="2" fontId="37" fillId="0" borderId="0" xfId="37" applyNumberFormat="1" applyFont="1" applyBorder="1" applyAlignment="1">
      <alignment horizontal="center" vertical="center"/>
    </xf>
    <xf numFmtId="4" fontId="37" fillId="0" borderId="0" xfId="37" applyNumberFormat="1" applyFont="1" applyBorder="1" applyAlignment="1">
      <alignment horizontal="right" vertical="center"/>
    </xf>
    <xf numFmtId="0" fontId="37" fillId="0" borderId="0" xfId="37" applyFont="1" applyBorder="1" applyAlignment="1">
      <alignment horizontal="center" vertical="top"/>
    </xf>
    <xf numFmtId="0" fontId="37" fillId="0" borderId="0" xfId="0" applyFont="1" applyFill="1" applyBorder="1" applyAlignment="1">
      <alignment horizontal="justify" vertical="center" wrapText="1"/>
    </xf>
    <xf numFmtId="0" fontId="37" fillId="0" borderId="0" xfId="0" applyFont="1" applyBorder="1" applyAlignment="1">
      <alignment horizontal="right" vertical="center"/>
    </xf>
    <xf numFmtId="0" fontId="37" fillId="0" borderId="0" xfId="0" applyFont="1" applyBorder="1" applyAlignment="1">
      <alignment vertical="center"/>
    </xf>
    <xf numFmtId="0" fontId="37" fillId="0" borderId="0" xfId="16" applyFont="1" applyBorder="1" applyAlignment="1">
      <alignment horizontal="right" vertical="top"/>
    </xf>
    <xf numFmtId="2" fontId="37" fillId="0" borderId="0" xfId="37" applyNumberFormat="1" applyFont="1" applyBorder="1" applyAlignment="1">
      <alignment horizontal="right" vertical="center"/>
    </xf>
    <xf numFmtId="4" fontId="37" fillId="0" borderId="0" xfId="53" applyNumberFormat="1" applyFont="1" applyFill="1" applyBorder="1" applyAlignment="1">
      <alignment horizontal="right"/>
    </xf>
    <xf numFmtId="4" fontId="37" fillId="0" borderId="0" xfId="0" applyNumberFormat="1" applyFont="1" applyFill="1" applyBorder="1" applyAlignment="1">
      <alignment horizontal="right" vertical="center" wrapText="1" shrinkToFit="1"/>
    </xf>
    <xf numFmtId="0" fontId="52" fillId="0" borderId="0" xfId="4" applyFont="1" applyBorder="1" applyAlignment="1">
      <alignment horizontal="center" vertical="top" wrapText="1"/>
    </xf>
    <xf numFmtId="0" fontId="52" fillId="0" borderId="0" xfId="4" applyFont="1" applyBorder="1" applyAlignment="1">
      <alignment vertical="top" wrapText="1"/>
    </xf>
    <xf numFmtId="0" fontId="43" fillId="0" borderId="0" xfId="4" applyFont="1" applyBorder="1" applyAlignment="1">
      <alignment vertical="top" wrapText="1"/>
    </xf>
    <xf numFmtId="0" fontId="43" fillId="0" borderId="0" xfId="4" applyFont="1" applyBorder="1" applyAlignment="1">
      <alignment horizontal="center" vertical="top" wrapText="1"/>
    </xf>
    <xf numFmtId="0" fontId="52" fillId="0" borderId="0" xfId="4" applyFont="1" applyFill="1" applyBorder="1" applyAlignment="1">
      <alignment horizontal="center" vertical="top" wrapText="1"/>
    </xf>
    <xf numFmtId="0" fontId="52" fillId="0" borderId="0" xfId="4" applyFont="1" applyFill="1" applyBorder="1" applyAlignment="1">
      <alignment vertical="top" wrapText="1"/>
    </xf>
    <xf numFmtId="0" fontId="42" fillId="0" borderId="0" xfId="0" applyFont="1" applyBorder="1" applyAlignment="1">
      <alignment vertical="top"/>
    </xf>
    <xf numFmtId="0" fontId="52" fillId="0" borderId="0" xfId="0" applyFont="1" applyBorder="1" applyAlignment="1">
      <alignment vertical="top"/>
    </xf>
    <xf numFmtId="0" fontId="37" fillId="0" borderId="0" xfId="4" quotePrefix="1" applyFont="1" applyBorder="1" applyAlignment="1">
      <alignment horizontal="left" vertical="top" wrapText="1" indent="1"/>
    </xf>
    <xf numFmtId="4" fontId="37" fillId="0" borderId="0" xfId="0" applyNumberFormat="1" applyFont="1" applyBorder="1" applyAlignment="1">
      <alignment horizontal="center"/>
    </xf>
    <xf numFmtId="0" fontId="42" fillId="0" borderId="0" xfId="0" applyFont="1" applyBorder="1" applyAlignment="1">
      <alignment horizontal="center"/>
    </xf>
    <xf numFmtId="0" fontId="42" fillId="0" borderId="0" xfId="0" applyFont="1" applyBorder="1"/>
    <xf numFmtId="0" fontId="41" fillId="0" borderId="0" xfId="0" applyFont="1" applyBorder="1" applyAlignment="1">
      <alignment horizontal="justify" vertical="top" wrapText="1"/>
    </xf>
    <xf numFmtId="0" fontId="37" fillId="0" borderId="0" xfId="18" applyFont="1" applyBorder="1" applyAlignment="1">
      <alignment horizontal="justify" vertical="top" wrapText="1"/>
    </xf>
    <xf numFmtId="0" fontId="37" fillId="0" borderId="0" xfId="0" applyFont="1" applyBorder="1" applyAlignment="1">
      <alignment horizontal="left" vertical="top" wrapText="1"/>
    </xf>
    <xf numFmtId="0" fontId="41" fillId="0" borderId="0" xfId="6" applyFont="1" applyBorder="1" applyAlignment="1">
      <alignment horizontal="center" vertical="top"/>
    </xf>
    <xf numFmtId="0" fontId="41" fillId="0" borderId="0" xfId="6" applyFont="1" applyBorder="1" applyAlignment="1">
      <alignment vertical="top" wrapText="1"/>
    </xf>
    <xf numFmtId="0" fontId="41" fillId="0" borderId="0" xfId="6" applyFont="1" applyBorder="1"/>
    <xf numFmtId="0" fontId="41" fillId="0" borderId="0" xfId="6" applyFont="1" applyBorder="1" applyAlignment="1">
      <alignment horizontal="right" vertical="top"/>
    </xf>
    <xf numFmtId="0" fontId="41" fillId="0" borderId="0" xfId="6" applyFont="1" applyBorder="1" applyAlignment="1">
      <alignment vertical="center"/>
    </xf>
    <xf numFmtId="0" fontId="41" fillId="0" borderId="0" xfId="6" applyFont="1" applyFill="1" applyBorder="1" applyAlignment="1">
      <alignment horizontal="justify" vertical="top" wrapText="1"/>
    </xf>
    <xf numFmtId="0" fontId="37" fillId="0" borderId="0" xfId="6" applyFont="1" applyFill="1" applyBorder="1" applyAlignment="1">
      <alignment horizontal="right" vertical="top"/>
    </xf>
    <xf numFmtId="0" fontId="41" fillId="0" borderId="0" xfId="6" applyFont="1" applyFill="1" applyBorder="1"/>
    <xf numFmtId="0" fontId="41" fillId="0" borderId="0" xfId="6" applyFont="1" applyBorder="1" applyAlignment="1">
      <alignment vertical="center" wrapText="1"/>
    </xf>
    <xf numFmtId="4" fontId="37" fillId="0" borderId="0" xfId="6" applyNumberFormat="1" applyFont="1" applyBorder="1" applyAlignment="1">
      <alignment vertical="center" wrapText="1"/>
    </xf>
    <xf numFmtId="0" fontId="52" fillId="0" borderId="0" xfId="6" applyFont="1" applyFill="1" applyBorder="1" applyAlignment="1">
      <alignment vertical="top"/>
    </xf>
    <xf numFmtId="4" fontId="52" fillId="0" borderId="0" xfId="6" applyNumberFormat="1" applyFont="1" applyFill="1" applyBorder="1" applyAlignment="1">
      <alignment vertical="top"/>
    </xf>
    <xf numFmtId="4" fontId="37" fillId="0" borderId="0" xfId="6" applyNumberFormat="1" applyFont="1" applyFill="1" applyBorder="1" applyAlignment="1"/>
    <xf numFmtId="0" fontId="41" fillId="0" borderId="0" xfId="6" applyFont="1" applyFill="1" applyBorder="1" applyAlignment="1"/>
    <xf numFmtId="0" fontId="37" fillId="0" borderId="0" xfId="6" applyFont="1" applyFill="1" applyBorder="1" applyAlignment="1"/>
    <xf numFmtId="0" fontId="43" fillId="0" borderId="0" xfId="6" applyFont="1" applyFill="1" applyBorder="1" applyAlignment="1">
      <alignment vertical="top"/>
    </xf>
    <xf numFmtId="4" fontId="43" fillId="0" borderId="0" xfId="6" applyNumberFormat="1" applyFont="1" applyFill="1" applyBorder="1" applyAlignment="1">
      <alignment vertical="top"/>
    </xf>
    <xf numFmtId="0" fontId="41" fillId="0" borderId="0" xfId="6" applyFont="1" applyFill="1" applyBorder="1" applyAlignment="1">
      <alignment horizontal="right" vertical="top"/>
    </xf>
    <xf numFmtId="0" fontId="41" fillId="0" borderId="0" xfId="6" applyFont="1" applyFill="1" applyBorder="1" applyAlignment="1">
      <alignment horizontal="center" vertical="top"/>
    </xf>
    <xf numFmtId="0" fontId="41" fillId="0" borderId="0" xfId="6" applyFont="1" applyFill="1" applyBorder="1" applyAlignment="1">
      <alignment vertical="center" wrapText="1"/>
    </xf>
    <xf numFmtId="4" fontId="37" fillId="0" borderId="0" xfId="6" applyNumberFormat="1" applyFont="1" applyFill="1" applyBorder="1" applyAlignment="1">
      <alignment vertical="center" wrapText="1"/>
    </xf>
    <xf numFmtId="4" fontId="37" fillId="0" borderId="0" xfId="6" applyNumberFormat="1" applyFont="1" applyFill="1" applyBorder="1"/>
    <xf numFmtId="0" fontId="37" fillId="0" borderId="0" xfId="4" applyFont="1" applyBorder="1" applyAlignment="1">
      <alignment horizontal="justify" vertical="top" wrapText="1"/>
    </xf>
    <xf numFmtId="4" fontId="41" fillId="0" borderId="0" xfId="0" applyNumberFormat="1" applyFont="1" applyBorder="1" applyAlignment="1">
      <alignment horizontal="center"/>
    </xf>
    <xf numFmtId="0" fontId="41" fillId="0" borderId="0" xfId="4" applyFont="1" applyBorder="1" applyAlignment="1">
      <alignment horizontal="right" vertical="top" wrapText="1"/>
    </xf>
    <xf numFmtId="0" fontId="41" fillId="0" borderId="0" xfId="0" applyFont="1" applyBorder="1" applyAlignment="1">
      <alignment vertical="top"/>
    </xf>
    <xf numFmtId="0" fontId="37" fillId="0" borderId="0" xfId="4" applyFont="1" applyFill="1" applyBorder="1" applyAlignment="1">
      <alignment horizontal="justify" vertical="top" wrapText="1"/>
    </xf>
    <xf numFmtId="0" fontId="37" fillId="0" borderId="0" xfId="6" applyFont="1" applyFill="1" applyBorder="1" applyAlignment="1">
      <alignment horizontal="center" vertical="center"/>
    </xf>
    <xf numFmtId="2" fontId="37" fillId="0" borderId="0" xfId="6" applyNumberFormat="1" applyFont="1" applyFill="1" applyBorder="1" applyAlignment="1">
      <alignment horizontal="center" vertical="center"/>
    </xf>
    <xf numFmtId="0" fontId="37" fillId="0" borderId="0" xfId="16" applyFont="1" applyFill="1" applyBorder="1" applyAlignment="1">
      <alignment horizontal="right"/>
    </xf>
    <xf numFmtId="2" fontId="37" fillId="0" borderId="0" xfId="36" applyNumberFormat="1" applyFont="1" applyFill="1" applyBorder="1" applyAlignment="1">
      <alignment horizontal="right"/>
    </xf>
    <xf numFmtId="4" fontId="37" fillId="0" borderId="0" xfId="36" applyNumberFormat="1" applyFont="1" applyFill="1" applyBorder="1" applyAlignment="1">
      <alignment horizontal="right"/>
    </xf>
    <xf numFmtId="0" fontId="37" fillId="0" borderId="0" xfId="36" applyFont="1" applyFill="1" applyBorder="1" applyAlignment="1"/>
    <xf numFmtId="0" fontId="37" fillId="0" borderId="0" xfId="7" applyFont="1" applyFill="1" applyBorder="1" applyAlignment="1">
      <alignment horizontal="right" vertical="top" wrapText="1"/>
    </xf>
    <xf numFmtId="0" fontId="37" fillId="0" borderId="0" xfId="16" applyFont="1" applyFill="1" applyBorder="1" applyAlignment="1">
      <alignment horizontal="right" vertical="top"/>
    </xf>
    <xf numFmtId="2" fontId="37" fillId="0" borderId="0" xfId="6" applyNumberFormat="1" applyFont="1" applyFill="1" applyBorder="1" applyAlignment="1">
      <alignment horizontal="right" vertical="center"/>
    </xf>
    <xf numFmtId="0" fontId="37" fillId="0" borderId="0" xfId="16" applyFont="1" applyBorder="1" applyAlignment="1">
      <alignment horizontal="center"/>
    </xf>
    <xf numFmtId="4" fontId="37" fillId="0" borderId="0" xfId="16" applyNumberFormat="1" applyFont="1" applyBorder="1" applyAlignment="1">
      <alignment horizontal="right"/>
    </xf>
    <xf numFmtId="0" fontId="37" fillId="0" borderId="0" xfId="16" applyFont="1" applyBorder="1" applyAlignment="1">
      <alignment horizontal="right"/>
    </xf>
    <xf numFmtId="0" fontId="41" fillId="0" borderId="0" xfId="0" applyFont="1" applyBorder="1" applyAlignment="1">
      <alignment horizontal="right"/>
    </xf>
    <xf numFmtId="0" fontId="37" fillId="3" borderId="0" xfId="6" applyFont="1" applyFill="1" applyBorder="1" applyAlignment="1">
      <alignment horizontal="right" vertical="center"/>
    </xf>
    <xf numFmtId="4" fontId="37" fillId="3" borderId="0" xfId="6" applyNumberFormat="1" applyFont="1" applyFill="1" applyBorder="1" applyAlignment="1">
      <alignment horizontal="right" vertical="center"/>
    </xf>
    <xf numFmtId="0" fontId="37" fillId="0" borderId="0" xfId="38" applyFont="1" applyBorder="1" applyAlignment="1">
      <alignment horizontal="right" vertical="top" wrapText="1"/>
    </xf>
    <xf numFmtId="0" fontId="37" fillId="0" borderId="0" xfId="33" applyFont="1" applyBorder="1" applyAlignment="1">
      <alignment horizontal="center" vertical="center" wrapText="1"/>
    </xf>
    <xf numFmtId="2" fontId="37" fillId="0" borderId="0" xfId="0" applyNumberFormat="1" applyFont="1" applyBorder="1" applyAlignment="1">
      <alignment horizontal="right" vertical="center"/>
    </xf>
    <xf numFmtId="4" fontId="41" fillId="0" borderId="0" xfId="38" applyNumberFormat="1" applyFont="1" applyBorder="1" applyAlignment="1">
      <alignment horizontal="right" vertical="top"/>
    </xf>
    <xf numFmtId="49" fontId="41" fillId="0" borderId="0" xfId="18" applyNumberFormat="1" applyFont="1" applyFill="1" applyBorder="1" applyAlignment="1">
      <alignment horizontal="center" vertical="center" wrapText="1"/>
    </xf>
    <xf numFmtId="0" fontId="41" fillId="0" borderId="0" xfId="18" applyFont="1" applyFill="1" applyBorder="1" applyAlignment="1">
      <alignment horizontal="justify" vertical="top" wrapText="1"/>
    </xf>
    <xf numFmtId="4" fontId="37" fillId="0" borderId="0" xfId="38" applyNumberFormat="1" applyFont="1" applyBorder="1" applyAlignment="1">
      <alignment horizontal="left" vertical="top"/>
    </xf>
    <xf numFmtId="0" fontId="41" fillId="0" borderId="0" xfId="33" applyFont="1" applyBorder="1"/>
    <xf numFmtId="0" fontId="37" fillId="0" borderId="0" xfId="33" applyFont="1" applyBorder="1" applyAlignment="1">
      <alignment vertical="center" wrapText="1"/>
    </xf>
    <xf numFmtId="0" fontId="37" fillId="0" borderId="0" xfId="49" applyFont="1" applyBorder="1" applyAlignment="1">
      <alignment horizontal="left" vertical="center" wrapText="1"/>
    </xf>
    <xf numFmtId="0" fontId="49" fillId="0" borderId="0" xfId="33" applyFont="1" applyBorder="1"/>
    <xf numFmtId="4" fontId="50" fillId="0" borderId="0" xfId="38" applyNumberFormat="1" applyFont="1" applyBorder="1" applyAlignment="1">
      <alignment horizontal="right" vertical="top"/>
    </xf>
    <xf numFmtId="0" fontId="37" fillId="0" borderId="0" xfId="0" quotePrefix="1" applyFont="1" applyBorder="1" applyAlignment="1">
      <alignment horizontal="right" wrapText="1"/>
    </xf>
    <xf numFmtId="0" fontId="37" fillId="0" borderId="0" xfId="38" applyFont="1" applyBorder="1" applyAlignment="1">
      <alignment horizontal="center"/>
    </xf>
    <xf numFmtId="4" fontId="37" fillId="0" borderId="0" xfId="38" applyNumberFormat="1" applyFont="1" applyBorder="1" applyAlignment="1" applyProtection="1">
      <alignment horizontal="right"/>
      <protection locked="0"/>
    </xf>
    <xf numFmtId="0" fontId="37" fillId="0" borderId="0" xfId="38" applyFont="1" applyBorder="1" applyAlignment="1">
      <alignment vertical="top" wrapText="1"/>
    </xf>
    <xf numFmtId="49" fontId="37" fillId="0" borderId="0" xfId="38" applyNumberFormat="1" applyFont="1" applyBorder="1" applyAlignment="1">
      <alignment horizontal="center" vertical="center" wrapText="1"/>
    </xf>
    <xf numFmtId="4" fontId="37" fillId="0" borderId="0" xfId="38" applyNumberFormat="1" applyFont="1" applyBorder="1" applyAlignment="1">
      <alignment horizontal="center" vertical="center" wrapText="1"/>
    </xf>
    <xf numFmtId="4" fontId="37" fillId="0" borderId="0" xfId="38" applyNumberFormat="1" applyFont="1" applyBorder="1" applyAlignment="1" applyProtection="1">
      <alignment horizontal="center" vertical="center" wrapText="1"/>
      <protection locked="0"/>
    </xf>
    <xf numFmtId="0" fontId="37" fillId="0" borderId="0" xfId="38" applyFont="1" applyBorder="1" applyAlignment="1">
      <alignment vertical="center"/>
    </xf>
    <xf numFmtId="4" fontId="37" fillId="0" borderId="0" xfId="7" applyNumberFormat="1" applyFont="1" applyBorder="1" applyAlignment="1">
      <alignment horizontal="right" vertical="top"/>
    </xf>
    <xf numFmtId="4" fontId="37" fillId="0" borderId="0" xfId="7" applyNumberFormat="1" applyFont="1" applyBorder="1" applyAlignment="1">
      <alignment horizontal="right" vertical="center"/>
    </xf>
    <xf numFmtId="0" fontId="37" fillId="0" borderId="0" xfId="7" applyFont="1" applyBorder="1"/>
    <xf numFmtId="0" fontId="37" fillId="0" borderId="0" xfId="7" applyFont="1" applyBorder="1" applyAlignment="1">
      <alignment horizontal="center" vertical="top"/>
    </xf>
    <xf numFmtId="0" fontId="37" fillId="0" borderId="0" xfId="7" applyFont="1" applyBorder="1" applyAlignment="1">
      <alignment horizontal="right"/>
    </xf>
    <xf numFmtId="4" fontId="37" fillId="0" borderId="0" xfId="7" applyNumberFormat="1" applyFont="1" applyBorder="1" applyAlignment="1">
      <alignment horizontal="right"/>
    </xf>
    <xf numFmtId="0" fontId="37" fillId="0" borderId="0" xfId="7" applyFont="1" applyBorder="1" applyAlignment="1"/>
    <xf numFmtId="0" fontId="43" fillId="0" borderId="0" xfId="0" applyFont="1" applyFill="1" applyBorder="1" applyAlignment="1">
      <alignment horizontal="justify" vertical="top" wrapText="1"/>
    </xf>
    <xf numFmtId="49" fontId="37" fillId="0" borderId="0" xfId="15" applyNumberFormat="1" applyFont="1" applyFill="1" applyBorder="1" applyAlignment="1">
      <alignment horizontal="center" vertical="center"/>
    </xf>
    <xf numFmtId="49" fontId="37" fillId="0" borderId="0" xfId="15" applyNumberFormat="1" applyFont="1" applyFill="1" applyBorder="1" applyAlignment="1">
      <alignment horizontal="left" vertical="center" wrapText="1"/>
    </xf>
    <xf numFmtId="4" fontId="37" fillId="0" borderId="0" xfId="15" applyNumberFormat="1" applyFont="1" applyFill="1" applyBorder="1" applyAlignment="1">
      <alignment horizontal="right" vertical="center"/>
    </xf>
    <xf numFmtId="49" fontId="37" fillId="0" borderId="0" xfId="15" applyNumberFormat="1" applyFont="1" applyFill="1" applyBorder="1" applyAlignment="1">
      <alignment vertical="center"/>
    </xf>
    <xf numFmtId="49" fontId="37" fillId="0" borderId="0" xfId="15" applyNumberFormat="1" applyFont="1" applyFill="1" applyBorder="1" applyAlignment="1">
      <alignment horizontal="justify" vertical="center" wrapText="1"/>
    </xf>
    <xf numFmtId="0" fontId="37" fillId="0" borderId="0" xfId="15" applyNumberFormat="1" applyFont="1" applyFill="1" applyBorder="1" applyAlignment="1">
      <alignment horizontal="justify" vertical="center" wrapText="1"/>
    </xf>
    <xf numFmtId="49" fontId="37" fillId="0" borderId="0" xfId="6" applyNumberFormat="1" applyFont="1" applyFill="1" applyBorder="1" applyAlignment="1">
      <alignment horizontal="center" vertical="center"/>
    </xf>
    <xf numFmtId="49" fontId="37" fillId="0" borderId="0" xfId="6" quotePrefix="1" applyNumberFormat="1" applyFont="1" applyFill="1" applyBorder="1" applyAlignment="1">
      <alignment horizontal="left" vertical="center" wrapText="1" indent="2"/>
    </xf>
    <xf numFmtId="49" fontId="37" fillId="0" borderId="0" xfId="6" applyNumberFormat="1" applyFont="1" applyFill="1" applyBorder="1" applyAlignment="1">
      <alignment horizontal="justify" vertical="center" wrapText="1"/>
    </xf>
    <xf numFmtId="49" fontId="37" fillId="0" borderId="0" xfId="6" applyNumberFormat="1" applyFont="1" applyFill="1" applyBorder="1" applyAlignment="1">
      <alignment vertical="top" wrapText="1"/>
    </xf>
    <xf numFmtId="49" fontId="37" fillId="0" borderId="0" xfId="6" applyNumberFormat="1" applyFont="1" applyFill="1" applyBorder="1" applyAlignment="1">
      <alignment vertical="center"/>
    </xf>
    <xf numFmtId="4" fontId="37" fillId="0" borderId="0" xfId="6" applyNumberFormat="1" applyFont="1" applyFill="1" applyBorder="1" applyAlignment="1">
      <alignment vertical="center"/>
    </xf>
    <xf numFmtId="49" fontId="37" fillId="0" borderId="0" xfId="15" applyNumberFormat="1" applyFont="1" applyFill="1" applyBorder="1" applyAlignment="1">
      <alignment horizontal="left" vertical="center"/>
    </xf>
    <xf numFmtId="49" fontId="37" fillId="0" borderId="0" xfId="15" quotePrefix="1" applyNumberFormat="1" applyFont="1" applyFill="1" applyBorder="1" applyAlignment="1">
      <alignment horizontal="left" vertical="center"/>
    </xf>
    <xf numFmtId="49" fontId="37" fillId="0" borderId="0" xfId="15" quotePrefix="1" applyNumberFormat="1" applyFont="1" applyFill="1" applyBorder="1" applyAlignment="1">
      <alignment horizontal="left" vertical="center" indent="6"/>
    </xf>
    <xf numFmtId="49" fontId="37" fillId="0" borderId="0" xfId="15" applyNumberFormat="1" applyFont="1" applyFill="1" applyBorder="1" applyAlignment="1">
      <alignment horizontal="justify" vertical="top" wrapText="1"/>
    </xf>
    <xf numFmtId="0" fontId="37" fillId="0" borderId="0" xfId="15" applyFont="1" applyFill="1" applyBorder="1" applyAlignment="1">
      <alignment horizontal="justify" vertical="top" wrapText="1"/>
    </xf>
    <xf numFmtId="49" fontId="37" fillId="0" borderId="0" xfId="15" applyNumberFormat="1" applyFont="1" applyFill="1" applyBorder="1" applyAlignment="1">
      <alignment horizontal="left" vertical="center" wrapText="1" indent="2"/>
    </xf>
    <xf numFmtId="49" fontId="37" fillId="0" borderId="0" xfId="15" applyNumberFormat="1" applyFont="1" applyFill="1" applyBorder="1" applyAlignment="1">
      <alignment horizontal="left" vertical="center" indent="2"/>
    </xf>
    <xf numFmtId="4" fontId="37" fillId="0" borderId="0" xfId="15" applyNumberFormat="1" applyFont="1" applyFill="1" applyBorder="1" applyAlignment="1">
      <alignment horizontal="left" vertical="center" indent="2"/>
    </xf>
    <xf numFmtId="49" fontId="37" fillId="0" borderId="0" xfId="15" applyNumberFormat="1" applyFont="1" applyFill="1" applyBorder="1" applyAlignment="1">
      <alignment horizontal="left" vertical="center" indent="1"/>
    </xf>
    <xf numFmtId="4" fontId="37" fillId="0" borderId="0" xfId="15" applyNumberFormat="1" applyFont="1" applyFill="1" applyBorder="1" applyAlignment="1">
      <alignment horizontal="left" vertical="center" indent="1"/>
    </xf>
    <xf numFmtId="49" fontId="37" fillId="0" borderId="0" xfId="15" applyNumberFormat="1" applyFont="1" applyFill="1" applyBorder="1" applyAlignment="1">
      <alignment horizontal="center" vertical="center" wrapText="1"/>
    </xf>
    <xf numFmtId="49" fontId="37" fillId="0" borderId="0" xfId="15" applyNumberFormat="1" applyFont="1" applyFill="1" applyBorder="1" applyAlignment="1">
      <alignment vertical="center" wrapText="1"/>
    </xf>
    <xf numFmtId="49" fontId="37" fillId="0" borderId="0" xfId="15" applyNumberFormat="1" applyFont="1" applyFill="1" applyBorder="1" applyAlignment="1">
      <alignment vertical="top" wrapText="1"/>
    </xf>
    <xf numFmtId="0" fontId="37" fillId="0" borderId="0" xfId="15" applyFont="1" applyFill="1" applyBorder="1" applyAlignment="1">
      <alignment horizontal="justify" vertical="center" wrapText="1"/>
    </xf>
    <xf numFmtId="49" fontId="40" fillId="0" borderId="0" xfId="15" applyNumberFormat="1" applyFont="1" applyFill="1" applyBorder="1" applyAlignment="1">
      <alignment vertical="center"/>
    </xf>
    <xf numFmtId="0" fontId="37" fillId="0" borderId="0" xfId="6" applyFont="1" applyBorder="1" applyAlignment="1">
      <alignment horizontal="justify" vertical="center"/>
    </xf>
    <xf numFmtId="0" fontId="37" fillId="0" borderId="0" xfId="6" applyFont="1" applyBorder="1" applyAlignment="1">
      <alignment horizontal="center" vertical="center"/>
    </xf>
    <xf numFmtId="49" fontId="37" fillId="0" borderId="0" xfId="15" quotePrefix="1" applyNumberFormat="1" applyFont="1" applyFill="1" applyBorder="1" applyAlignment="1">
      <alignment horizontal="left" vertical="center" indent="2"/>
    </xf>
    <xf numFmtId="4" fontId="37" fillId="0" borderId="0" xfId="15" applyNumberFormat="1" applyFont="1" applyFill="1" applyBorder="1" applyAlignment="1">
      <alignment vertical="center"/>
    </xf>
    <xf numFmtId="49" fontId="37" fillId="0" borderId="0" xfId="15" applyNumberFormat="1" applyFont="1" applyFill="1" applyBorder="1" applyAlignment="1">
      <alignment horizontal="center"/>
    </xf>
    <xf numFmtId="0" fontId="37" fillId="0" borderId="0" xfId="15" applyNumberFormat="1" applyFont="1" applyFill="1" applyBorder="1" applyAlignment="1"/>
    <xf numFmtId="49" fontId="37" fillId="0" borderId="0" xfId="15" applyNumberFormat="1" applyFont="1" applyFill="1" applyBorder="1" applyAlignment="1"/>
    <xf numFmtId="0" fontId="37" fillId="0" borderId="0" xfId="15" applyNumberFormat="1" applyFont="1" applyFill="1" applyBorder="1" applyAlignment="1">
      <alignment vertical="center"/>
    </xf>
    <xf numFmtId="49" fontId="37" fillId="0" borderId="0" xfId="15" quotePrefix="1" applyNumberFormat="1" applyFont="1" applyFill="1" applyBorder="1" applyAlignment="1">
      <alignment horizontal="left" vertical="center" wrapText="1" indent="2"/>
    </xf>
    <xf numFmtId="4" fontId="37" fillId="0" borderId="0" xfId="6" applyNumberFormat="1" applyFont="1" applyBorder="1" applyAlignment="1">
      <alignment horizontal="center" vertical="top"/>
    </xf>
    <xf numFmtId="4" fontId="37" fillId="0" borderId="0" xfId="6" applyNumberFormat="1" applyFont="1" applyBorder="1" applyAlignment="1">
      <alignment horizontal="center" vertical="center"/>
    </xf>
    <xf numFmtId="49" fontId="37" fillId="0" borderId="0" xfId="15" applyNumberFormat="1" applyFont="1" applyFill="1" applyBorder="1" applyAlignment="1">
      <alignment horizontal="justify" wrapText="1"/>
    </xf>
    <xf numFmtId="0" fontId="37" fillId="0" borderId="0" xfId="6" applyFont="1" applyFill="1" applyBorder="1" applyAlignment="1">
      <alignment horizontal="left" vertical="center" wrapText="1"/>
    </xf>
    <xf numFmtId="2" fontId="37" fillId="0" borderId="0" xfId="6" applyNumberFormat="1" applyFont="1" applyFill="1" applyAlignment="1">
      <alignment horizontal="right"/>
    </xf>
    <xf numFmtId="0" fontId="37" fillId="3" borderId="0" xfId="0" applyFont="1" applyFill="1" applyAlignment="1">
      <alignment horizontal="center" vertical="center"/>
    </xf>
    <xf numFmtId="0" fontId="37" fillId="0" borderId="0" xfId="0" applyFont="1" applyFill="1" applyBorder="1" applyAlignment="1" applyProtection="1">
      <alignment horizontal="justify" vertical="top" wrapText="1"/>
      <protection locked="0"/>
    </xf>
    <xf numFmtId="4" fontId="37" fillId="0" borderId="0" xfId="46" applyNumberFormat="1" applyFont="1" applyFill="1" applyBorder="1" applyAlignment="1">
      <alignment horizontal="right"/>
    </xf>
    <xf numFmtId="0" fontId="37" fillId="0" borderId="0" xfId="46" applyFont="1" applyFill="1" applyBorder="1" applyAlignment="1">
      <alignment vertical="top"/>
    </xf>
    <xf numFmtId="2" fontId="37" fillId="0" borderId="0" xfId="46" applyNumberFormat="1" applyFont="1" applyFill="1" applyBorder="1"/>
    <xf numFmtId="4" fontId="37" fillId="0" borderId="0" xfId="47" applyNumberFormat="1" applyFont="1" applyFill="1" applyBorder="1"/>
    <xf numFmtId="0" fontId="41" fillId="0" borderId="0" xfId="46" applyFont="1" applyFill="1" applyBorder="1" applyAlignment="1">
      <alignment horizontal="left" vertical="top" wrapText="1"/>
    </xf>
    <xf numFmtId="0" fontId="41" fillId="0" borderId="0" xfId="46" applyFont="1" applyFill="1" applyBorder="1" applyAlignment="1">
      <alignment horizontal="center"/>
    </xf>
    <xf numFmtId="4" fontId="41" fillId="0" borderId="0" xfId="47" applyNumberFormat="1" applyFont="1" applyFill="1" applyBorder="1"/>
    <xf numFmtId="4" fontId="41" fillId="0" borderId="0" xfId="46" applyNumberFormat="1" applyFont="1" applyFill="1" applyBorder="1"/>
    <xf numFmtId="0" fontId="41" fillId="0" borderId="0" xfId="46" applyFont="1" applyFill="1" applyBorder="1" applyAlignment="1">
      <alignment vertical="top"/>
    </xf>
    <xf numFmtId="0" fontId="49" fillId="0" borderId="0" xfId="46" applyFont="1" applyFill="1" applyBorder="1" applyAlignment="1">
      <alignment horizontal="left" vertical="top" wrapText="1"/>
    </xf>
    <xf numFmtId="0" fontId="37" fillId="0" borderId="0" xfId="46" applyFont="1" applyFill="1" applyBorder="1" applyAlignment="1">
      <alignment horizontal="right" vertical="top"/>
    </xf>
    <xf numFmtId="167" fontId="37" fillId="0" borderId="0" xfId="47" applyNumberFormat="1" applyFont="1" applyFill="1" applyBorder="1" applyAlignment="1">
      <alignment vertical="top"/>
    </xf>
    <xf numFmtId="0" fontId="49" fillId="0" borderId="0" xfId="46" applyFont="1" applyFill="1" applyBorder="1" applyAlignment="1">
      <alignment horizontal="center"/>
    </xf>
    <xf numFmtId="0" fontId="41" fillId="0" borderId="0" xfId="46" applyFont="1" applyFill="1" applyBorder="1" applyAlignment="1">
      <alignment vertical="top" wrapText="1"/>
    </xf>
    <xf numFmtId="4" fontId="41" fillId="0" borderId="0" xfId="46" applyNumberFormat="1" applyFont="1" applyFill="1" applyBorder="1" applyAlignment="1">
      <alignment horizontal="right"/>
    </xf>
    <xf numFmtId="0" fontId="49" fillId="0" borderId="0" xfId="46" applyFont="1" applyFill="1" applyBorder="1" applyAlignment="1">
      <alignment vertical="top" wrapText="1"/>
    </xf>
    <xf numFmtId="0" fontId="41" fillId="0" borderId="0" xfId="46" applyFont="1" applyFill="1" applyBorder="1"/>
    <xf numFmtId="169" fontId="37" fillId="0" borderId="0" xfId="46" applyNumberFormat="1" applyFont="1" applyFill="1" applyBorder="1" applyAlignment="1">
      <alignment horizontal="center" vertical="top"/>
    </xf>
    <xf numFmtId="4" fontId="37" fillId="0" borderId="0" xfId="47" applyNumberFormat="1" applyFont="1" applyFill="1" applyBorder="1" applyAlignment="1">
      <alignment vertical="top"/>
    </xf>
    <xf numFmtId="0" fontId="37" fillId="3" borderId="0" xfId="46" applyFont="1" applyFill="1" applyBorder="1" applyAlignment="1">
      <alignment horizontal="left" vertical="top"/>
    </xf>
    <xf numFmtId="0" fontId="37" fillId="3" borderId="0" xfId="46" applyFont="1" applyFill="1" applyBorder="1" applyAlignment="1">
      <alignment vertical="top"/>
    </xf>
    <xf numFmtId="4" fontId="37" fillId="3" borderId="0" xfId="47" applyNumberFormat="1" applyFont="1" applyFill="1" applyBorder="1" applyAlignment="1">
      <alignment vertical="top"/>
    </xf>
    <xf numFmtId="2" fontId="37" fillId="0" borderId="0" xfId="46" applyNumberFormat="1" applyFont="1" applyFill="1" applyBorder="1" applyAlignment="1">
      <alignment horizontal="center" vertical="top"/>
    </xf>
    <xf numFmtId="2" fontId="41" fillId="0" borderId="0" xfId="46" applyNumberFormat="1" applyFont="1" applyFill="1" applyBorder="1" applyAlignment="1">
      <alignment horizontal="center" vertical="top"/>
    </xf>
    <xf numFmtId="169" fontId="49" fillId="0" borderId="0" xfId="46" applyNumberFormat="1" applyFont="1" applyFill="1" applyBorder="1" applyAlignment="1">
      <alignment horizontal="center" vertical="top"/>
    </xf>
    <xf numFmtId="169" fontId="37" fillId="3" borderId="0" xfId="46" applyNumberFormat="1" applyFont="1" applyFill="1" applyBorder="1" applyAlignment="1">
      <alignment horizontal="center" vertical="top"/>
    </xf>
    <xf numFmtId="1" fontId="37" fillId="0" borderId="0" xfId="50" applyNumberFormat="1" applyFont="1" applyBorder="1" applyAlignment="1">
      <alignment horizontal="center" vertical="top"/>
    </xf>
    <xf numFmtId="0" fontId="37" fillId="0" borderId="0" xfId="50" applyFont="1" applyBorder="1" applyAlignment="1">
      <alignment horizontal="left" vertical="top" wrapText="1"/>
    </xf>
    <xf numFmtId="0" fontId="37" fillId="0" borderId="0" xfId="50" applyFont="1" applyBorder="1" applyAlignment="1">
      <alignment horizontal="center"/>
    </xf>
    <xf numFmtId="172" fontId="37" fillId="0" borderId="0" xfId="50" applyNumberFormat="1" applyFont="1" applyBorder="1" applyAlignment="1">
      <alignment horizontal="right"/>
    </xf>
    <xf numFmtId="4" fontId="37" fillId="0" borderId="0" xfId="50" applyNumberFormat="1" applyFont="1" applyBorder="1" applyAlignment="1" applyProtection="1">
      <alignment horizontal="right"/>
      <protection locked="0"/>
    </xf>
    <xf numFmtId="2" fontId="37" fillId="0" borderId="0" xfId="50" applyNumberFormat="1" applyFont="1" applyBorder="1" applyAlignment="1">
      <alignment horizontal="right"/>
    </xf>
    <xf numFmtId="0" fontId="37" fillId="0" borderId="0" xfId="50" applyFont="1" applyBorder="1"/>
    <xf numFmtId="0" fontId="37" fillId="0" borderId="0" xfId="50" applyFont="1" applyBorder="1" applyAlignment="1">
      <alignment horizontal="left" vertical="top"/>
    </xf>
    <xf numFmtId="4" fontId="37" fillId="0" borderId="0" xfId="50" applyNumberFormat="1" applyFont="1" applyBorder="1" applyAlignment="1">
      <alignment horizontal="right"/>
    </xf>
    <xf numFmtId="0" fontId="37" fillId="0" borderId="0" xfId="50" applyFont="1" applyBorder="1" applyAlignment="1">
      <alignment horizontal="right"/>
    </xf>
    <xf numFmtId="0" fontId="37" fillId="0" borderId="0" xfId="50" applyFont="1" applyBorder="1" applyAlignment="1">
      <alignment horizontal="center" vertical="top"/>
    </xf>
    <xf numFmtId="0" fontId="37" fillId="0" borderId="0" xfId="50" applyFont="1" applyBorder="1" applyAlignment="1">
      <alignment vertical="top" wrapText="1"/>
    </xf>
    <xf numFmtId="0" fontId="37" fillId="0" borderId="0" xfId="50" applyFont="1" applyBorder="1" applyAlignment="1">
      <alignment horizontal="center" wrapText="1"/>
    </xf>
    <xf numFmtId="173" fontId="37" fillId="0" borderId="0" xfId="50" applyNumberFormat="1" applyFont="1" applyBorder="1" applyAlignment="1">
      <alignment horizontal="right"/>
    </xf>
    <xf numFmtId="168" fontId="37" fillId="0" borderId="0" xfId="44" applyFont="1" applyBorder="1"/>
    <xf numFmtId="4" fontId="37" fillId="0" borderId="0" xfId="50" applyNumberFormat="1" applyFont="1" applyBorder="1" applyAlignment="1">
      <alignment horizontal="justify" vertical="center"/>
    </xf>
    <xf numFmtId="4" fontId="37" fillId="0" borderId="0" xfId="50" applyNumberFormat="1" applyFont="1" applyBorder="1" applyAlignment="1">
      <alignment vertical="center"/>
    </xf>
    <xf numFmtId="0" fontId="37" fillId="0" borderId="0" xfId="50" applyFont="1" applyBorder="1" applyAlignment="1">
      <alignment vertical="center"/>
    </xf>
    <xf numFmtId="4" fontId="37" fillId="0" borderId="0" xfId="50" applyNumberFormat="1" applyFont="1" applyBorder="1" applyAlignment="1">
      <alignment horizontal="right" vertical="center" wrapText="1"/>
    </xf>
    <xf numFmtId="0" fontId="37" fillId="0" borderId="0" xfId="50" applyFont="1" applyBorder="1" applyAlignment="1" applyProtection="1">
      <alignment vertical="top" wrapText="1"/>
      <protection hidden="1"/>
    </xf>
    <xf numFmtId="4" fontId="37" fillId="0" borderId="0" xfId="50" applyNumberFormat="1" applyFont="1" applyBorder="1" applyAlignment="1">
      <alignment horizontal="justify"/>
    </xf>
    <xf numFmtId="4" fontId="37" fillId="0" borderId="0" xfId="50" applyNumberFormat="1" applyFont="1" applyBorder="1"/>
    <xf numFmtId="168" fontId="37" fillId="0" borderId="0" xfId="51" applyFont="1" applyBorder="1" applyAlignment="1">
      <alignment horizontal="center"/>
    </xf>
    <xf numFmtId="4" fontId="37" fillId="0" borderId="0" xfId="50" applyNumberFormat="1" applyFont="1" applyBorder="1" applyAlignment="1" applyProtection="1">
      <alignment horizontal="right" wrapText="1"/>
      <protection locked="0"/>
    </xf>
    <xf numFmtId="168" fontId="37" fillId="0" borderId="0" xfId="51" applyFont="1" applyBorder="1" applyAlignment="1">
      <alignment horizontal="right"/>
    </xf>
    <xf numFmtId="4" fontId="37" fillId="0" borderId="0" xfId="44" applyNumberFormat="1" applyFont="1" applyBorder="1" applyAlignment="1">
      <alignment horizontal="right"/>
    </xf>
    <xf numFmtId="4" fontId="37" fillId="0" borderId="0" xfId="51" applyNumberFormat="1" applyFont="1" applyBorder="1" applyAlignment="1">
      <alignment horizontal="right"/>
    </xf>
    <xf numFmtId="0" fontId="37" fillId="0" borderId="0" xfId="50" applyFont="1" applyBorder="1" applyAlignment="1">
      <alignment vertical="top"/>
    </xf>
    <xf numFmtId="168" fontId="37" fillId="0" borderId="0" xfId="44" applyFont="1" applyBorder="1" applyAlignment="1">
      <alignment horizontal="center" wrapText="1"/>
    </xf>
    <xf numFmtId="49" fontId="37" fillId="0" borderId="0" xfId="50" applyNumberFormat="1" applyFont="1" applyBorder="1" applyAlignment="1">
      <alignment horizontal="center" vertical="top"/>
    </xf>
    <xf numFmtId="43" fontId="37" fillId="0" borderId="0" xfId="44" applyNumberFormat="1" applyFont="1" applyBorder="1" applyAlignment="1">
      <alignment horizontal="center"/>
    </xf>
    <xf numFmtId="168" fontId="37" fillId="0" borderId="0" xfId="44" applyFont="1" applyBorder="1" applyAlignment="1">
      <alignment horizontal="right"/>
    </xf>
    <xf numFmtId="0" fontId="37" fillId="0" borderId="0" xfId="50" applyFont="1" applyBorder="1" applyAlignment="1" applyProtection="1">
      <alignment horizontal="left" wrapText="1"/>
      <protection locked="0"/>
    </xf>
    <xf numFmtId="168" fontId="37" fillId="0" borderId="0" xfId="44" applyFont="1" applyBorder="1" applyAlignment="1">
      <alignment vertical="center" wrapText="1"/>
    </xf>
    <xf numFmtId="174" fontId="37" fillId="0" borderId="0" xfId="44" applyNumberFormat="1" applyFont="1" applyBorder="1" applyAlignment="1">
      <alignment horizontal="center" wrapText="1"/>
    </xf>
    <xf numFmtId="172" fontId="37" fillId="0" borderId="0" xfId="44" applyNumberFormat="1" applyFont="1" applyBorder="1" applyAlignment="1">
      <alignment horizontal="right"/>
    </xf>
    <xf numFmtId="168" fontId="37" fillId="0" borderId="0" xfId="44" applyFont="1" applyBorder="1" applyAlignment="1">
      <alignment horizontal="left" vertical="center"/>
    </xf>
    <xf numFmtId="174" fontId="37" fillId="0" borderId="0" xfId="44" applyNumberFormat="1" applyFont="1" applyBorder="1" applyAlignment="1">
      <alignment horizontal="center"/>
    </xf>
    <xf numFmtId="168" fontId="37" fillId="0" borderId="0" xfId="44" applyFont="1" applyBorder="1" applyAlignment="1">
      <alignment horizontal="right" vertical="center"/>
    </xf>
    <xf numFmtId="0" fontId="37" fillId="0" borderId="0" xfId="50" applyFont="1" applyBorder="1" applyAlignment="1">
      <alignment horizontal="center" vertical="top" wrapText="1"/>
    </xf>
    <xf numFmtId="172" fontId="37" fillId="0" borderId="0" xfId="50" applyNumberFormat="1" applyFont="1" applyBorder="1" applyAlignment="1">
      <alignment horizontal="right" vertical="top" wrapText="1"/>
    </xf>
    <xf numFmtId="4" fontId="37" fillId="0" borderId="0" xfId="50" applyNumberFormat="1" applyFont="1" applyBorder="1" applyAlignment="1">
      <alignment horizontal="left" vertical="top" wrapText="1"/>
    </xf>
    <xf numFmtId="49" fontId="41" fillId="0" borderId="0" xfId="50" applyNumberFormat="1" applyFont="1" applyBorder="1" applyAlignment="1">
      <alignment horizontal="center" vertical="top"/>
    </xf>
    <xf numFmtId="0" fontId="41" fillId="0" borderId="0" xfId="50" applyFont="1" applyBorder="1"/>
    <xf numFmtId="168" fontId="37" fillId="0" borderId="0" xfId="44" applyFont="1" applyBorder="1" applyAlignment="1">
      <alignment horizontal="center"/>
    </xf>
    <xf numFmtId="1" fontId="37" fillId="0" borderId="0" xfId="50" applyNumberFormat="1" applyFont="1" applyBorder="1" applyAlignment="1">
      <alignment vertical="top"/>
    </xf>
    <xf numFmtId="168" fontId="37" fillId="0" borderId="0" xfId="51" applyFont="1" applyBorder="1"/>
    <xf numFmtId="0" fontId="37" fillId="0" borderId="0" xfId="50" applyFont="1" applyBorder="1" applyAlignment="1">
      <alignment horizontal="justify" vertical="top" wrapText="1"/>
    </xf>
    <xf numFmtId="4" fontId="37" fillId="0" borderId="0" xfId="50" applyNumberFormat="1" applyFont="1" applyBorder="1" applyAlignment="1">
      <alignment wrapText="1"/>
    </xf>
    <xf numFmtId="0" fontId="37" fillId="0" borderId="0" xfId="50" applyFont="1" applyBorder="1" applyAlignment="1">
      <alignment horizontal="justify" vertical="top"/>
    </xf>
    <xf numFmtId="49" fontId="37" fillId="0" borderId="0" xfId="50" applyNumberFormat="1" applyFont="1" applyBorder="1" applyAlignment="1">
      <alignment horizontal="center" vertical="top" wrapText="1"/>
    </xf>
    <xf numFmtId="173" fontId="37" fillId="0" borderId="0" xfId="50" applyNumberFormat="1" applyFont="1" applyBorder="1"/>
    <xf numFmtId="168" fontId="37" fillId="0" borderId="0" xfId="44" applyFont="1" applyBorder="1" applyAlignment="1">
      <alignment horizontal="center" vertical="center"/>
    </xf>
    <xf numFmtId="173" fontId="37" fillId="0" borderId="0" xfId="50" applyNumberFormat="1" applyFont="1" applyBorder="1" applyAlignment="1">
      <alignment horizontal="right" vertical="center"/>
    </xf>
    <xf numFmtId="4" fontId="37" fillId="0" borderId="0" xfId="44" applyNumberFormat="1" applyFont="1" applyBorder="1" applyAlignment="1">
      <alignment horizontal="right" vertical="center"/>
    </xf>
    <xf numFmtId="1" fontId="37" fillId="0" borderId="0" xfId="50" applyNumberFormat="1" applyFont="1" applyBorder="1" applyAlignment="1">
      <alignment horizontal="center" vertical="center" wrapText="1"/>
    </xf>
    <xf numFmtId="0" fontId="37" fillId="0" borderId="0" xfId="50" applyFont="1" applyBorder="1" applyAlignment="1">
      <alignment horizontal="center" vertical="center" wrapText="1"/>
    </xf>
    <xf numFmtId="172" fontId="37" fillId="0" borderId="0" xfId="50" applyNumberFormat="1" applyFont="1" applyBorder="1" applyAlignment="1">
      <alignment horizontal="center" vertical="center"/>
    </xf>
    <xf numFmtId="4" fontId="37" fillId="0" borderId="0" xfId="50" applyNumberFormat="1" applyFont="1" applyBorder="1" applyAlignment="1" applyProtection="1">
      <alignment horizontal="center" vertical="center" wrapText="1"/>
      <protection locked="0"/>
    </xf>
    <xf numFmtId="2" fontId="37" fillId="0" borderId="0" xfId="50" applyNumberFormat="1" applyFont="1" applyBorder="1" applyAlignment="1">
      <alignment horizontal="center" vertical="center" wrapText="1"/>
    </xf>
    <xf numFmtId="0" fontId="37" fillId="0" borderId="0" xfId="50" applyFont="1" applyBorder="1" applyAlignment="1">
      <alignment horizontal="center" vertical="center"/>
    </xf>
    <xf numFmtId="1" fontId="37" fillId="0" borderId="0" xfId="50" applyNumberFormat="1" applyFont="1" applyBorder="1" applyAlignment="1">
      <alignment vertical="top" wrapText="1"/>
    </xf>
    <xf numFmtId="4" fontId="37" fillId="0" borderId="0" xfId="50" applyNumberFormat="1" applyFont="1" applyBorder="1" applyAlignment="1">
      <alignment horizontal="left" vertical="center"/>
    </xf>
    <xf numFmtId="0" fontId="37" fillId="0" borderId="0" xfId="50" applyFont="1" applyBorder="1" applyAlignment="1">
      <alignment horizontal="left" vertical="center"/>
    </xf>
    <xf numFmtId="0" fontId="37" fillId="0" borderId="0" xfId="50" applyFont="1" applyBorder="1" applyAlignment="1">
      <alignment horizontal="left" vertical="center" wrapText="1"/>
    </xf>
    <xf numFmtId="4" fontId="37" fillId="0" borderId="0" xfId="50" applyNumberFormat="1" applyFont="1" applyBorder="1" applyAlignment="1" applyProtection="1">
      <alignment horizontal="right" vertical="center" wrapText="1"/>
      <protection locked="0"/>
    </xf>
    <xf numFmtId="2" fontId="37" fillId="0" borderId="0" xfId="50" applyNumberFormat="1" applyFont="1" applyBorder="1" applyAlignment="1">
      <alignment horizontal="right" vertical="center" wrapText="1"/>
    </xf>
    <xf numFmtId="0" fontId="37" fillId="0" borderId="0" xfId="50" applyFont="1" applyBorder="1" applyAlignment="1">
      <alignment horizontal="right" vertical="center" wrapText="1"/>
    </xf>
    <xf numFmtId="173" fontId="37" fillId="0" borderId="0" xfId="50" applyNumberFormat="1" applyFont="1" applyBorder="1" applyAlignment="1">
      <alignment horizontal="right" vertical="center" wrapText="1"/>
    </xf>
    <xf numFmtId="1" fontId="37" fillId="0" borderId="0" xfId="50" applyNumberFormat="1" applyFont="1" applyBorder="1" applyAlignment="1">
      <alignment horizontal="left" vertical="center"/>
    </xf>
    <xf numFmtId="173" fontId="37" fillId="0" borderId="0" xfId="50" applyNumberFormat="1" applyFont="1" applyBorder="1" applyAlignment="1">
      <alignment horizontal="left" vertical="center"/>
    </xf>
    <xf numFmtId="4" fontId="37" fillId="0" borderId="0" xfId="50" applyNumberFormat="1" applyFont="1" applyBorder="1" applyAlignment="1" applyProtection="1">
      <alignment horizontal="right" vertical="center"/>
      <protection locked="0"/>
    </xf>
    <xf numFmtId="1" fontId="37" fillId="0" borderId="0" xfId="50" applyNumberFormat="1" applyFont="1" applyBorder="1" applyAlignment="1">
      <alignment horizontal="center" vertical="center"/>
    </xf>
    <xf numFmtId="4" fontId="37" fillId="0" borderId="0" xfId="50" applyNumberFormat="1" applyFont="1" applyBorder="1" applyAlignment="1">
      <alignment horizontal="right" vertical="center"/>
    </xf>
    <xf numFmtId="4" fontId="37" fillId="0" borderId="0" xfId="50" applyNumberFormat="1" applyFont="1" applyBorder="1" applyAlignment="1">
      <alignment vertical="top"/>
    </xf>
    <xf numFmtId="1" fontId="37" fillId="0" borderId="0" xfId="50" applyNumberFormat="1" applyFont="1" applyFill="1" applyBorder="1" applyAlignment="1">
      <alignment horizontal="center" vertical="top"/>
    </xf>
    <xf numFmtId="0" fontId="37" fillId="0" borderId="0" xfId="50" applyFont="1" applyFill="1" applyBorder="1" applyAlignment="1">
      <alignment horizontal="justify" vertical="top" wrapText="1"/>
    </xf>
    <xf numFmtId="0" fontId="37" fillId="0" borderId="0" xfId="50" applyFont="1" applyFill="1" applyBorder="1" applyAlignment="1">
      <alignment horizontal="center" wrapText="1"/>
    </xf>
    <xf numFmtId="173" fontId="37" fillId="0" borderId="0" xfId="50" applyNumberFormat="1" applyFont="1" applyFill="1" applyBorder="1" applyAlignment="1">
      <alignment horizontal="right"/>
    </xf>
    <xf numFmtId="4" fontId="37" fillId="0" borderId="0" xfId="50" applyNumberFormat="1" applyFont="1" applyFill="1" applyBorder="1" applyAlignment="1" applyProtection="1">
      <alignment horizontal="right"/>
      <protection locked="0"/>
    </xf>
    <xf numFmtId="2" fontId="37" fillId="0" borderId="0" xfId="50" applyNumberFormat="1" applyFont="1" applyFill="1" applyBorder="1" applyAlignment="1" applyProtection="1">
      <alignment horizontal="right"/>
      <protection locked="0"/>
    </xf>
    <xf numFmtId="0" fontId="37" fillId="0" borderId="0" xfId="50" applyFont="1" applyFill="1" applyBorder="1" applyAlignment="1">
      <alignment vertical="center"/>
    </xf>
    <xf numFmtId="1" fontId="37" fillId="3" borderId="0" xfId="50" applyNumberFormat="1" applyFont="1" applyFill="1" applyBorder="1" applyAlignment="1">
      <alignment vertical="top"/>
    </xf>
    <xf numFmtId="0" fontId="37" fillId="3" borderId="0" xfId="50" applyFont="1" applyFill="1" applyBorder="1" applyAlignment="1">
      <alignment horizontal="left"/>
    </xf>
    <xf numFmtId="0" fontId="37" fillId="3" borderId="0" xfId="50" applyFont="1" applyFill="1" applyBorder="1"/>
    <xf numFmtId="173" fontId="37" fillId="3" borderId="0" xfId="50" applyNumberFormat="1" applyFont="1" applyFill="1" applyBorder="1"/>
    <xf numFmtId="4" fontId="37" fillId="3" borderId="0" xfId="50" applyNumberFormat="1" applyFont="1" applyFill="1" applyBorder="1" applyAlignment="1">
      <alignment horizontal="right"/>
    </xf>
    <xf numFmtId="1" fontId="37" fillId="3" borderId="0" xfId="50" applyNumberFormat="1" applyFont="1" applyFill="1" applyBorder="1" applyAlignment="1">
      <alignment horizontal="center" vertical="top"/>
    </xf>
    <xf numFmtId="0" fontId="37" fillId="3" borderId="0" xfId="50" applyFont="1" applyFill="1" applyBorder="1" applyAlignment="1">
      <alignment horizontal="left" vertical="top"/>
    </xf>
    <xf numFmtId="0" fontId="37" fillId="0" borderId="0" xfId="50" applyFont="1" applyFill="1" applyBorder="1" applyAlignment="1">
      <alignment horizontal="left" vertical="top"/>
    </xf>
    <xf numFmtId="0" fontId="37" fillId="0" borderId="0" xfId="39" applyFont="1"/>
    <xf numFmtId="0" fontId="53" fillId="5" borderId="2" xfId="39" applyFont="1" applyFill="1" applyBorder="1" applyAlignment="1">
      <alignment vertical="center"/>
    </xf>
    <xf numFmtId="0" fontId="36" fillId="0" borderId="0" xfId="39" applyFont="1" applyAlignment="1">
      <alignment vertical="center"/>
    </xf>
    <xf numFmtId="0" fontId="37" fillId="0" borderId="0" xfId="39" applyFont="1" applyAlignment="1">
      <alignment horizontal="justify" wrapText="1"/>
    </xf>
    <xf numFmtId="0" fontId="37" fillId="0" borderId="0" xfId="39" applyFont="1" applyAlignment="1">
      <alignment horizontal="justify" vertical="top" wrapText="1"/>
    </xf>
    <xf numFmtId="0" fontId="37" fillId="0" borderId="0" xfId="39" applyFont="1" applyAlignment="1">
      <alignment horizontal="justify"/>
    </xf>
    <xf numFmtId="0" fontId="41" fillId="0" borderId="0" xfId="39" applyFont="1" applyFill="1" applyBorder="1" applyAlignment="1">
      <alignment horizontal="right"/>
    </xf>
    <xf numFmtId="0" fontId="41" fillId="0" borderId="0" xfId="39" applyFont="1" applyFill="1" applyBorder="1" applyAlignment="1">
      <alignment horizontal="justify" vertical="top"/>
    </xf>
    <xf numFmtId="0" fontId="41" fillId="0" borderId="0" xfId="39" applyFont="1" applyFill="1" applyBorder="1"/>
    <xf numFmtId="0" fontId="37" fillId="0" borderId="0" xfId="39" applyFont="1" applyFill="1" applyBorder="1" applyAlignment="1">
      <alignment horizontal="center" vertical="center" wrapText="1"/>
    </xf>
    <xf numFmtId="0" fontId="41" fillId="0" borderId="0" xfId="39" applyFont="1" applyFill="1" applyBorder="1" applyAlignment="1">
      <alignment horizontal="center" vertical="center" wrapText="1"/>
    </xf>
    <xf numFmtId="0" fontId="37" fillId="0" borderId="0" xfId="39" applyFont="1" applyFill="1" applyBorder="1" applyAlignment="1">
      <alignment horizontal="right"/>
    </xf>
    <xf numFmtId="0" fontId="37" fillId="0" borderId="0" xfId="39" applyFont="1" applyFill="1" applyBorder="1" applyAlignment="1">
      <alignment horizontal="justify" vertical="top"/>
    </xf>
    <xf numFmtId="0" fontId="41" fillId="0" borderId="0" xfId="39" applyFont="1" applyFill="1" applyBorder="1" applyAlignment="1">
      <alignment horizontal="right" vertical="top"/>
    </xf>
    <xf numFmtId="165" fontId="41" fillId="0" borderId="0" xfId="39" applyNumberFormat="1" applyFont="1" applyFill="1" applyBorder="1" applyAlignment="1">
      <alignment horizontal="right"/>
    </xf>
    <xf numFmtId="2" fontId="37" fillId="0" borderId="0" xfId="39" applyNumberFormat="1" applyFont="1" applyFill="1" applyBorder="1" applyAlignment="1">
      <alignment horizontal="right" vertical="top"/>
    </xf>
    <xf numFmtId="0" fontId="37" fillId="0" borderId="0" xfId="39" applyFont="1" applyFill="1" applyBorder="1" applyAlignment="1">
      <alignment horizontal="right" vertical="top"/>
    </xf>
    <xf numFmtId="0" fontId="37" fillId="0" borderId="0" xfId="39" applyFont="1" applyFill="1" applyBorder="1" applyAlignment="1">
      <alignment horizontal="justify" vertical="top" wrapText="1"/>
    </xf>
    <xf numFmtId="2" fontId="41" fillId="0" borderId="0" xfId="39" applyNumberFormat="1" applyFont="1" applyFill="1" applyBorder="1" applyAlignment="1">
      <alignment horizontal="right" vertical="top"/>
    </xf>
    <xf numFmtId="166" fontId="37" fillId="0" borderId="0" xfId="42" applyNumberFormat="1" applyFont="1" applyFill="1" applyBorder="1" applyAlignment="1">
      <alignment horizontal="right" vertical="top" wrapText="1"/>
    </xf>
    <xf numFmtId="4" fontId="37" fillId="0" borderId="0" xfId="39" applyNumberFormat="1" applyFont="1" applyFill="1" applyBorder="1" applyAlignment="1">
      <alignment horizontal="right" vertical="top" wrapText="1"/>
    </xf>
    <xf numFmtId="0" fontId="37" fillId="0" borderId="0" xfId="43" applyFont="1" applyFill="1" applyBorder="1" applyAlignment="1">
      <alignment horizontal="justify" vertical="top" wrapText="1"/>
    </xf>
    <xf numFmtId="4" fontId="41" fillId="0" borderId="0" xfId="39" applyNumberFormat="1" applyFont="1" applyFill="1" applyBorder="1" applyAlignment="1">
      <alignment horizontal="right" vertical="top" wrapText="1"/>
    </xf>
    <xf numFmtId="0" fontId="37" fillId="0" borderId="0" xfId="39" applyFont="1" applyFill="1" applyBorder="1" applyAlignment="1">
      <alignment horizontal="left" vertical="top" wrapText="1"/>
    </xf>
    <xf numFmtId="0" fontId="37" fillId="0" borderId="0" xfId="40" applyFont="1" applyFill="1" applyBorder="1" applyAlignment="1">
      <alignment horizontal="justify" vertical="top" wrapText="1"/>
    </xf>
    <xf numFmtId="1" fontId="41" fillId="0" borderId="0" xfId="39" applyNumberFormat="1" applyFont="1" applyFill="1" applyBorder="1" applyAlignment="1">
      <alignment horizontal="right" vertical="top" wrapText="1"/>
    </xf>
    <xf numFmtId="0" fontId="37" fillId="0" borderId="0" xfId="39" applyFont="1" applyFill="1" applyBorder="1"/>
    <xf numFmtId="167" fontId="37" fillId="0" borderId="0" xfId="39" applyNumberFormat="1" applyFont="1" applyFill="1" applyBorder="1"/>
    <xf numFmtId="2" fontId="37" fillId="0" borderId="0" xfId="39" applyNumberFormat="1" applyFont="1" applyFill="1" applyBorder="1" applyAlignment="1">
      <alignment horizontal="right"/>
    </xf>
    <xf numFmtId="4" fontId="37" fillId="0" borderId="0" xfId="39" applyNumberFormat="1" applyFont="1" applyFill="1" applyBorder="1" applyAlignment="1">
      <alignment horizontal="right"/>
    </xf>
    <xf numFmtId="4" fontId="41" fillId="0" borderId="0" xfId="39" applyNumberFormat="1" applyFont="1" applyFill="1" applyBorder="1" applyAlignment="1">
      <alignment horizontal="right"/>
    </xf>
    <xf numFmtId="2" fontId="41" fillId="0" borderId="0" xfId="39" applyNumberFormat="1" applyFont="1" applyFill="1" applyBorder="1" applyAlignment="1">
      <alignment horizontal="right"/>
    </xf>
    <xf numFmtId="49" fontId="37" fillId="0" borderId="0" xfId="41" applyNumberFormat="1" applyFont="1" applyFill="1" applyBorder="1" applyAlignment="1">
      <alignment horizontal="justify" vertical="top"/>
    </xf>
    <xf numFmtId="0" fontId="37" fillId="0" borderId="0" xfId="39" applyFont="1" applyFill="1" applyBorder="1" applyAlignment="1">
      <alignment horizontal="left" vertical="top"/>
    </xf>
    <xf numFmtId="49" fontId="37" fillId="0" borderId="0" xfId="39" applyNumberFormat="1" applyFont="1" applyFill="1" applyBorder="1" applyAlignment="1">
      <alignment horizontal="justify" vertical="top" wrapText="1"/>
    </xf>
    <xf numFmtId="0" fontId="37" fillId="0" borderId="0" xfId="39" applyFont="1" applyFill="1" applyBorder="1" applyAlignment="1" applyProtection="1">
      <alignment horizontal="justify" vertical="top" wrapText="1"/>
      <protection locked="0"/>
    </xf>
    <xf numFmtId="0" fontId="37" fillId="0" borderId="0" xfId="39" applyFont="1" applyFill="1" applyBorder="1" applyAlignment="1">
      <alignment horizontal="left"/>
    </xf>
    <xf numFmtId="0" fontId="41" fillId="0" borderId="0" xfId="39" applyFont="1" applyFill="1" applyBorder="1" applyAlignment="1">
      <alignment vertical="top"/>
    </xf>
    <xf numFmtId="0" fontId="37" fillId="3" borderId="0" xfId="39" applyFont="1" applyFill="1" applyBorder="1" applyAlignment="1">
      <alignment horizontal="right"/>
    </xf>
    <xf numFmtId="0" fontId="37" fillId="3" borderId="0" xfId="39" applyFont="1" applyFill="1" applyBorder="1" applyAlignment="1">
      <alignment horizontal="justify" vertical="top"/>
    </xf>
    <xf numFmtId="0" fontId="41" fillId="3" borderId="0" xfId="39" applyFont="1" applyFill="1" applyBorder="1"/>
    <xf numFmtId="0" fontId="41" fillId="0" borderId="0" xfId="39" applyFont="1" applyFill="1" applyBorder="1" applyAlignment="1">
      <alignment horizontal="right" vertical="center"/>
    </xf>
    <xf numFmtId="0" fontId="41" fillId="0" borderId="0" xfId="39" applyFont="1" applyFill="1" applyBorder="1" applyAlignment="1">
      <alignment vertical="center"/>
    </xf>
    <xf numFmtId="0" fontId="41" fillId="0" borderId="0" xfId="39" applyFont="1" applyFill="1" applyBorder="1" applyAlignment="1"/>
    <xf numFmtId="49" fontId="37" fillId="0" borderId="0" xfId="41" applyNumberFormat="1" applyFont="1" applyFill="1" applyBorder="1" applyAlignment="1">
      <alignment horizontal="left" vertical="top"/>
    </xf>
    <xf numFmtId="49" fontId="37" fillId="0" borderId="0" xfId="39" applyNumberFormat="1" applyFont="1" applyFill="1" applyBorder="1" applyAlignment="1">
      <alignment horizontal="left" vertical="top" wrapText="1"/>
    </xf>
    <xf numFmtId="49" fontId="37" fillId="0" borderId="0" xfId="41" quotePrefix="1" applyNumberFormat="1" applyFont="1" applyFill="1" applyBorder="1" applyAlignment="1">
      <alignment horizontal="justify" vertical="top"/>
    </xf>
    <xf numFmtId="4" fontId="37" fillId="0" borderId="0" xfId="39" applyNumberFormat="1" applyFont="1" applyFill="1" applyBorder="1" applyAlignment="1">
      <alignment horizontal="right" wrapText="1"/>
    </xf>
    <xf numFmtId="2" fontId="37" fillId="3" borderId="0" xfId="39" applyNumberFormat="1" applyFont="1" applyFill="1" applyBorder="1" applyAlignment="1">
      <alignment horizontal="right"/>
    </xf>
    <xf numFmtId="167" fontId="37" fillId="3" borderId="0" xfId="39" applyNumberFormat="1" applyFont="1" applyFill="1" applyBorder="1"/>
    <xf numFmtId="0" fontId="37" fillId="0" borderId="0" xfId="45" applyFont="1" applyFill="1" applyBorder="1" applyAlignment="1">
      <alignment horizontal="center" vertical="top"/>
    </xf>
    <xf numFmtId="176" fontId="37" fillId="0" borderId="0" xfId="45" applyNumberFormat="1" applyFont="1" applyFill="1" applyBorder="1" applyAlignment="1">
      <alignment vertical="top"/>
    </xf>
    <xf numFmtId="0" fontId="37" fillId="0" borderId="0" xfId="45" applyFont="1" applyFill="1" applyBorder="1"/>
    <xf numFmtId="0" fontId="42" fillId="0" borderId="0" xfId="45" applyFont="1" applyFill="1" applyBorder="1"/>
    <xf numFmtId="175" fontId="37" fillId="0" borderId="0" xfId="45" applyNumberFormat="1" applyFont="1" applyFill="1" applyBorder="1" applyAlignment="1">
      <alignment horizontal="center" vertical="center"/>
    </xf>
    <xf numFmtId="175" fontId="37" fillId="0" borderId="0" xfId="45" applyNumberFormat="1" applyFont="1" applyFill="1" applyBorder="1" applyAlignment="1">
      <alignment horizontal="center" vertical="top"/>
    </xf>
    <xf numFmtId="0" fontId="37" fillId="0" borderId="0" xfId="45" applyFont="1" applyFill="1" applyBorder="1" applyAlignment="1">
      <alignment vertical="center"/>
    </xf>
    <xf numFmtId="0" fontId="37" fillId="0" borderId="0" xfId="45" applyFont="1" applyFill="1" applyBorder="1" applyAlignment="1">
      <alignment horizontal="center" vertical="center"/>
    </xf>
    <xf numFmtId="0" fontId="37" fillId="0" borderId="0" xfId="45" applyFont="1" applyFill="1" applyBorder="1" applyAlignment="1">
      <alignment vertical="top" wrapText="1"/>
    </xf>
    <xf numFmtId="1" fontId="37" fillId="0" borderId="0" xfId="45" applyNumberFormat="1" applyFont="1" applyFill="1" applyBorder="1" applyAlignment="1">
      <alignment horizontal="center" vertical="top" wrapText="1"/>
    </xf>
    <xf numFmtId="1" fontId="37" fillId="0" borderId="0" xfId="45" applyNumberFormat="1" applyFont="1" applyFill="1" applyBorder="1" applyAlignment="1">
      <alignment horizontal="center" vertical="center" wrapText="1"/>
    </xf>
    <xf numFmtId="4" fontId="37" fillId="0" borderId="0" xfId="45" applyNumberFormat="1" applyFont="1" applyFill="1" applyBorder="1" applyAlignment="1">
      <alignment horizontal="right" vertical="center"/>
    </xf>
    <xf numFmtId="4" fontId="37" fillId="0" borderId="0" xfId="45" applyNumberFormat="1" applyFont="1" applyFill="1" applyBorder="1" applyAlignment="1">
      <alignment horizontal="right" vertical="top"/>
    </xf>
    <xf numFmtId="4" fontId="37" fillId="0" borderId="0" xfId="45" applyNumberFormat="1" applyFont="1" applyFill="1" applyBorder="1" applyAlignment="1">
      <alignment horizontal="right"/>
    </xf>
    <xf numFmtId="4" fontId="42" fillId="0" borderId="0" xfId="45" applyNumberFormat="1" applyFont="1" applyFill="1" applyBorder="1" applyAlignment="1">
      <alignment horizontal="right"/>
    </xf>
    <xf numFmtId="0" fontId="42" fillId="0" borderId="0" xfId="45" applyFont="1" applyFill="1" applyBorder="1" applyAlignment="1">
      <alignment horizontal="left" vertical="top" wrapText="1"/>
    </xf>
    <xf numFmtId="2" fontId="37" fillId="0" borderId="0" xfId="45" applyNumberFormat="1" applyFont="1" applyFill="1" applyBorder="1" applyAlignment="1">
      <alignment horizontal="center" vertical="top"/>
    </xf>
    <xf numFmtId="0" fontId="42" fillId="0" borderId="0" xfId="45" applyFont="1" applyFill="1" applyBorder="1" applyAlignment="1">
      <alignment horizontal="center" vertical="top"/>
    </xf>
    <xf numFmtId="49" fontId="37" fillId="0" borderId="0" xfId="45" applyNumberFormat="1" applyFont="1" applyFill="1" applyBorder="1" applyAlignment="1">
      <alignment horizontal="center" vertical="top"/>
    </xf>
    <xf numFmtId="0" fontId="42" fillId="0" borderId="0" xfId="45" applyFont="1" applyFill="1" applyBorder="1" applyAlignment="1">
      <alignment vertical="top" wrapText="1"/>
    </xf>
    <xf numFmtId="0" fontId="42" fillId="0" borderId="0" xfId="45" applyFont="1" applyFill="1" applyBorder="1" applyAlignment="1">
      <alignment vertical="center"/>
    </xf>
    <xf numFmtId="4" fontId="37" fillId="3" borderId="0" xfId="45" applyNumberFormat="1" applyFont="1" applyFill="1" applyBorder="1" applyAlignment="1">
      <alignment horizontal="left" vertical="top" wrapText="1"/>
    </xf>
    <xf numFmtId="1" fontId="37" fillId="3" borderId="0" xfId="45" applyNumberFormat="1" applyFont="1" applyFill="1" applyBorder="1" applyAlignment="1">
      <alignment horizontal="center" vertical="top" wrapText="1"/>
    </xf>
    <xf numFmtId="0" fontId="37" fillId="3" borderId="0" xfId="45" applyFont="1" applyFill="1" applyBorder="1" applyAlignment="1">
      <alignment horizontal="center" vertical="top"/>
    </xf>
    <xf numFmtId="4" fontId="37" fillId="3" borderId="0" xfId="45" applyNumberFormat="1" applyFont="1" applyFill="1" applyBorder="1" applyAlignment="1">
      <alignment horizontal="right"/>
    </xf>
    <xf numFmtId="4" fontId="37" fillId="3" borderId="0" xfId="45" applyNumberFormat="1" applyFont="1" applyFill="1" applyBorder="1" applyAlignment="1">
      <alignment horizontal="right" vertical="center"/>
    </xf>
    <xf numFmtId="0" fontId="42" fillId="3" borderId="0" xfId="45" applyFont="1" applyFill="1" applyBorder="1" applyAlignment="1">
      <alignment horizontal="center" vertical="top"/>
    </xf>
    <xf numFmtId="0" fontId="37" fillId="3" borderId="0" xfId="45" applyFont="1" applyFill="1" applyBorder="1" applyAlignment="1">
      <alignment horizontal="left" vertical="top" wrapText="1"/>
    </xf>
    <xf numFmtId="0" fontId="37" fillId="0" borderId="0" xfId="45" applyFont="1" applyBorder="1" applyAlignment="1">
      <alignment vertical="top"/>
    </xf>
    <xf numFmtId="0" fontId="42" fillId="0" borderId="0" xfId="45" applyFont="1" applyBorder="1" applyAlignment="1">
      <alignment vertical="top"/>
    </xf>
    <xf numFmtId="0" fontId="37" fillId="0" borderId="0" xfId="45" applyFont="1" applyBorder="1" applyAlignment="1">
      <alignment horizontal="right" vertical="top"/>
    </xf>
    <xf numFmtId="176" fontId="37" fillId="0" borderId="0" xfId="45" applyNumberFormat="1" applyFont="1" applyBorder="1" applyAlignment="1">
      <alignment horizontal="right" vertical="top"/>
    </xf>
    <xf numFmtId="176" fontId="37" fillId="0" borderId="0" xfId="45" applyNumberFormat="1" applyFont="1" applyBorder="1" applyAlignment="1">
      <alignment vertical="top"/>
    </xf>
    <xf numFmtId="177" fontId="37" fillId="0" borderId="0" xfId="45" applyNumberFormat="1" applyFont="1" applyBorder="1" applyAlignment="1">
      <alignment horizontal="right" vertical="top"/>
    </xf>
    <xf numFmtId="0" fontId="37" fillId="3" borderId="0" xfId="0" applyFont="1" applyFill="1" applyBorder="1" applyAlignment="1">
      <alignment horizontal="center" vertical="center"/>
    </xf>
    <xf numFmtId="0" fontId="37" fillId="0" borderId="0" xfId="0" applyFont="1" applyFill="1" applyAlignment="1">
      <alignment vertical="center" wrapText="1"/>
    </xf>
    <xf numFmtId="0" fontId="37" fillId="3" borderId="0" xfId="0" applyFont="1" applyFill="1" applyAlignment="1">
      <alignment horizontal="center" vertical="center"/>
    </xf>
    <xf numFmtId="0" fontId="37" fillId="0" borderId="0" xfId="46" applyFont="1" applyAlignment="1">
      <alignment horizontal="justify" vertical="top" wrapText="1"/>
    </xf>
    <xf numFmtId="0" fontId="37" fillId="0" borderId="0" xfId="0" applyFont="1" applyAlignment="1">
      <alignment horizontal="center" vertical="center"/>
    </xf>
    <xf numFmtId="2" fontId="37" fillId="0" borderId="0" xfId="45" applyNumberFormat="1" applyFont="1" applyFill="1" applyBorder="1" applyAlignment="1">
      <alignment horizontal="right" vertical="top"/>
    </xf>
    <xf numFmtId="49" fontId="37" fillId="0" borderId="0" xfId="45" applyNumberFormat="1" applyFont="1" applyFill="1" applyBorder="1" applyAlignment="1">
      <alignment horizontal="right" vertical="center"/>
    </xf>
    <xf numFmtId="0" fontId="42" fillId="0" borderId="0" xfId="45" applyFont="1" applyFill="1" applyBorder="1" applyAlignment="1">
      <alignment vertical="top"/>
    </xf>
    <xf numFmtId="0" fontId="37" fillId="0" borderId="0" xfId="45" applyFont="1" applyFill="1" applyBorder="1" applyAlignment="1"/>
    <xf numFmtId="0" fontId="42" fillId="0" borderId="0" xfId="45" applyFont="1" applyFill="1" applyBorder="1" applyAlignment="1">
      <alignment wrapText="1"/>
    </xf>
    <xf numFmtId="175" fontId="37" fillId="0" borderId="0" xfId="45" applyNumberFormat="1" applyFont="1" applyFill="1" applyBorder="1" applyAlignment="1">
      <alignment horizontal="center" vertical="center" wrapText="1"/>
    </xf>
    <xf numFmtId="0" fontId="37" fillId="0" borderId="0" xfId="45" applyFont="1" applyFill="1" applyBorder="1" applyAlignment="1">
      <alignment horizontal="center" vertical="top" wrapText="1"/>
    </xf>
    <xf numFmtId="0" fontId="42" fillId="0" borderId="0" xfId="45" applyFont="1" applyFill="1" applyBorder="1" applyAlignment="1"/>
    <xf numFmtId="4" fontId="37" fillId="0" borderId="0" xfId="45" applyNumberFormat="1" applyFont="1" applyFill="1" applyBorder="1" applyAlignment="1">
      <alignment horizontal="center" vertical="top" wrapText="1"/>
    </xf>
    <xf numFmtId="4" fontId="42" fillId="0" borderId="0" xfId="45" applyNumberFormat="1" applyFont="1" applyFill="1" applyBorder="1" applyAlignment="1">
      <alignment horizontal="center"/>
    </xf>
    <xf numFmtId="0" fontId="42" fillId="0" borderId="0" xfId="45" applyFont="1" applyFill="1" applyBorder="1" applyAlignment="1">
      <alignment horizontal="center" vertical="center"/>
    </xf>
    <xf numFmtId="175" fontId="37" fillId="3" borderId="0" xfId="45" applyNumberFormat="1" applyFont="1" applyFill="1" applyBorder="1" applyAlignment="1">
      <alignment horizontal="right" vertical="center"/>
    </xf>
    <xf numFmtId="0" fontId="37" fillId="3" borderId="0" xfId="45" applyFont="1" applyFill="1" applyBorder="1" applyAlignment="1">
      <alignment horizontal="left" vertical="center"/>
    </xf>
    <xf numFmtId="4" fontId="37" fillId="0" borderId="0" xfId="45" applyNumberFormat="1" applyFont="1" applyFill="1" applyBorder="1" applyAlignment="1">
      <alignment horizontal="center"/>
    </xf>
    <xf numFmtId="4" fontId="37" fillId="0" borderId="0" xfId="45" applyNumberFormat="1" applyFont="1" applyFill="1" applyBorder="1" applyAlignment="1">
      <alignment horizontal="center" wrapText="1"/>
    </xf>
    <xf numFmtId="4" fontId="37" fillId="3" borderId="0" xfId="45" applyNumberFormat="1" applyFont="1" applyFill="1" applyBorder="1" applyAlignment="1">
      <alignment horizontal="center" wrapText="1"/>
    </xf>
    <xf numFmtId="175" fontId="37" fillId="0" borderId="0" xfId="45" applyNumberFormat="1" applyFont="1" applyFill="1" applyBorder="1" applyAlignment="1">
      <alignment vertical="top"/>
    </xf>
    <xf numFmtId="0" fontId="37" fillId="0" borderId="0" xfId="45" applyFont="1" applyFill="1" applyBorder="1" applyAlignment="1">
      <alignment vertical="top"/>
    </xf>
    <xf numFmtId="175" fontId="37" fillId="0" borderId="0" xfId="45" applyNumberFormat="1" applyFont="1" applyFill="1" applyBorder="1" applyAlignment="1">
      <alignment horizontal="right" vertical="top"/>
    </xf>
    <xf numFmtId="49" fontId="37" fillId="0" borderId="0" xfId="45" applyNumberFormat="1" applyFont="1" applyFill="1" applyBorder="1" applyAlignment="1">
      <alignment horizontal="right" vertical="top"/>
    </xf>
    <xf numFmtId="0" fontId="42" fillId="0" borderId="0" xfId="45" applyFont="1" applyFill="1" applyBorder="1" applyAlignment="1">
      <alignment horizontal="left" vertical="top"/>
    </xf>
    <xf numFmtId="0" fontId="37" fillId="0" borderId="0" xfId="45" applyFont="1" applyFill="1" applyBorder="1" applyAlignment="1">
      <alignment horizontal="right" vertical="top" wrapText="1"/>
    </xf>
    <xf numFmtId="4" fontId="37" fillId="0" borderId="0" xfId="45" applyNumberFormat="1" applyFont="1" applyFill="1" applyBorder="1" applyAlignment="1">
      <alignment horizontal="right" wrapText="1"/>
    </xf>
    <xf numFmtId="4" fontId="42" fillId="0" borderId="0" xfId="45" applyNumberFormat="1" applyFont="1" applyFill="1" applyBorder="1" applyAlignment="1"/>
    <xf numFmtId="0" fontId="42" fillId="0" borderId="0" xfId="45" applyFont="1" applyFill="1" applyBorder="1" applyAlignment="1">
      <alignment horizontal="center"/>
    </xf>
    <xf numFmtId="175" fontId="37" fillId="3" borderId="0" xfId="45" applyNumberFormat="1" applyFont="1" applyFill="1" applyBorder="1" applyAlignment="1">
      <alignment horizontal="right" vertical="top"/>
    </xf>
    <xf numFmtId="0" fontId="37" fillId="3" borderId="0" xfId="45" applyFont="1" applyFill="1" applyBorder="1"/>
    <xf numFmtId="0" fontId="42" fillId="3" borderId="0" xfId="45" applyFont="1" applyFill="1" applyBorder="1"/>
    <xf numFmtId="1" fontId="37" fillId="0" borderId="0" xfId="45" applyNumberFormat="1" applyFont="1" applyFill="1" applyBorder="1" applyAlignment="1">
      <alignment horizontal="center" wrapText="1"/>
    </xf>
    <xf numFmtId="0" fontId="37" fillId="0" borderId="0" xfId="45" applyFont="1" applyFill="1" applyBorder="1" applyAlignment="1">
      <alignment horizontal="center"/>
    </xf>
    <xf numFmtId="4" fontId="42" fillId="0" borderId="0" xfId="45" applyNumberFormat="1" applyFont="1" applyBorder="1" applyAlignment="1">
      <alignment vertical="top"/>
    </xf>
    <xf numFmtId="0" fontId="42" fillId="0" borderId="0" xfId="45" applyFont="1" applyFill="1" applyBorder="1" applyAlignment="1">
      <alignment horizontal="center" vertical="center" wrapText="1"/>
    </xf>
    <xf numFmtId="176" fontId="37" fillId="3" borderId="0" xfId="45" applyNumberFormat="1" applyFont="1" applyFill="1" applyBorder="1" applyAlignment="1">
      <alignment horizontal="left" vertical="top"/>
    </xf>
    <xf numFmtId="4" fontId="42" fillId="3" borderId="0" xfId="45" applyNumberFormat="1" applyFont="1" applyFill="1" applyBorder="1" applyAlignment="1">
      <alignment horizontal="center"/>
    </xf>
    <xf numFmtId="4" fontId="42" fillId="3" borderId="0" xfId="45" applyNumberFormat="1" applyFont="1" applyFill="1" applyBorder="1" applyAlignment="1">
      <alignment horizontal="right"/>
    </xf>
    <xf numFmtId="175" fontId="37" fillId="3" borderId="0" xfId="45" applyNumberFormat="1" applyFont="1" applyFill="1" applyBorder="1" applyAlignment="1">
      <alignment horizontal="center" vertical="top"/>
    </xf>
    <xf numFmtId="0" fontId="37" fillId="0" borderId="0" xfId="45" applyFont="1" applyFill="1" applyBorder="1" applyAlignment="1">
      <alignment horizontal="center" vertical="center" wrapText="1"/>
    </xf>
    <xf numFmtId="0" fontId="37" fillId="0" borderId="0" xfId="45" applyFont="1" applyFill="1" applyBorder="1" applyAlignment="1">
      <alignment horizontal="left" vertical="top"/>
    </xf>
    <xf numFmtId="4" fontId="37" fillId="3" borderId="0" xfId="45" applyNumberFormat="1" applyFont="1" applyFill="1" applyBorder="1" applyAlignment="1">
      <alignment horizontal="left"/>
    </xf>
    <xf numFmtId="167" fontId="41" fillId="0" borderId="0" xfId="39" applyNumberFormat="1" applyFont="1" applyFill="1" applyBorder="1"/>
    <xf numFmtId="4" fontId="41" fillId="0" borderId="0" xfId="39" applyNumberFormat="1" applyFont="1" applyFill="1" applyBorder="1"/>
    <xf numFmtId="4" fontId="41" fillId="0" borderId="0" xfId="39" applyNumberFormat="1" applyFont="1" applyFill="1" applyBorder="1" applyAlignment="1">
      <alignment horizontal="center"/>
    </xf>
    <xf numFmtId="4" fontId="37" fillId="0" borderId="0" xfId="42" applyNumberFormat="1" applyFont="1" applyFill="1" applyBorder="1" applyAlignment="1">
      <alignment horizontal="center" vertical="top" wrapText="1"/>
    </xf>
    <xf numFmtId="4" fontId="41" fillId="0" borderId="0" xfId="39" applyNumberFormat="1" applyFont="1" applyFill="1" applyBorder="1" applyAlignment="1">
      <alignment horizontal="center" vertical="top" wrapText="1"/>
    </xf>
    <xf numFmtId="4" fontId="37" fillId="0" borderId="0" xfId="39" applyNumberFormat="1" applyFont="1" applyFill="1" applyBorder="1" applyAlignment="1">
      <alignment horizontal="center" vertical="top" wrapText="1"/>
    </xf>
    <xf numFmtId="4" fontId="37" fillId="0" borderId="0" xfId="39" applyNumberFormat="1" applyFont="1" applyFill="1" applyBorder="1" applyAlignment="1">
      <alignment horizontal="center" wrapText="1"/>
    </xf>
    <xf numFmtId="4" fontId="37" fillId="0" borderId="0" xfId="39" applyNumberFormat="1" applyFont="1" applyFill="1" applyBorder="1" applyAlignment="1">
      <alignment horizontal="center"/>
    </xf>
    <xf numFmtId="4" fontId="41" fillId="3" borderId="0" xfId="39" applyNumberFormat="1" applyFont="1" applyFill="1" applyBorder="1" applyAlignment="1">
      <alignment horizontal="center"/>
    </xf>
    <xf numFmtId="4" fontId="37" fillId="3" borderId="0" xfId="39" applyNumberFormat="1" applyFont="1" applyFill="1" applyBorder="1"/>
    <xf numFmtId="4" fontId="37" fillId="3" borderId="0" xfId="39" applyNumberFormat="1" applyFont="1" applyFill="1" applyBorder="1" applyAlignment="1">
      <alignment horizontal="center"/>
    </xf>
    <xf numFmtId="4" fontId="41" fillId="0" borderId="0" xfId="41" applyNumberFormat="1" applyFont="1" applyFill="1" applyBorder="1" applyAlignment="1">
      <alignment horizontal="right"/>
    </xf>
    <xf numFmtId="4" fontId="37" fillId="0" borderId="0" xfId="39" applyNumberFormat="1" applyFont="1" applyFill="1" applyBorder="1"/>
    <xf numFmtId="4" fontId="37" fillId="0" borderId="0" xfId="44" applyNumberFormat="1" applyFont="1" applyFill="1" applyBorder="1" applyAlignment="1">
      <alignment horizontal="center"/>
    </xf>
    <xf numFmtId="0" fontId="41" fillId="0" borderId="0" xfId="39" applyFont="1" applyFill="1" applyBorder="1" applyAlignment="1">
      <alignment horizontal="center"/>
    </xf>
    <xf numFmtId="0" fontId="41" fillId="0" borderId="0" xfId="40" applyFont="1" applyFill="1" applyBorder="1" applyAlignment="1">
      <alignment horizontal="center"/>
    </xf>
    <xf numFmtId="0" fontId="37" fillId="0" borderId="0" xfId="41" applyFont="1" applyFill="1" applyBorder="1" applyAlignment="1">
      <alignment horizontal="center"/>
    </xf>
    <xf numFmtId="0" fontId="37" fillId="0" borderId="0" xfId="39" applyFont="1" applyFill="1" applyBorder="1" applyAlignment="1">
      <alignment horizontal="center"/>
    </xf>
    <xf numFmtId="0" fontId="41" fillId="0" borderId="0" xfId="39" applyFont="1" applyFill="1" applyBorder="1" applyAlignment="1">
      <alignment horizontal="center" vertical="top"/>
    </xf>
    <xf numFmtId="167" fontId="37" fillId="3" borderId="0" xfId="39" applyNumberFormat="1" applyFont="1" applyFill="1" applyBorder="1" applyAlignment="1">
      <alignment horizontal="center"/>
    </xf>
    <xf numFmtId="0" fontId="41" fillId="3" borderId="0" xfId="39" applyFont="1" applyFill="1" applyBorder="1" applyAlignment="1">
      <alignment horizontal="center"/>
    </xf>
    <xf numFmtId="2" fontId="37" fillId="0" borderId="0" xfId="33" applyNumberFormat="1" applyFont="1" applyBorder="1" applyAlignment="1">
      <alignment horizontal="right"/>
    </xf>
    <xf numFmtId="4" fontId="37" fillId="0" borderId="0" xfId="33" applyNumberFormat="1" applyFont="1" applyBorder="1" applyAlignment="1">
      <alignment horizontal="right"/>
    </xf>
    <xf numFmtId="0" fontId="49" fillId="0" borderId="0" xfId="33" applyFont="1" applyBorder="1" applyAlignment="1"/>
    <xf numFmtId="0" fontId="49" fillId="0" borderId="0" xfId="33" applyFont="1" applyBorder="1" applyAlignment="1">
      <alignment horizontal="center"/>
    </xf>
    <xf numFmtId="0" fontId="37" fillId="0" borderId="0" xfId="33" applyFont="1" applyBorder="1" applyAlignment="1">
      <alignment horizontal="center"/>
    </xf>
    <xf numFmtId="0" fontId="37" fillId="0" borderId="0" xfId="0" applyFont="1" applyFill="1" applyBorder="1" applyAlignment="1">
      <alignment horizontal="left" vertical="top" wrapText="1" indent="2"/>
    </xf>
    <xf numFmtId="4" fontId="41" fillId="0" borderId="0" xfId="0" applyNumberFormat="1" applyFont="1" applyBorder="1"/>
    <xf numFmtId="49" fontId="54" fillId="0" borderId="0" xfId="46" applyNumberFormat="1" applyFont="1" applyAlignment="1">
      <alignment horizontal="center" vertical="top"/>
    </xf>
    <xf numFmtId="0" fontId="54" fillId="0" borderId="0" xfId="46" applyFont="1" applyAlignment="1">
      <alignment horizontal="center"/>
    </xf>
    <xf numFmtId="0" fontId="54" fillId="0" borderId="0" xfId="46" applyFont="1" applyAlignment="1">
      <alignment horizontal="justify" vertical="top" wrapText="1"/>
    </xf>
    <xf numFmtId="4" fontId="54" fillId="0" borderId="0" xfId="46" applyNumberFormat="1" applyFont="1"/>
    <xf numFmtId="0" fontId="54" fillId="0" borderId="0" xfId="46" applyFont="1"/>
    <xf numFmtId="0" fontId="54" fillId="0" borderId="0" xfId="46" applyFont="1" applyAlignment="1">
      <alignment horizontal="justify" vertical="center" wrapText="1"/>
    </xf>
    <xf numFmtId="49" fontId="54" fillId="0" borderId="0" xfId="46" quotePrefix="1" applyNumberFormat="1" applyFont="1" applyAlignment="1">
      <alignment horizontal="center" vertical="center"/>
    </xf>
    <xf numFmtId="0" fontId="54" fillId="0" borderId="0" xfId="46" applyFont="1" applyAlignment="1">
      <alignment horizontal="left"/>
    </xf>
    <xf numFmtId="0" fontId="54" fillId="0" borderId="0" xfId="46" applyFont="1" applyAlignment="1">
      <alignment horizontal="right" vertical="center"/>
    </xf>
    <xf numFmtId="0" fontId="54" fillId="0" borderId="0" xfId="46" applyFont="1" applyAlignment="1">
      <alignment horizontal="right" vertical="center" wrapText="1"/>
    </xf>
    <xf numFmtId="0" fontId="54" fillId="0" borderId="0" xfId="0" applyFont="1" applyFill="1" applyBorder="1" applyAlignment="1">
      <alignment horizontal="center" vertical="top"/>
    </xf>
    <xf numFmtId="0" fontId="54" fillId="0" borderId="0" xfId="0" applyFont="1" applyFill="1" applyBorder="1" applyAlignment="1">
      <alignment horizontal="left" vertical="center" wrapText="1"/>
    </xf>
    <xf numFmtId="4" fontId="54" fillId="0" borderId="0" xfId="0" applyNumberFormat="1" applyFont="1" applyFill="1" applyBorder="1" applyAlignment="1">
      <alignment horizontal="right" vertical="center"/>
    </xf>
    <xf numFmtId="0" fontId="54" fillId="0" borderId="0" xfId="0" applyFont="1" applyFill="1"/>
    <xf numFmtId="0" fontId="54" fillId="0" borderId="0" xfId="0" applyFont="1" applyFill="1" applyBorder="1"/>
    <xf numFmtId="0" fontId="54" fillId="0" borderId="0" xfId="0" applyFont="1" applyFill="1" applyAlignment="1">
      <alignment horizontal="center" vertical="top"/>
    </xf>
    <xf numFmtId="0" fontId="54" fillId="0" borderId="0" xfId="0" applyFont="1" applyFill="1" applyAlignment="1">
      <alignment horizontal="justify" vertical="top" wrapText="1"/>
    </xf>
    <xf numFmtId="0" fontId="54" fillId="0" borderId="0" xfId="0" applyFont="1" applyFill="1" applyAlignment="1">
      <alignment horizontal="right"/>
    </xf>
    <xf numFmtId="2" fontId="54" fillId="0" borderId="0" xfId="0" applyNumberFormat="1" applyFont="1" applyFill="1" applyAlignment="1">
      <alignment horizontal="right"/>
    </xf>
    <xf numFmtId="4" fontId="54" fillId="0" borderId="0" xfId="0" applyNumberFormat="1" applyFont="1" applyFill="1" applyAlignment="1">
      <alignment horizontal="right"/>
    </xf>
    <xf numFmtId="0" fontId="37" fillId="3" borderId="0" xfId="45" applyFont="1" applyFill="1" applyBorder="1" applyAlignment="1">
      <alignment vertical="top"/>
    </xf>
    <xf numFmtId="0" fontId="37" fillId="3" borderId="0" xfId="45" applyFont="1" applyFill="1" applyBorder="1" applyAlignment="1">
      <alignment horizontal="right" vertical="top"/>
    </xf>
    <xf numFmtId="176" fontId="37" fillId="3" borderId="0" xfId="45" applyNumberFormat="1" applyFont="1" applyFill="1" applyBorder="1" applyAlignment="1">
      <alignment horizontal="right" vertical="top"/>
    </xf>
    <xf numFmtId="0" fontId="42" fillId="3" borderId="0" xfId="45" applyFont="1" applyFill="1" applyBorder="1" applyAlignment="1">
      <alignment vertical="top"/>
    </xf>
    <xf numFmtId="4" fontId="42" fillId="3" borderId="0" xfId="45" applyNumberFormat="1" applyFont="1" applyFill="1" applyBorder="1" applyAlignment="1">
      <alignment vertical="top"/>
    </xf>
    <xf numFmtId="0" fontId="37" fillId="0" borderId="0" xfId="0" applyFont="1" applyAlignment="1">
      <alignment vertical="center"/>
    </xf>
    <xf numFmtId="4" fontId="37" fillId="0" borderId="0" xfId="45" applyNumberFormat="1" applyFont="1" applyBorder="1" applyAlignment="1">
      <alignment vertical="top"/>
    </xf>
    <xf numFmtId="4" fontId="37" fillId="0" borderId="0" xfId="0" applyNumberFormat="1" applyFont="1" applyAlignment="1">
      <alignment vertical="center"/>
    </xf>
    <xf numFmtId="0" fontId="11" fillId="3" borderId="0" xfId="0" applyFont="1" applyFill="1" applyBorder="1"/>
    <xf numFmtId="0" fontId="54" fillId="3" borderId="0" xfId="0" applyFont="1" applyFill="1" applyBorder="1" applyAlignment="1">
      <alignment vertical="center" wrapText="1"/>
    </xf>
    <xf numFmtId="49" fontId="37" fillId="3" borderId="0" xfId="46" applyNumberFormat="1" applyFont="1" applyFill="1" applyBorder="1" applyAlignment="1">
      <alignment horizontal="center" vertical="top"/>
    </xf>
    <xf numFmtId="0" fontId="37" fillId="3" borderId="0" xfId="0" applyFont="1" applyFill="1" applyBorder="1" applyAlignment="1">
      <alignment horizontal="center" vertical="center"/>
    </xf>
    <xf numFmtId="0" fontId="54" fillId="0" borderId="0" xfId="0" applyFont="1" applyAlignment="1">
      <alignment horizontal="center"/>
    </xf>
    <xf numFmtId="49" fontId="37" fillId="7" borderId="0" xfId="46" applyNumberFormat="1" applyFont="1" applyFill="1" applyBorder="1" applyAlignment="1">
      <alignment horizontal="center" wrapText="1"/>
    </xf>
    <xf numFmtId="0" fontId="49" fillId="0" borderId="0" xfId="37" applyFont="1" applyBorder="1" applyAlignment="1"/>
    <xf numFmtId="0" fontId="37" fillId="0" borderId="0" xfId="38" applyFont="1" applyBorder="1" applyAlignment="1">
      <alignment horizontal="justify" wrapText="1"/>
    </xf>
    <xf numFmtId="0" fontId="45" fillId="0" borderId="0" xfId="37" applyFont="1" applyFill="1" applyBorder="1" applyAlignment="1">
      <alignment horizontal="center"/>
    </xf>
    <xf numFmtId="0" fontId="45" fillId="0" borderId="0" xfId="6" applyFont="1" applyFill="1" applyBorder="1" applyAlignment="1">
      <alignment horizontal="justify" wrapText="1"/>
    </xf>
    <xf numFmtId="4" fontId="45" fillId="0" borderId="0" xfId="38" applyNumberFormat="1" applyFont="1" applyFill="1" applyBorder="1" applyAlignment="1">
      <alignment horizontal="right"/>
    </xf>
    <xf numFmtId="2" fontId="45" fillId="0" borderId="0" xfId="37" applyNumberFormat="1" applyFont="1" applyFill="1" applyBorder="1" applyAlignment="1">
      <alignment horizontal="right"/>
    </xf>
    <xf numFmtId="4" fontId="45" fillId="0" borderId="0" xfId="37" applyNumberFormat="1" applyFont="1" applyFill="1" applyBorder="1" applyAlignment="1">
      <alignment horizontal="right"/>
    </xf>
    <xf numFmtId="0" fontId="48" fillId="0" borderId="0" xfId="37" applyFont="1" applyFill="1" applyBorder="1" applyAlignment="1"/>
    <xf numFmtId="0" fontId="37" fillId="0" borderId="0" xfId="0" applyFont="1" applyFill="1" applyBorder="1" applyAlignment="1">
      <alignment horizontal="center"/>
    </xf>
    <xf numFmtId="0" fontId="37" fillId="0" borderId="0" xfId="0" applyFont="1" applyFill="1" applyBorder="1" applyAlignment="1">
      <alignment horizontal="justify" wrapText="1"/>
    </xf>
    <xf numFmtId="4" fontId="37" fillId="8" borderId="0" xfId="0" applyNumberFormat="1" applyFont="1" applyFill="1" applyAlignment="1">
      <alignment horizontal="right" vertical="center"/>
    </xf>
    <xf numFmtId="0" fontId="37" fillId="8" borderId="0" xfId="0" applyFont="1" applyFill="1" applyAlignment="1">
      <alignment vertical="top" wrapText="1"/>
    </xf>
    <xf numFmtId="4" fontId="37" fillId="9" borderId="0" xfId="0" applyNumberFormat="1" applyFont="1" applyFill="1" applyAlignment="1">
      <alignment vertical="center"/>
    </xf>
    <xf numFmtId="0" fontId="37" fillId="9" borderId="0" xfId="0" applyFont="1" applyFill="1" applyAlignment="1">
      <alignment horizontal="right" vertical="center"/>
    </xf>
    <xf numFmtId="2" fontId="37" fillId="9" borderId="0" xfId="0" applyNumberFormat="1" applyFont="1" applyFill="1" applyAlignment="1">
      <alignment vertical="center"/>
    </xf>
    <xf numFmtId="4" fontId="37" fillId="9" borderId="0" xfId="0" applyNumberFormat="1" applyFont="1" applyFill="1" applyAlignment="1">
      <alignment horizontal="right" vertical="center"/>
    </xf>
    <xf numFmtId="0" fontId="37" fillId="9" borderId="0" xfId="0" applyFont="1" applyFill="1" applyAlignment="1">
      <alignment vertical="center" wrapText="1"/>
    </xf>
    <xf numFmtId="4" fontId="37" fillId="0" borderId="3" xfId="45" applyNumberFormat="1" applyFont="1" applyFill="1" applyBorder="1" applyAlignment="1" applyProtection="1">
      <alignment horizontal="right"/>
      <protection locked="0"/>
    </xf>
    <xf numFmtId="4" fontId="37" fillId="0" borderId="3" xfId="45" applyNumberFormat="1" applyFont="1" applyFill="1" applyBorder="1" applyAlignment="1" applyProtection="1">
      <alignment horizontal="right" vertical="center"/>
      <protection locked="0"/>
    </xf>
    <xf numFmtId="4" fontId="37" fillId="0" borderId="3" xfId="45" applyNumberFormat="1" applyFont="1" applyFill="1" applyBorder="1" applyAlignment="1" applyProtection="1">
      <alignment horizontal="right" wrapText="1"/>
      <protection locked="0"/>
    </xf>
    <xf numFmtId="4" fontId="37" fillId="0" borderId="3" xfId="39" applyNumberFormat="1" applyFont="1" applyFill="1" applyBorder="1" applyAlignment="1" applyProtection="1">
      <alignment horizontal="right" vertical="top" wrapText="1"/>
      <protection locked="0"/>
    </xf>
    <xf numFmtId="4" fontId="37" fillId="0" borderId="4" xfId="39" applyNumberFormat="1" applyFont="1" applyFill="1" applyBorder="1" applyAlignment="1" applyProtection="1">
      <alignment horizontal="right" vertical="top" wrapText="1"/>
      <protection locked="0"/>
    </xf>
    <xf numFmtId="4" fontId="37" fillId="0" borderId="5" xfId="39" applyNumberFormat="1" applyFont="1" applyFill="1" applyBorder="1" applyAlignment="1" applyProtection="1">
      <alignment horizontal="right" vertical="top" wrapText="1"/>
      <protection locked="0"/>
    </xf>
    <xf numFmtId="4" fontId="37" fillId="0" borderId="3" xfId="39" applyNumberFormat="1" applyFont="1" applyFill="1" applyBorder="1" applyAlignment="1" applyProtection="1">
      <alignment horizontal="right" wrapText="1"/>
      <protection locked="0"/>
    </xf>
    <xf numFmtId="4" fontId="37" fillId="0" borderId="3" xfId="39" applyNumberFormat="1" applyFont="1" applyFill="1" applyBorder="1" applyAlignment="1" applyProtection="1">
      <alignment horizontal="right"/>
      <protection locked="0"/>
    </xf>
    <xf numFmtId="4" fontId="37" fillId="0" borderId="3" xfId="50" applyNumberFormat="1" applyFont="1" applyBorder="1" applyAlignment="1" applyProtection="1">
      <alignment horizontal="right" wrapText="1"/>
      <protection locked="0"/>
    </xf>
    <xf numFmtId="4" fontId="37" fillId="0" borderId="3" xfId="44" applyNumberFormat="1" applyFont="1" applyBorder="1" applyAlignment="1" applyProtection="1">
      <alignment horizontal="right"/>
      <protection locked="0"/>
    </xf>
    <xf numFmtId="4" fontId="37" fillId="0" borderId="3" xfId="51" applyNumberFormat="1" applyFont="1" applyBorder="1" applyAlignment="1" applyProtection="1">
      <alignment horizontal="right"/>
      <protection locked="0"/>
    </xf>
    <xf numFmtId="4" fontId="37" fillId="0" borderId="3" xfId="50" applyNumberFormat="1" applyFont="1" applyBorder="1" applyAlignment="1" applyProtection="1">
      <alignment wrapText="1"/>
      <protection locked="0"/>
    </xf>
    <xf numFmtId="4" fontId="37" fillId="0" borderId="3" xfId="50" applyNumberFormat="1" applyFont="1" applyBorder="1" applyAlignment="1" applyProtection="1">
      <alignment horizontal="right"/>
      <protection locked="0"/>
    </xf>
    <xf numFmtId="4" fontId="37" fillId="0" borderId="3" xfId="46" applyNumberFormat="1" applyFont="1" applyFill="1" applyBorder="1" applyAlignment="1" applyProtection="1">
      <alignment horizontal="right" wrapText="1"/>
      <protection locked="0"/>
    </xf>
    <xf numFmtId="4" fontId="37" fillId="0" borderId="3" xfId="47" applyNumberFormat="1" applyFont="1" applyFill="1" applyBorder="1" applyProtection="1">
      <protection locked="0"/>
    </xf>
    <xf numFmtId="4" fontId="49" fillId="0" borderId="3" xfId="47" applyNumberFormat="1" applyFont="1" applyFill="1" applyBorder="1" applyProtection="1">
      <protection locked="0"/>
    </xf>
    <xf numFmtId="4" fontId="37" fillId="0" borderId="3" xfId="46" applyNumberFormat="1" applyFont="1" applyFill="1" applyBorder="1" applyProtection="1">
      <protection locked="0"/>
    </xf>
    <xf numFmtId="4" fontId="37" fillId="0" borderId="3" xfId="46" applyNumberFormat="1" applyFont="1" applyFill="1" applyBorder="1" applyAlignment="1" applyProtection="1">
      <alignment wrapText="1"/>
      <protection locked="0"/>
    </xf>
    <xf numFmtId="4" fontId="37" fillId="0" borderId="3" xfId="46" applyNumberFormat="1" applyFont="1" applyBorder="1" applyAlignment="1" applyProtection="1">
      <alignment wrapText="1"/>
      <protection locked="0"/>
    </xf>
    <xf numFmtId="4" fontId="37" fillId="0" borderId="3" xfId="46" applyNumberFormat="1" applyFont="1" applyBorder="1" applyAlignment="1" applyProtection="1">
      <alignment horizontal="right" wrapText="1"/>
      <protection locked="0"/>
    </xf>
    <xf numFmtId="4" fontId="37" fillId="0" borderId="3" xfId="46" applyNumberFormat="1" applyFont="1" applyBorder="1" applyProtection="1">
      <protection locked="0"/>
    </xf>
    <xf numFmtId="0" fontId="37" fillId="0" borderId="0" xfId="46" applyNumberFormat="1" applyFont="1" applyBorder="1" applyAlignment="1">
      <alignment horizontal="center" wrapText="1"/>
    </xf>
    <xf numFmtId="2" fontId="37" fillId="0" borderId="3" xfId="46" applyNumberFormat="1" applyFont="1" applyBorder="1" applyAlignment="1" applyProtection="1">
      <alignment horizontal="right"/>
      <protection locked="0"/>
    </xf>
    <xf numFmtId="4" fontId="37" fillId="3" borderId="0" xfId="46" applyNumberFormat="1" applyFont="1" applyFill="1" applyAlignment="1">
      <alignment wrapText="1"/>
    </xf>
    <xf numFmtId="4" fontId="37" fillId="0" borderId="3" xfId="0" applyNumberFormat="1" applyFont="1" applyBorder="1" applyAlignment="1">
      <alignment horizontal="right" vertical="center"/>
    </xf>
    <xf numFmtId="4" fontId="37" fillId="0" borderId="3" xfId="0" applyNumberFormat="1" applyFont="1" applyBorder="1" applyAlignment="1" applyProtection="1">
      <alignment horizontal="right"/>
      <protection locked="0"/>
    </xf>
    <xf numFmtId="4" fontId="37" fillId="0" borderId="3" xfId="0" applyNumberFormat="1" applyFont="1" applyFill="1" applyBorder="1" applyAlignment="1" applyProtection="1">
      <alignment horizontal="right"/>
      <protection locked="0"/>
    </xf>
    <xf numFmtId="4" fontId="37" fillId="0" borderId="3" xfId="34" applyNumberFormat="1" applyFont="1" applyBorder="1" applyAlignment="1" applyProtection="1">
      <alignment horizontal="right"/>
      <protection locked="0"/>
    </xf>
    <xf numFmtId="4" fontId="37" fillId="0" borderId="3" xfId="0" applyNumberFormat="1" applyFont="1" applyBorder="1" applyAlignment="1" applyProtection="1">
      <alignment horizontal="right" vertical="center"/>
      <protection locked="0"/>
    </xf>
    <xf numFmtId="4" fontId="37" fillId="0" borderId="3" xfId="0" applyNumberFormat="1" applyFont="1" applyBorder="1" applyAlignment="1" applyProtection="1">
      <alignment horizontal="right" vertical="top"/>
      <protection locked="0"/>
    </xf>
    <xf numFmtId="4" fontId="37" fillId="0" borderId="3" xfId="18" applyNumberFormat="1" applyFont="1" applyBorder="1" applyAlignment="1" applyProtection="1">
      <alignment horizontal="right"/>
      <protection locked="0"/>
    </xf>
    <xf numFmtId="4" fontId="37" fillId="0" borderId="3" xfId="7" applyNumberFormat="1" applyFont="1" applyBorder="1" applyAlignment="1" applyProtection="1">
      <alignment horizontal="right" vertical="center"/>
      <protection locked="0"/>
    </xf>
    <xf numFmtId="4" fontId="37" fillId="0" borderId="3" xfId="7" applyNumberFormat="1" applyFont="1" applyBorder="1" applyAlignment="1" applyProtection="1">
      <alignment horizontal="right"/>
      <protection locked="0"/>
    </xf>
    <xf numFmtId="4" fontId="37" fillId="0" borderId="3" xfId="38" applyNumberFormat="1" applyFont="1" applyBorder="1" applyAlignment="1" applyProtection="1">
      <alignment horizontal="right" vertical="center"/>
      <protection locked="0"/>
    </xf>
    <xf numFmtId="2" fontId="37" fillId="0" borderId="3" xfId="0" applyNumberFormat="1" applyFont="1" applyBorder="1" applyAlignment="1" applyProtection="1">
      <alignment horizontal="right" vertical="center"/>
      <protection locked="0"/>
    </xf>
    <xf numFmtId="4" fontId="37" fillId="0" borderId="3" xfId="0" applyNumberFormat="1" applyFont="1" applyFill="1" applyBorder="1" applyAlignment="1" applyProtection="1">
      <alignment horizontal="right" vertical="center"/>
      <protection locked="0"/>
    </xf>
    <xf numFmtId="4" fontId="37" fillId="0" borderId="3" xfId="6" applyNumberFormat="1" applyFont="1" applyFill="1" applyBorder="1" applyAlignment="1" applyProtection="1">
      <protection locked="0"/>
    </xf>
    <xf numFmtId="4" fontId="37" fillId="0" borderId="3" xfId="6" applyNumberFormat="1" applyFont="1" applyFill="1" applyBorder="1" applyAlignment="1" applyProtection="1">
      <alignment horizontal="right"/>
      <protection locked="0"/>
    </xf>
    <xf numFmtId="4" fontId="37" fillId="0" borderId="3" xfId="6" applyNumberFormat="1" applyFont="1" applyFill="1" applyBorder="1" applyProtection="1">
      <protection locked="0"/>
    </xf>
    <xf numFmtId="4" fontId="37" fillId="0" borderId="3" xfId="36" applyNumberFormat="1" applyFont="1" applyBorder="1" applyAlignment="1" applyProtection="1">
      <alignment horizontal="right"/>
      <protection locked="0"/>
    </xf>
    <xf numFmtId="4" fontId="37" fillId="0" borderId="3" xfId="36" applyNumberFormat="1" applyFont="1" applyFill="1" applyBorder="1" applyAlignment="1" applyProtection="1">
      <alignment horizontal="right"/>
      <protection locked="0"/>
    </xf>
    <xf numFmtId="4" fontId="37" fillId="0" borderId="3" xfId="36" applyNumberFormat="1" applyFont="1" applyBorder="1" applyAlignment="1" applyProtection="1">
      <alignment horizontal="right" vertical="center"/>
      <protection locked="0"/>
    </xf>
    <xf numFmtId="4" fontId="37" fillId="0" borderId="3" xfId="0" applyNumberFormat="1" applyFont="1" applyBorder="1" applyAlignment="1" applyProtection="1">
      <alignment horizontal="right" wrapText="1" shrinkToFit="1"/>
      <protection locked="0"/>
    </xf>
    <xf numFmtId="4" fontId="37" fillId="0" borderId="3" xfId="37" applyNumberFormat="1" applyFont="1" applyBorder="1" applyAlignment="1" applyProtection="1">
      <alignment horizontal="right" vertical="center"/>
      <protection locked="0"/>
    </xf>
    <xf numFmtId="4" fontId="45" fillId="0" borderId="3" xfId="0" applyNumberFormat="1" applyFont="1" applyFill="1" applyBorder="1" applyAlignment="1" applyProtection="1">
      <alignment horizontal="right"/>
      <protection locked="0"/>
    </xf>
    <xf numFmtId="4" fontId="45" fillId="0" borderId="3" xfId="37" applyNumberFormat="1" applyFont="1" applyFill="1" applyBorder="1" applyAlignment="1" applyProtection="1">
      <alignment horizontal="right"/>
      <protection locked="0"/>
    </xf>
    <xf numFmtId="4" fontId="45" fillId="0" borderId="3" xfId="0" applyNumberFormat="1" applyFont="1" applyFill="1" applyBorder="1" applyAlignment="1" applyProtection="1">
      <alignment horizontal="right" vertical="center"/>
      <protection locked="0"/>
    </xf>
    <xf numFmtId="2" fontId="37" fillId="0" borderId="3" xfId="36" applyNumberFormat="1" applyFont="1" applyBorder="1" applyAlignment="1" applyProtection="1">
      <alignment horizontal="right"/>
      <protection locked="0"/>
    </xf>
    <xf numFmtId="4" fontId="37" fillId="0" borderId="3" xfId="0" applyNumberFormat="1" applyFont="1" applyBorder="1" applyAlignment="1" applyProtection="1">
      <alignment horizontal="right" wrapText="1"/>
      <protection locked="0"/>
    </xf>
    <xf numFmtId="4" fontId="37" fillId="0" borderId="3" xfId="0" applyNumberFormat="1" applyFont="1" applyBorder="1" applyAlignment="1" applyProtection="1">
      <alignment horizontal="right" vertical="center" wrapText="1" shrinkToFit="1"/>
      <protection locked="0"/>
    </xf>
    <xf numFmtId="4" fontId="37" fillId="0" borderId="3" xfId="38" applyNumberFormat="1" applyFont="1" applyBorder="1" applyAlignment="1" applyProtection="1">
      <alignment horizontal="right"/>
      <protection locked="0"/>
    </xf>
    <xf numFmtId="4" fontId="37" fillId="0" borderId="3" xfId="0" applyNumberFormat="1" applyFont="1" applyBorder="1" applyAlignment="1" applyProtection="1">
      <alignment horizontal="right" vertical="center" wrapText="1"/>
      <protection locked="0"/>
    </xf>
    <xf numFmtId="4" fontId="37" fillId="0" borderId="3" xfId="33" applyNumberFormat="1" applyFont="1" applyBorder="1" applyAlignment="1" applyProtection="1">
      <alignment horizontal="right"/>
      <protection locked="0"/>
    </xf>
    <xf numFmtId="4" fontId="37" fillId="0" borderId="3" xfId="0" applyNumberFormat="1" applyFont="1" applyFill="1" applyBorder="1" applyAlignment="1" applyProtection="1">
      <alignment horizontal="right" wrapText="1"/>
      <protection locked="0"/>
    </xf>
    <xf numFmtId="4" fontId="37" fillId="0" borderId="3" xfId="0" applyNumberFormat="1" applyFont="1" applyFill="1" applyBorder="1" applyAlignment="1" applyProtection="1">
      <alignment horizontal="right" vertical="center" wrapText="1"/>
      <protection locked="0"/>
    </xf>
    <xf numFmtId="4" fontId="37" fillId="0" borderId="3" xfId="33" applyNumberFormat="1" applyFont="1" applyBorder="1" applyAlignment="1" applyProtection="1">
      <alignment horizontal="right" vertical="center"/>
      <protection locked="0"/>
    </xf>
    <xf numFmtId="4" fontId="37" fillId="0" borderId="3" xfId="18" applyNumberFormat="1" applyFont="1" applyFill="1" applyBorder="1" applyAlignment="1" applyProtection="1">
      <alignment horizontal="right"/>
      <protection locked="0"/>
    </xf>
    <xf numFmtId="4" fontId="37" fillId="0" borderId="3" xfId="18" applyNumberFormat="1" applyFont="1" applyFill="1" applyBorder="1" applyAlignment="1" applyProtection="1">
      <alignment horizontal="right" vertical="center"/>
      <protection locked="0"/>
    </xf>
    <xf numFmtId="4" fontId="37" fillId="0" borderId="3" xfId="6" applyNumberFormat="1" applyFont="1" applyBorder="1" applyAlignment="1" applyProtection="1">
      <alignment horizontal="right"/>
      <protection locked="0"/>
    </xf>
    <xf numFmtId="0" fontId="54" fillId="0" borderId="0" xfId="0" applyFont="1" applyAlignment="1">
      <alignment horizontal="center" vertical="center" wrapText="1"/>
    </xf>
    <xf numFmtId="0" fontId="55" fillId="0" borderId="0" xfId="0" applyFont="1" applyAlignment="1" applyProtection="1">
      <alignment horizontal="center"/>
      <protection locked="0"/>
    </xf>
    <xf numFmtId="49" fontId="37" fillId="0" borderId="0" xfId="15" applyNumberFormat="1" applyFont="1" applyFill="1" applyBorder="1" applyAlignment="1">
      <alignment horizontal="justify" vertical="top" wrapText="1"/>
    </xf>
    <xf numFmtId="0" fontId="37" fillId="0" borderId="0" xfId="15" applyNumberFormat="1" applyFont="1" applyFill="1" applyBorder="1" applyAlignment="1">
      <alignment horizontal="left" vertical="center" wrapText="1"/>
    </xf>
    <xf numFmtId="0" fontId="37" fillId="0" borderId="0" xfId="15" applyNumberFormat="1" applyFont="1" applyFill="1" applyBorder="1" applyAlignment="1">
      <alignment horizontal="justify" vertical="center" wrapText="1"/>
    </xf>
    <xf numFmtId="49" fontId="37" fillId="0" borderId="0" xfId="15" applyNumberFormat="1" applyFont="1" applyFill="1" applyBorder="1" applyAlignment="1">
      <alignment horizontal="justify" vertical="center" wrapText="1"/>
    </xf>
    <xf numFmtId="0" fontId="37" fillId="0" borderId="0" xfId="15" applyFont="1" applyFill="1" applyBorder="1" applyAlignment="1">
      <alignment horizontal="justify" vertical="center" wrapText="1"/>
    </xf>
    <xf numFmtId="49" fontId="37" fillId="0" borderId="0" xfId="15" applyNumberFormat="1" applyFont="1" applyFill="1" applyBorder="1" applyAlignment="1">
      <alignment horizontal="left" vertical="center" wrapText="1"/>
    </xf>
    <xf numFmtId="49" fontId="37" fillId="0" borderId="0" xfId="15" quotePrefix="1" applyNumberFormat="1" applyFont="1" applyFill="1" applyBorder="1" applyAlignment="1">
      <alignment horizontal="left" vertical="center" wrapText="1" indent="2"/>
    </xf>
    <xf numFmtId="0" fontId="37" fillId="0" borderId="0" xfId="15" applyFont="1" applyFill="1" applyBorder="1" applyAlignment="1">
      <alignment horizontal="left" vertical="center" wrapText="1" indent="2"/>
    </xf>
    <xf numFmtId="0" fontId="37" fillId="0" borderId="0" xfId="15" quotePrefix="1" applyNumberFormat="1" applyFont="1" applyFill="1" applyBorder="1" applyAlignment="1">
      <alignment horizontal="left" vertical="center" wrapText="1" indent="2"/>
    </xf>
    <xf numFmtId="0" fontId="37" fillId="0" borderId="0" xfId="15" applyNumberFormat="1" applyFont="1" applyFill="1" applyBorder="1" applyAlignment="1">
      <alignment horizontal="left" vertical="center" wrapText="1" indent="2"/>
    </xf>
    <xf numFmtId="0" fontId="37" fillId="0" borderId="0" xfId="6" applyNumberFormat="1" applyFont="1" applyFill="1" applyBorder="1" applyAlignment="1">
      <alignment horizontal="justify" vertical="center" wrapText="1"/>
    </xf>
    <xf numFmtId="49" fontId="37" fillId="0" borderId="0" xfId="6" applyNumberFormat="1" applyFont="1" applyFill="1" applyBorder="1" applyAlignment="1">
      <alignment horizontal="justify" vertical="center" wrapText="1"/>
    </xf>
    <xf numFmtId="0" fontId="37" fillId="0" borderId="0" xfId="6" applyFont="1" applyFill="1" applyBorder="1" applyAlignment="1">
      <alignment horizontal="justify" vertical="center" wrapText="1"/>
    </xf>
    <xf numFmtId="49" fontId="37" fillId="0" borderId="0" xfId="15" applyNumberFormat="1" applyFont="1" applyFill="1" applyBorder="1" applyAlignment="1">
      <alignment horizontal="justify" wrapText="1"/>
    </xf>
    <xf numFmtId="49" fontId="37" fillId="0" borderId="0" xfId="15" applyNumberFormat="1" applyFont="1" applyFill="1" applyBorder="1" applyAlignment="1">
      <alignment horizontal="left" vertical="center" wrapText="1" indent="2"/>
    </xf>
    <xf numFmtId="4" fontId="37" fillId="0" borderId="0" xfId="15" applyNumberFormat="1" applyFont="1" applyFill="1" applyBorder="1" applyAlignment="1">
      <alignment horizontal="left" vertical="center" wrapText="1" indent="2"/>
    </xf>
    <xf numFmtId="49" fontId="37" fillId="0" borderId="0" xfId="15" quotePrefix="1" applyNumberFormat="1" applyFont="1" applyFill="1" applyBorder="1" applyAlignment="1">
      <alignment horizontal="left" wrapText="1" indent="2"/>
    </xf>
    <xf numFmtId="49" fontId="37" fillId="0" borderId="0" xfId="15" applyNumberFormat="1" applyFont="1" applyFill="1" applyBorder="1" applyAlignment="1">
      <alignment horizontal="left" wrapText="1" indent="2"/>
    </xf>
    <xf numFmtId="4" fontId="37" fillId="0" borderId="0" xfId="15" applyNumberFormat="1" applyFont="1" applyFill="1" applyBorder="1" applyAlignment="1">
      <alignment horizontal="left" wrapText="1" indent="2"/>
    </xf>
    <xf numFmtId="49" fontId="37" fillId="2" borderId="0" xfId="15" applyNumberFormat="1" applyFont="1" applyFill="1" applyBorder="1" applyAlignment="1">
      <alignment horizontal="center" vertical="center" wrapText="1"/>
    </xf>
    <xf numFmtId="0" fontId="37" fillId="0" borderId="0" xfId="15" applyFont="1" applyFill="1" applyBorder="1" applyAlignment="1">
      <alignment horizontal="justify" vertical="top" wrapText="1"/>
    </xf>
    <xf numFmtId="49" fontId="37" fillId="0" borderId="0" xfId="15" applyNumberFormat="1" applyFont="1" applyFill="1" applyBorder="1" applyAlignment="1">
      <alignment horizontal="left" vertical="top" wrapText="1" indent="2"/>
    </xf>
    <xf numFmtId="49" fontId="37" fillId="3" borderId="0" xfId="15" applyNumberFormat="1" applyFont="1" applyFill="1" applyBorder="1" applyAlignment="1">
      <alignment horizontal="center" vertical="center"/>
    </xf>
    <xf numFmtId="0" fontId="37" fillId="3" borderId="0" xfId="6" applyFont="1" applyFill="1" applyBorder="1" applyAlignment="1">
      <alignment horizontal="right" vertical="center" wrapText="1"/>
    </xf>
    <xf numFmtId="4" fontId="37" fillId="3" borderId="0" xfId="6" applyNumberFormat="1" applyFont="1" applyFill="1" applyBorder="1" applyAlignment="1">
      <alignment horizontal="center" vertical="center"/>
    </xf>
    <xf numFmtId="4" fontId="37" fillId="3" borderId="0" xfId="6" applyNumberFormat="1" applyFont="1" applyFill="1" applyBorder="1" applyAlignment="1">
      <alignment horizontal="left" vertical="center" wrapText="1"/>
    </xf>
    <xf numFmtId="4" fontId="37" fillId="3" borderId="0" xfId="6" applyNumberFormat="1" applyFont="1" applyFill="1" applyBorder="1" applyAlignment="1">
      <alignment vertical="center" wrapText="1"/>
    </xf>
    <xf numFmtId="0" fontId="37" fillId="3" borderId="0" xfId="6" applyFont="1" applyFill="1" applyBorder="1" applyAlignment="1">
      <alignment horizontal="left" vertical="center" wrapText="1"/>
    </xf>
    <xf numFmtId="0" fontId="49" fillId="3" borderId="0" xfId="18" applyFont="1" applyFill="1" applyBorder="1" applyAlignment="1">
      <alignment horizontal="center" vertical="center"/>
    </xf>
    <xf numFmtId="0" fontId="37" fillId="3" borderId="0" xfId="0" applyFont="1" applyFill="1" applyBorder="1" applyAlignment="1">
      <alignment horizontal="center" vertical="center" wrapText="1"/>
    </xf>
    <xf numFmtId="4" fontId="37" fillId="3" borderId="0" xfId="0" applyNumberFormat="1" applyFont="1" applyFill="1" applyBorder="1" applyAlignment="1">
      <alignment horizontal="center" vertical="center"/>
    </xf>
    <xf numFmtId="0" fontId="37" fillId="3" borderId="0" xfId="0" applyFont="1" applyFill="1" applyBorder="1" applyAlignment="1">
      <alignment horizontal="center" vertical="center"/>
    </xf>
    <xf numFmtId="0" fontId="37" fillId="3" borderId="0" xfId="38" applyFont="1" applyFill="1" applyBorder="1" applyAlignment="1">
      <alignment horizontal="center" vertical="center"/>
    </xf>
    <xf numFmtId="0" fontId="37" fillId="0" borderId="0" xfId="0" applyFont="1" applyFill="1" applyAlignment="1">
      <alignment vertical="center" wrapText="1"/>
    </xf>
    <xf numFmtId="0" fontId="37" fillId="3" borderId="0" xfId="18" applyFont="1" applyFill="1" applyBorder="1" applyAlignment="1">
      <alignment horizontal="left" vertical="center" wrapText="1"/>
    </xf>
    <xf numFmtId="0" fontId="37" fillId="3" borderId="0" xfId="18" applyFont="1" applyFill="1" applyBorder="1" applyAlignment="1">
      <alignment horizontal="center" vertical="center"/>
    </xf>
    <xf numFmtId="0" fontId="45" fillId="0" borderId="0" xfId="0" applyFont="1" applyFill="1" applyBorder="1" applyAlignment="1">
      <alignment horizontal="justify" vertical="top" wrapText="1"/>
    </xf>
    <xf numFmtId="0" fontId="45" fillId="0" borderId="0" xfId="0" applyFont="1" applyFill="1" applyBorder="1" applyAlignment="1">
      <alignment horizontal="left" vertical="top" wrapText="1"/>
    </xf>
    <xf numFmtId="0" fontId="45" fillId="3" borderId="0" xfId="0" applyFont="1" applyFill="1" applyBorder="1" applyAlignment="1">
      <alignment horizontal="left" vertical="center" wrapText="1"/>
    </xf>
    <xf numFmtId="0" fontId="45" fillId="3" borderId="0" xfId="0" applyFont="1" applyFill="1" applyBorder="1" applyAlignment="1">
      <alignment horizontal="center" vertical="center"/>
    </xf>
    <xf numFmtId="0" fontId="37" fillId="3" borderId="0" xfId="0" applyFont="1" applyFill="1" applyBorder="1" applyAlignment="1">
      <alignment horizontal="left" vertical="center" wrapText="1"/>
    </xf>
    <xf numFmtId="0" fontId="37" fillId="3" borderId="0" xfId="6" applyFont="1" applyFill="1" applyBorder="1" applyAlignment="1">
      <alignment horizontal="center" vertical="center"/>
    </xf>
    <xf numFmtId="0" fontId="37" fillId="3" borderId="0" xfId="0" applyFont="1" applyFill="1" applyAlignment="1">
      <alignment horizontal="center" vertical="center"/>
    </xf>
    <xf numFmtId="0" fontId="54" fillId="3" borderId="0" xfId="0" applyFont="1" applyFill="1" applyBorder="1" applyAlignment="1">
      <alignment horizontal="right" vertical="center" wrapText="1"/>
    </xf>
    <xf numFmtId="49" fontId="37" fillId="3" borderId="0" xfId="46" applyNumberFormat="1" applyFont="1" applyFill="1" applyBorder="1" applyAlignment="1">
      <alignment horizontal="center" vertical="center" wrapText="1"/>
    </xf>
    <xf numFmtId="0" fontId="37" fillId="0" borderId="0" xfId="46" applyFont="1" applyAlignment="1">
      <alignment horizontal="justify" vertical="top" wrapText="1"/>
    </xf>
    <xf numFmtId="49" fontId="37" fillId="7" borderId="0" xfId="46" applyNumberFormat="1" applyFont="1" applyFill="1" applyBorder="1" applyAlignment="1">
      <alignment horizontal="center" wrapText="1"/>
    </xf>
    <xf numFmtId="0" fontId="37" fillId="3" borderId="0" xfId="46" applyFont="1" applyFill="1" applyBorder="1" applyAlignment="1">
      <alignment horizontal="center"/>
    </xf>
    <xf numFmtId="0" fontId="37" fillId="3" borderId="0" xfId="46" applyFont="1" applyFill="1" applyBorder="1" applyAlignment="1">
      <alignment horizontal="center" vertical="center"/>
    </xf>
    <xf numFmtId="0" fontId="37" fillId="3" borderId="0" xfId="48" applyFont="1" applyFill="1" applyBorder="1" applyAlignment="1">
      <alignment horizontal="center" vertical="center"/>
    </xf>
    <xf numFmtId="0" fontId="37" fillId="3" borderId="0" xfId="46" applyFont="1" applyFill="1" applyAlignment="1">
      <alignment horizontal="center"/>
    </xf>
    <xf numFmtId="0" fontId="37" fillId="3" borderId="0" xfId="50" applyFont="1" applyFill="1" applyBorder="1" applyAlignment="1">
      <alignment horizontal="center"/>
    </xf>
    <xf numFmtId="0" fontId="37" fillId="0" borderId="0" xfId="50" applyFont="1" applyBorder="1" applyAlignment="1">
      <alignment horizontal="left" vertical="center" wrapText="1"/>
    </xf>
    <xf numFmtId="0" fontId="37" fillId="0" borderId="0" xfId="50" applyFont="1" applyBorder="1" applyAlignment="1">
      <alignment horizontal="left" vertical="top"/>
    </xf>
    <xf numFmtId="0" fontId="37" fillId="0" borderId="0" xfId="50" applyFont="1" applyBorder="1" applyAlignment="1">
      <alignment horizontal="justify" vertical="top" wrapText="1"/>
    </xf>
    <xf numFmtId="0" fontId="37" fillId="3" borderId="0" xfId="39" applyFont="1" applyFill="1" applyBorder="1" applyAlignment="1">
      <alignment horizontal="center" vertical="center"/>
    </xf>
    <xf numFmtId="4" fontId="37" fillId="3" borderId="0" xfId="45" applyNumberFormat="1" applyFont="1" applyFill="1" applyBorder="1" applyAlignment="1">
      <alignment horizontal="center" vertical="center"/>
    </xf>
    <xf numFmtId="4" fontId="42" fillId="3" borderId="0" xfId="45" applyNumberFormat="1" applyFont="1" applyFill="1" applyBorder="1" applyAlignment="1">
      <alignment horizontal="center" vertical="center"/>
    </xf>
    <xf numFmtId="4" fontId="37" fillId="3" borderId="0" xfId="45" applyNumberFormat="1" applyFont="1" applyFill="1" applyBorder="1" applyAlignment="1">
      <alignment horizontal="center"/>
    </xf>
    <xf numFmtId="4" fontId="37" fillId="3" borderId="0" xfId="45" applyNumberFormat="1" applyFont="1" applyFill="1" applyBorder="1" applyAlignment="1"/>
    <xf numFmtId="0" fontId="42" fillId="3" borderId="0" xfId="45" applyFont="1" applyFill="1" applyBorder="1" applyAlignment="1">
      <alignment horizontal="center"/>
    </xf>
    <xf numFmtId="0" fontId="42" fillId="3" borderId="0" xfId="45" applyFont="1" applyFill="1" applyBorder="1" applyAlignment="1">
      <alignment horizontal="center" vertical="center"/>
    </xf>
    <xf numFmtId="4" fontId="42" fillId="3" borderId="0" xfId="45" applyNumberFormat="1" applyFont="1" applyFill="1" applyBorder="1" applyAlignment="1">
      <alignment horizontal="center"/>
    </xf>
    <xf numFmtId="4" fontId="37" fillId="0" borderId="0" xfId="0" applyNumberFormat="1" applyFont="1" applyFill="1" applyAlignment="1">
      <alignment horizontal="right" vertical="center"/>
    </xf>
    <xf numFmtId="0" fontId="37" fillId="3" borderId="0" xfId="0" applyFont="1" applyFill="1" applyAlignment="1">
      <alignment horizontal="left" vertical="center" wrapText="1"/>
    </xf>
  </cellXfs>
  <cellStyles count="54">
    <cellStyle name="Bad 2" xfId="31" xr:uid="{00000000-0005-0000-0000-000000000000}"/>
    <cellStyle name="Comma 11" xfId="1" xr:uid="{00000000-0005-0000-0000-000001000000}"/>
    <cellStyle name="Comma 2" xfId="2" xr:uid="{00000000-0005-0000-0000-000002000000}"/>
    <cellStyle name="Comma 3" xfId="3" xr:uid="{00000000-0005-0000-0000-000003000000}"/>
    <cellStyle name="Comma 4" xfId="47" xr:uid="{00000000-0005-0000-0000-000004000000}"/>
    <cellStyle name="Comma_Polux Tender troskovnik strojarski" xfId="44" xr:uid="{00000000-0005-0000-0000-000005000000}"/>
    <cellStyle name="Comma_Polux Tender troskovnik strojarski 2" xfId="51" xr:uid="{00000000-0005-0000-0000-000006000000}"/>
    <cellStyle name="Currency 2" xfId="42" xr:uid="{00000000-0005-0000-0000-000007000000}"/>
    <cellStyle name="Excel Built-in Excel Built-in Normal 2" xfId="4" xr:uid="{00000000-0005-0000-0000-000008000000}"/>
    <cellStyle name="Good" xfId="53" builtinId="26"/>
    <cellStyle name="Normal" xfId="0" builtinId="0"/>
    <cellStyle name="Normal 10" xfId="5" xr:uid="{00000000-0005-0000-0000-00000B000000}"/>
    <cellStyle name="Normal 11" xfId="39" xr:uid="{00000000-0005-0000-0000-00000C000000}"/>
    <cellStyle name="Normal 12" xfId="45" xr:uid="{00000000-0005-0000-0000-00000D000000}"/>
    <cellStyle name="Normal 12 2" xfId="50" xr:uid="{00000000-0005-0000-0000-00000E000000}"/>
    <cellStyle name="Normal 13" xfId="46" xr:uid="{00000000-0005-0000-0000-00000F000000}"/>
    <cellStyle name="Normal 2" xfId="6" xr:uid="{00000000-0005-0000-0000-000010000000}"/>
    <cellStyle name="Normal 2 2" xfId="7" xr:uid="{00000000-0005-0000-0000-000011000000}"/>
    <cellStyle name="Normal 2 2 2" xfId="29" xr:uid="{00000000-0005-0000-0000-000012000000}"/>
    <cellStyle name="Normal 2 2 3" xfId="38" xr:uid="{00000000-0005-0000-0000-000013000000}"/>
    <cellStyle name="Normal 2 2 3 2" xfId="52" xr:uid="{00000000-0005-0000-0000-000014000000}"/>
    <cellStyle name="Normal 2 2 4" xfId="43" xr:uid="{00000000-0005-0000-0000-000015000000}"/>
    <cellStyle name="Normal 2 3" xfId="33" xr:uid="{00000000-0005-0000-0000-000016000000}"/>
    <cellStyle name="Normal 2 3 4" xfId="37" xr:uid="{00000000-0005-0000-0000-000017000000}"/>
    <cellStyle name="Normal 2 3 4 2" xfId="36" xr:uid="{00000000-0005-0000-0000-000018000000}"/>
    <cellStyle name="Normal 2 4" xfId="48" xr:uid="{00000000-0005-0000-0000-000019000000}"/>
    <cellStyle name="Normal 2 4 2 2" xfId="8" xr:uid="{00000000-0005-0000-0000-00001A000000}"/>
    <cellStyle name="Normal 2 6 2" xfId="41" xr:uid="{00000000-0005-0000-0000-00001B000000}"/>
    <cellStyle name="Normal 2 9" xfId="9" xr:uid="{00000000-0005-0000-0000-00001C000000}"/>
    <cellStyle name="Normal 3" xfId="10" xr:uid="{00000000-0005-0000-0000-00001D000000}"/>
    <cellStyle name="Normal 3 2" xfId="49" xr:uid="{00000000-0005-0000-0000-00001E000000}"/>
    <cellStyle name="Normal 4" xfId="11" xr:uid="{00000000-0005-0000-0000-00001F000000}"/>
    <cellStyle name="Normal 4 2" xfId="27" xr:uid="{00000000-0005-0000-0000-000020000000}"/>
    <cellStyle name="Normal 4 3 2" xfId="12" xr:uid="{00000000-0005-0000-0000-000021000000}"/>
    <cellStyle name="Normal 5" xfId="13" xr:uid="{00000000-0005-0000-0000-000022000000}"/>
    <cellStyle name="Normal 6" xfId="28" xr:uid="{00000000-0005-0000-0000-000023000000}"/>
    <cellStyle name="Normal 7" xfId="30" xr:uid="{00000000-0005-0000-0000-000024000000}"/>
    <cellStyle name="Normal 7 2" xfId="32" xr:uid="{00000000-0005-0000-0000-000025000000}"/>
    <cellStyle name="Normal 8" xfId="35" xr:uid="{00000000-0005-0000-0000-000026000000}"/>
    <cellStyle name="Normal 8 2" xfId="34" xr:uid="{00000000-0005-0000-0000-000027000000}"/>
    <cellStyle name="Normal 9" xfId="14" xr:uid="{00000000-0005-0000-0000-000028000000}"/>
    <cellStyle name="Normal_Troškovnik_Karlovac_arh_01_08_10" xfId="15" xr:uid="{00000000-0005-0000-0000-000029000000}"/>
    <cellStyle name="Normal_Wulf_gradj_obrt" xfId="40" xr:uid="{00000000-0005-0000-0000-00002A000000}"/>
    <cellStyle name="Normal_ZABA-CRNOMEREC-izvedbeni-TROSKOVNIK-arhitektura-rev 01(cp)" xfId="16" xr:uid="{00000000-0005-0000-0000-00002B000000}"/>
    <cellStyle name="Normal1" xfId="17" xr:uid="{00000000-0005-0000-0000-00002C000000}"/>
    <cellStyle name="Normalno 2" xfId="18" xr:uid="{00000000-0005-0000-0000-00002D000000}"/>
    <cellStyle name="Obično 10 2 2" xfId="19" xr:uid="{00000000-0005-0000-0000-00002E000000}"/>
    <cellStyle name="Obično 11 12" xfId="20" xr:uid="{00000000-0005-0000-0000-00002F000000}"/>
    <cellStyle name="Obično 2" xfId="21" xr:uid="{00000000-0005-0000-0000-000030000000}"/>
    <cellStyle name="Obično_List1" xfId="22" xr:uid="{00000000-0005-0000-0000-000031000000}"/>
    <cellStyle name="opis" xfId="23" xr:uid="{00000000-0005-0000-0000-000032000000}"/>
    <cellStyle name="st" xfId="24" xr:uid="{00000000-0005-0000-0000-000033000000}"/>
    <cellStyle name="Zarez 10 2" xfId="25" xr:uid="{00000000-0005-0000-0000-000034000000}"/>
    <cellStyle name="Zarez 10 2 2" xfId="26" xr:uid="{00000000-0005-0000-0000-00003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4867275</xdr:colOff>
      <xdr:row>21</xdr:row>
      <xdr:rowOff>142875</xdr:rowOff>
    </xdr:from>
    <xdr:to>
      <xdr:col>6</xdr:col>
      <xdr:colOff>599787</xdr:colOff>
      <xdr:row>26</xdr:row>
      <xdr:rowOff>123726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6075" y="5086350"/>
          <a:ext cx="2304762" cy="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malo\AppData\Local\Microsoft\Windows\INetCache\Content.Outlook\9HM1B8OX\&#352;prance%20tro&#353;kovnika\StudioDot_Tro&#353;kovnik%2006_Brki&#2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malo\AppData\Local\Microsoft\Windows\INetCache\Content.Outlook\9HM1B8OX\&#352;prance%20tro&#353;kovnika\StudioDot_Tro&#353;kovnik%2009_Kravar&#353;&#263;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Users\Lovorka\Documents\LOVORKA\002_CRTEZI\015_KOPRIVNICA_PODRAVKA\08_GLAVNI%20PROJEKT\06_TROSKOVNIK\04_KATJA\OUT\06_izolaterski.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zbor_TR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đevinski"/>
      <sheetName val="01 Pripremni"/>
      <sheetName val="02 Zemljani"/>
      <sheetName val="03 Betonski"/>
      <sheetName val="04 Zidarski"/>
      <sheetName val="05 Izolaterski"/>
      <sheetName val="06 Fasaderski"/>
      <sheetName val="08 Razni radovi"/>
      <sheetName val="Rekapitulacija 1"/>
      <sheetName val="Obrtnički"/>
      <sheetName val="01 Limarski"/>
      <sheetName val="02 Stolarski"/>
      <sheetName val="03 Bravarski"/>
      <sheetName val="04 Keramičarski"/>
      <sheetName val="05 Parketarski"/>
      <sheetName val="06 Gipskartonski"/>
      <sheetName val="07 Soboslikarski"/>
      <sheetName val="08 Kamenorezački"/>
      <sheetName val="09 Okoliš"/>
      <sheetName val="Rekapitulacija 2"/>
      <sheetName val="Rekapitulacija sve"/>
    </sheetNames>
    <sheetDataSet>
      <sheetData sheetId="0" refreshError="1"/>
      <sheetData sheetId="1">
        <row r="8">
          <cell r="F8">
            <v>10000</v>
          </cell>
        </row>
      </sheetData>
      <sheetData sheetId="2">
        <row r="27">
          <cell r="F27">
            <v>16269.5</v>
          </cell>
        </row>
      </sheetData>
      <sheetData sheetId="3">
        <row r="90">
          <cell r="F90">
            <v>280010.5</v>
          </cell>
        </row>
      </sheetData>
      <sheetData sheetId="4">
        <row r="43">
          <cell r="F43">
            <v>154317</v>
          </cell>
        </row>
      </sheetData>
      <sheetData sheetId="5">
        <row r="60">
          <cell r="F60">
            <v>139415</v>
          </cell>
        </row>
      </sheetData>
      <sheetData sheetId="6">
        <row r="13">
          <cell r="F13">
            <v>46580</v>
          </cell>
        </row>
      </sheetData>
      <sheetData sheetId="7">
        <row r="15">
          <cell r="F15">
            <v>23000</v>
          </cell>
        </row>
      </sheetData>
      <sheetData sheetId="8">
        <row r="35">
          <cell r="F35">
            <v>669592</v>
          </cell>
        </row>
      </sheetData>
      <sheetData sheetId="9" refreshError="1"/>
      <sheetData sheetId="10">
        <row r="14">
          <cell r="F14">
            <v>6652</v>
          </cell>
        </row>
      </sheetData>
      <sheetData sheetId="11">
        <row r="94">
          <cell r="F94">
            <v>154800</v>
          </cell>
        </row>
      </sheetData>
      <sheetData sheetId="12">
        <row r="20">
          <cell r="F20">
            <v>60475</v>
          </cell>
        </row>
      </sheetData>
      <sheetData sheetId="13">
        <row r="29">
          <cell r="F29">
            <v>56994</v>
          </cell>
        </row>
      </sheetData>
      <sheetData sheetId="14" refreshError="1"/>
      <sheetData sheetId="15">
        <row r="11">
          <cell r="F11">
            <v>1275</v>
          </cell>
        </row>
      </sheetData>
      <sheetData sheetId="16">
        <row r="10">
          <cell r="F10">
            <v>18000</v>
          </cell>
        </row>
      </sheetData>
      <sheetData sheetId="17">
        <row r="13">
          <cell r="F13">
            <v>7112</v>
          </cell>
        </row>
      </sheetData>
      <sheetData sheetId="18">
        <row r="30">
          <cell r="F30">
            <v>43155</v>
          </cell>
        </row>
      </sheetData>
      <sheetData sheetId="19">
        <row r="37">
          <cell r="E37">
            <v>409090.5</v>
          </cell>
        </row>
      </sheetData>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đevinski"/>
      <sheetName val="01 Pripremni"/>
      <sheetName val="02 Zemljani"/>
      <sheetName val="03 Betonski"/>
      <sheetName val="04 Zidarski"/>
      <sheetName val="05 Izolaterski"/>
      <sheetName val="06 Fasaderski"/>
      <sheetName val="07 Tesarski"/>
      <sheetName val="08 Razni radovi"/>
      <sheetName val="Rekapitulacija 1"/>
      <sheetName val="Obrtnički"/>
      <sheetName val="01 Limarski"/>
      <sheetName val="02 Krovopokrivački"/>
      <sheetName val="03 Stolarski"/>
      <sheetName val="04 Bravarski"/>
      <sheetName val="05 Keramičarski"/>
      <sheetName val="06 Parketarski"/>
      <sheetName val="07 Gipskartonski"/>
      <sheetName val="08 Soboslikarski"/>
      <sheetName val="09 Kamenorezački"/>
      <sheetName val="10 Okoliš"/>
      <sheetName val="Rekapitulacija 2"/>
      <sheetName val="Rekapitulacija sve"/>
    </sheetNames>
    <sheetDataSet>
      <sheetData sheetId="0" refreshError="1"/>
      <sheetData sheetId="1">
        <row r="8">
          <cell r="F8">
            <v>0</v>
          </cell>
        </row>
      </sheetData>
      <sheetData sheetId="2" refreshError="1"/>
      <sheetData sheetId="3" refreshError="1"/>
      <sheetData sheetId="4">
        <row r="55">
          <cell r="F55">
            <v>0</v>
          </cell>
        </row>
      </sheetData>
      <sheetData sheetId="5">
        <row r="84">
          <cell r="F84">
            <v>0</v>
          </cell>
        </row>
      </sheetData>
      <sheetData sheetId="6">
        <row r="20">
          <cell r="F20">
            <v>0</v>
          </cell>
        </row>
      </sheetData>
      <sheetData sheetId="7" refreshError="1"/>
      <sheetData sheetId="8">
        <row r="15">
          <cell r="F15">
            <v>0</v>
          </cell>
        </row>
      </sheetData>
      <sheetData sheetId="9">
        <row r="36">
          <cell r="F36">
            <v>0</v>
          </cell>
        </row>
      </sheetData>
      <sheetData sheetId="10" refreshError="1"/>
      <sheetData sheetId="11">
        <row r="23">
          <cell r="F23">
            <v>0</v>
          </cell>
        </row>
      </sheetData>
      <sheetData sheetId="12">
        <row r="13">
          <cell r="F13">
            <v>0</v>
          </cell>
        </row>
      </sheetData>
      <sheetData sheetId="13">
        <row r="127">
          <cell r="F127">
            <v>0</v>
          </cell>
        </row>
      </sheetData>
      <sheetData sheetId="14">
        <row r="39">
          <cell r="F39">
            <v>0</v>
          </cell>
        </row>
      </sheetData>
      <sheetData sheetId="15">
        <row r="43">
          <cell r="F43">
            <v>0</v>
          </cell>
        </row>
      </sheetData>
      <sheetData sheetId="16">
        <row r="14">
          <cell r="F14">
            <v>0</v>
          </cell>
        </row>
      </sheetData>
      <sheetData sheetId="17">
        <row r="30">
          <cell r="F30">
            <v>0</v>
          </cell>
        </row>
      </sheetData>
      <sheetData sheetId="18">
        <row r="10">
          <cell r="F10">
            <v>0</v>
          </cell>
        </row>
      </sheetData>
      <sheetData sheetId="19">
        <row r="13">
          <cell r="F13">
            <v>0</v>
          </cell>
        </row>
      </sheetData>
      <sheetData sheetId="20">
        <row r="30">
          <cell r="F30">
            <v>0</v>
          </cell>
        </row>
      </sheetData>
      <sheetData sheetId="21">
        <row r="38">
          <cell r="E38">
            <v>0</v>
          </cell>
        </row>
      </sheetData>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IZOL."/>
    </sheetNames>
    <sheetDataSet>
      <sheetData sheetId="0" refreshError="1">
        <row r="3">
          <cell r="A3" t="str">
            <v>06.</v>
          </cell>
          <cell r="D3" t="str">
            <v>IZOLATERSKI RADOVI</v>
          </cell>
        </row>
        <row r="5">
          <cell r="D5" t="str">
            <v>NAPOMENA:</v>
          </cell>
        </row>
        <row r="6">
          <cell r="D6" t="str">
            <v>OPĆI UVJETI SU SASTAVNI DIO SVAKE POJEDINE STAVKE. Sve što je navedeno u njima, a nije u pojedinačnom opisu stavke smatra se uključenim u jediničnu cijenu.</v>
          </cell>
        </row>
        <row r="7">
          <cell r="D7" t="str">
            <v xml:space="preserve">U jediničnim cijenama uračunati su svi radovi dotične stavke, s dobavom potrebnog materijala, s istovarom i uskladištenjem na gradilištu, sav horizontalni i vertikalni transport do radnog mjesta, kao i sva potrebna radna snaga i režijski troškovi, te sve </v>
          </cell>
        </row>
        <row r="9">
          <cell r="A9" t="str">
            <v>Red.</v>
          </cell>
          <cell r="B9" t="str">
            <v>br.</v>
          </cell>
          <cell r="D9" t="str">
            <v>Opis stavke</v>
          </cell>
          <cell r="E9" t="str">
            <v>J.m.</v>
          </cell>
          <cell r="G9" t="str">
            <v>Kol.</v>
          </cell>
          <cell r="H9" t="str">
            <v>Jed.cijena</v>
          </cell>
          <cell r="I9" t="str">
            <v>Uk.cijena</v>
          </cell>
        </row>
        <row r="11">
          <cell r="D11" t="str">
            <v>HIDROIZOLACIJE</v>
          </cell>
          <cell r="G11">
            <v>0</v>
          </cell>
        </row>
        <row r="12">
          <cell r="A12" t="str">
            <v>06.</v>
          </cell>
          <cell r="B12" t="str">
            <v>01.</v>
          </cell>
          <cell r="D12" t="str">
            <v>Dobava i postava horizontalne hidroizolacije iz sintetičke membrane na bazi PVC, debljine d= 1,5 mm, obostrano zaštićene sa slojem geotekstila : donji 500 g/m2 , gornji : 300 g/m2. Hidroizolacija se na detaljima linearno učvršćuje za podlogu kontaktnim lj</v>
          </cell>
          <cell r="G12">
            <v>0</v>
          </cell>
        </row>
        <row r="13">
          <cell r="A13" t="str">
            <v xml:space="preserve"> </v>
          </cell>
          <cell r="B13" t="str">
            <v xml:space="preserve"> </v>
          </cell>
          <cell r="D13" t="str">
            <v>Jediničnom cijenom obračunata je i postava dvostrukog PP/PES filc (geotekstil) na slojeve hidroizolacije.</v>
          </cell>
        </row>
        <row r="14">
          <cell r="A14" t="str">
            <v xml:space="preserve"> </v>
          </cell>
          <cell r="B14" t="str">
            <v xml:space="preserve"> </v>
          </cell>
          <cell r="D14" t="str">
            <v>Uključivo vertikalno podizanje hidroizolacije na stupove i zidoveu visini od 14 cm. U cijeni su svi potrebni odgovarajući holkeri za vertikalno povijanje izolacije.</v>
          </cell>
          <cell r="G14">
            <v>0</v>
          </cell>
        </row>
        <row r="15">
          <cell r="A15" t="str">
            <v xml:space="preserve"> </v>
          </cell>
          <cell r="B15" t="str">
            <v xml:space="preserve"> </v>
          </cell>
          <cell r="D15" t="str">
            <v>Svi detalji pričvršćivanja i spojeva, izvode se prema uputstvima proizvođača, uključivo sa dobavom potrebnog spojnog materijala u cijeni stavke. Obračun po m² komplet slojeva.</v>
          </cell>
          <cell r="E15" t="str">
            <v>m²</v>
          </cell>
          <cell r="F15">
            <v>104.8145</v>
          </cell>
          <cell r="G15">
            <v>12162</v>
          </cell>
          <cell r="H15">
            <v>80</v>
          </cell>
          <cell r="I15">
            <v>972960</v>
          </cell>
        </row>
        <row r="17">
          <cell r="A17" t="str">
            <v>06.</v>
          </cell>
          <cell r="B17" t="str">
            <v>02.</v>
          </cell>
          <cell r="D17" t="str">
            <v>Izvedba sigurnosne hidroizolacije sanitarnih
prostora postavom dvokomp. elastičnog hidroizolacijskog morta na bazi polimer cementa. Mort se izvodi na za to pripremljenu podlogu (podloga mora biti suha, čista,bez udjela ulja i masti, bez nevezanog materija</v>
          </cell>
        </row>
        <row r="18">
          <cell r="D18" t="str">
            <v>MK1a</v>
          </cell>
          <cell r="E18" t="str">
            <v>m²</v>
          </cell>
          <cell r="F18">
            <v>104.8145</v>
          </cell>
          <cell r="G18">
            <v>12162</v>
          </cell>
          <cell r="H18">
            <v>145</v>
          </cell>
          <cell r="I18">
            <v>1763490</v>
          </cell>
        </row>
        <row r="20">
          <cell r="A20" t="str">
            <v>06.</v>
          </cell>
          <cell r="B20" t="str">
            <v>03.</v>
          </cell>
          <cell r="D20" t="str">
            <v>Dobava i ugradba sintetske hidroizolacijske trake za vertikalnu hidroizolaciju građevine (1000 kg/m³), neškodljive na podzemne vode, s podložnim filcem  0.2 + 0.2 cm (sokl vanjskog zida zgrade A).</v>
          </cell>
        </row>
        <row r="21">
          <cell r="D21" t="str">
            <v>Svi detalji pričvršćivanja i spojeva, izvode se prema uputstvima proizvođača, uključivo sa dobavom potrebnog spojnog materijala u cijeni stavke. 
Obračun po m² komplet slojeva.</v>
          </cell>
        </row>
        <row r="22">
          <cell r="D22" t="str">
            <v>VZ1,VZ2</v>
          </cell>
          <cell r="E22" t="str">
            <v>m²</v>
          </cell>
          <cell r="G22">
            <v>11386</v>
          </cell>
          <cell r="H22">
            <v>145</v>
          </cell>
          <cell r="I22">
            <v>1650970</v>
          </cell>
        </row>
        <row r="24">
          <cell r="A24" t="str">
            <v>06.</v>
          </cell>
          <cell r="B24" t="str">
            <v>04.</v>
          </cell>
          <cell r="D24" t="str">
            <v>Dobava i postava hidroizolacije iz sintetičke membrane na bazi mekog PVC-a na toplinsku izolaciju krovova (obračunata u zasebnoj stavci). Membrana je armirana staklenom tkaninom, UV nestabilna, otporna na gljivice, mikroorganizme, te korijenje, debljine d</v>
          </cell>
        </row>
        <row r="25">
          <cell r="D25" t="str">
            <v>K1, K1a, K1b, K1c i K2</v>
          </cell>
          <cell r="E25" t="str">
            <v>m²</v>
          </cell>
          <cell r="G25">
            <v>45.5</v>
          </cell>
          <cell r="H25">
            <v>30</v>
          </cell>
          <cell r="I25">
            <v>1365</v>
          </cell>
        </row>
        <row r="27">
          <cell r="D27" t="str">
            <v>PE FOLIJE I GEOTEXTILI</v>
          </cell>
        </row>
        <row r="28">
          <cell r="A28" t="str">
            <v>06.</v>
          </cell>
          <cell r="B28" t="str">
            <v>05.</v>
          </cell>
          <cell r="D28" t="str">
            <v>Dobava i postava PE folije, d=0,2 mm sa preklopom 10 cm. PE folija se postavlja na slojeve toplinske izolacije u podovima na tlu i u međukatne konstrukcije (prema fizici). Postava horizontalno - slobodno položeno; postava vertikalno- točkasto fiksirano. S</v>
          </cell>
          <cell r="G28">
            <v>0</v>
          </cell>
        </row>
        <row r="29">
          <cell r="A29" t="str">
            <v xml:space="preserve"> </v>
          </cell>
          <cell r="B29" t="str">
            <v xml:space="preserve"> </v>
          </cell>
          <cell r="D29" t="str">
            <v>P1, P2, P3</v>
          </cell>
          <cell r="E29" t="str">
            <v>m²</v>
          </cell>
          <cell r="F29">
            <v>34.31</v>
          </cell>
          <cell r="G29">
            <v>985.2</v>
          </cell>
          <cell r="H29">
            <v>18</v>
          </cell>
          <cell r="I29">
            <v>17733.600000000002</v>
          </cell>
        </row>
        <row r="30">
          <cell r="D30" t="str">
            <v>MK1, MK1a, MK1b, MK3</v>
          </cell>
          <cell r="E30" t="str">
            <v>m²</v>
          </cell>
          <cell r="F30">
            <v>34.31</v>
          </cell>
          <cell r="G30">
            <v>985.2</v>
          </cell>
          <cell r="H30">
            <v>18</v>
          </cell>
          <cell r="I30">
            <v>17733.600000000002</v>
          </cell>
        </row>
        <row r="32">
          <cell r="A32" t="str">
            <v>06.</v>
          </cell>
          <cell r="B32" t="str">
            <v>06.</v>
          </cell>
          <cell r="D32" t="str">
            <v>Dobava i postava PE folije, d=0,25 mm sa preklopom 10 cm. PE folija se postavlja u krovove na sloj toplinske izolacije od  XPS-a. Postava horizontalno - slobodno položeno; postava vertikalno- točkasto fiksirano. Svi detalji pričvršćivanja i spojeva, izvod</v>
          </cell>
        </row>
        <row r="33">
          <cell r="D33" t="str">
            <v>K2</v>
          </cell>
          <cell r="E33" t="str">
            <v>m²</v>
          </cell>
          <cell r="G33">
            <v>11145</v>
          </cell>
          <cell r="H33">
            <v>23.55</v>
          </cell>
          <cell r="I33">
            <v>262464.75</v>
          </cell>
        </row>
        <row r="35">
          <cell r="A35" t="str">
            <v>06.</v>
          </cell>
          <cell r="B35" t="str">
            <v>07.</v>
          </cell>
          <cell r="D35" t="str">
            <v>Dobava i postava geotekstila - gornji sloj 120 g, a donji sloj 300 g/m2  na bazi polipropilena (PP,termo fiksirani) sa preklopom od 10 cm u svrhu zaštite toplinske izolacije (klasični krovovi). Svi detalji pričvršćivanja i spojeva, izvode se prema uputstv</v>
          </cell>
        </row>
        <row r="36">
          <cell r="D36" t="str">
            <v>K1, K1a, K1b i K1c</v>
          </cell>
          <cell r="E36" t="str">
            <v>m²</v>
          </cell>
          <cell r="G36">
            <v>2037</v>
          </cell>
          <cell r="H36">
            <v>34.549999999999997</v>
          </cell>
          <cell r="I36">
            <v>70378.349999999991</v>
          </cell>
        </row>
        <row r="38">
          <cell r="A38" t="str">
            <v>06.</v>
          </cell>
          <cell r="B38" t="str">
            <v>08.</v>
          </cell>
          <cell r="D38" t="str">
            <v>Dobava i postava geotekstila 300 g/m2  na bazi polipropilena (PP,termo fiksirani) sa preklopom od 10 cm u svrhu zaštite hidroizolacije (obrnuti krov atrija). Svi detalji pričvršćivanja i spojeva, izvode se prema uputstvima proizvođača, uključivo sa dobavo</v>
          </cell>
        </row>
        <row r="39">
          <cell r="D39" t="str">
            <v>K2</v>
          </cell>
          <cell r="E39" t="str">
            <v>m²</v>
          </cell>
          <cell r="G39">
            <v>2037</v>
          </cell>
          <cell r="H39">
            <v>34.549999999999997</v>
          </cell>
          <cell r="I39">
            <v>70378.349999999991</v>
          </cell>
        </row>
        <row r="41">
          <cell r="A41" t="str">
            <v>06.</v>
          </cell>
          <cell r="B41" t="str">
            <v>09.</v>
          </cell>
          <cell r="D41" t="str">
            <v>Dobava i postava parne brane na AB konstrukciju krova - bitumenska traka za zavarivanje u jednom sloju s uloškom Al folije d=0,4 cm. Membrana se slobodno polaže na podlogu u preklopu spoja od 8 cm. Periferno se membrana lijepi za atiku ili zid trakom. Slo</v>
          </cell>
        </row>
        <row r="42">
          <cell r="D42" t="str">
            <v>K1, K1a, K1b i K1c</v>
          </cell>
          <cell r="E42" t="str">
            <v>m²</v>
          </cell>
          <cell r="G42">
            <v>2037</v>
          </cell>
          <cell r="H42">
            <v>34.549999999999997</v>
          </cell>
          <cell r="I42">
            <v>70378.349999999991</v>
          </cell>
        </row>
        <row r="44">
          <cell r="A44" t="str">
            <v>06.</v>
          </cell>
          <cell r="B44" t="str">
            <v>10.</v>
          </cell>
          <cell r="D44" t="str">
            <v>Dobava i ugradba drenažne PEHD čepasta traka za oblaganje ekstrudiranog polistirena zida pročelja uz teren (sokl vanjskog zida zgrade A). 
Obavezno izvesti preklapanje od 10 cm s polimercementnom žbukom.</v>
          </cell>
        </row>
        <row r="45">
          <cell r="D45" t="str">
            <v>Svi detalji pričvršćivanja i spojeva, izvode se prema uputstvima proizvođača, uključivo sa dobavom potrebnog spojnog materijala u cijeni stavke. Obračun po m².</v>
          </cell>
        </row>
        <row r="46">
          <cell r="D46" t="str">
            <v>VZ1, VZ2</v>
          </cell>
          <cell r="E46" t="str">
            <v>m²</v>
          </cell>
          <cell r="G46">
            <v>197</v>
          </cell>
          <cell r="H46">
            <v>16.399999999999999</v>
          </cell>
          <cell r="I46">
            <v>3230.7999999999997</v>
          </cell>
        </row>
        <row r="48">
          <cell r="A48" t="str">
            <v>06.</v>
          </cell>
          <cell r="B48" t="str">
            <v>11.</v>
          </cell>
          <cell r="D48" t="str">
            <v xml:space="preserve">Dobava i postavljanje podložne pjenaste trake neoprena ili pjenaste PE trake za prekid toplinskog mosta između dva metalna elementa (ventilirana fasada od HPL ploča).
Svi detalji pričvršćivanja i spojeva, izvode se prema uputstvima proizvođača, uključivo </v>
          </cell>
        </row>
        <row r="49">
          <cell r="D49" t="str">
            <v>VZ1</v>
          </cell>
          <cell r="E49" t="str">
            <v>paušal</v>
          </cell>
          <cell r="G49">
            <v>197</v>
          </cell>
          <cell r="H49">
            <v>16.399999999999999</v>
          </cell>
          <cell r="I49">
            <v>3230.7999999999997</v>
          </cell>
        </row>
        <row r="51">
          <cell r="D51" t="str">
            <v>TOPLINSKE IZOLACIJE</v>
          </cell>
        </row>
        <row r="52">
          <cell r="A52" t="str">
            <v>06.</v>
          </cell>
          <cell r="B52" t="str">
            <v>12.</v>
          </cell>
          <cell r="D52" t="str">
            <v>Dobava i izvedba toplinske izolacije poda na tlu grijanog prostora. 
Na zaglađenu betonsku podlogu postavljaju se (odozdo prema gore):</v>
          </cell>
        </row>
        <row r="53">
          <cell r="D53" t="str">
            <v>elastificirani ekspandirani polistiren (EePS)   2x1 cm;</v>
          </cell>
        </row>
        <row r="54">
          <cell r="D54" t="str">
            <v>tvrde ploče od ekspandiranog polistirena (EPS) d=10 cm</v>
          </cell>
        </row>
        <row r="55">
          <cell r="D55" t="str">
            <v>Jediničnom cijenom obračunati i traku EePS-a kojom su završna podna obloga i cementni estrih odvojeni od zida.</v>
          </cell>
        </row>
        <row r="56">
          <cell r="D56" t="str">
            <v>Svi detalji pričvršćivanja i spojeva, izvode se prema uputstvima proizvođača, uključivo sa dobavom potrebnog spojnog materijala u cijeni stavke. Obračun po m² komplet slojeva.</v>
          </cell>
        </row>
        <row r="57">
          <cell r="D57" t="str">
            <v>P1, P2, P3</v>
          </cell>
          <cell r="E57" t="str">
            <v>m²</v>
          </cell>
          <cell r="G57">
            <v>410</v>
          </cell>
          <cell r="H57">
            <v>200</v>
          </cell>
          <cell r="I57">
            <v>82000</v>
          </cell>
        </row>
        <row r="59">
          <cell r="A59" t="str">
            <v>06.</v>
          </cell>
          <cell r="B59" t="str">
            <v>13.</v>
          </cell>
          <cell r="D59" t="str">
            <v>Dobava i izvedba toplinske izolacije poda međukatnih konstrukcija. Na zaglađenu betonsku podlogu postavlja se (odozdo prema gore):</v>
          </cell>
        </row>
        <row r="60">
          <cell r="D60" t="str">
            <v>elastificirani ekspandirani polistiren (EePS)  2x1 cm;</v>
          </cell>
        </row>
        <row r="61">
          <cell r="D61" t="str">
            <v>tvrde ploče ekspandiranog polistirena (EPS), d=2 cm</v>
          </cell>
        </row>
        <row r="62">
          <cell r="D62" t="str">
            <v>Jediničnom cijenom obračunati i traku EePS-a kojom su završna podna obloga i cementni estrih odvojeni od zida.</v>
          </cell>
        </row>
        <row r="63">
          <cell r="D63" t="str">
            <v>Svi detalji pričvršćivanja i spojeva, izvode se prema uputstvima proizvođača, uključivo sa dobavom potrebnog spojnog materijala u cijeni stavke. Obračun po m² komplet slojeva.</v>
          </cell>
        </row>
        <row r="64">
          <cell r="D64" t="str">
            <v>MK1, MK1a, MK1b, MK3</v>
          </cell>
          <cell r="E64" t="str">
            <v>m²</v>
          </cell>
          <cell r="G64">
            <v>8102</v>
          </cell>
          <cell r="H64">
            <v>117.6</v>
          </cell>
          <cell r="I64">
            <v>952795.2</v>
          </cell>
        </row>
        <row r="66">
          <cell r="A66" t="str">
            <v>06.</v>
          </cell>
          <cell r="B66" t="str">
            <v>14.</v>
          </cell>
          <cell r="D66" t="str">
            <v>Izvedba toplinske izolacije vanjskih ventiliranih zidova polutvrdim, hidrofobnim pločama kamene vune, vanjski sloj kaširan bitumeniziran staklenim voalom. Debljina ploča je d=16 cm. Svi detalji pričvršćivanja i spojeva, izvode se prema uputstvima proizvođ</v>
          </cell>
        </row>
        <row r="67">
          <cell r="D67" t="str">
            <v xml:space="preserve">VZ1, VZ2 ,VZ2a, VZ4 i VZ4a </v>
          </cell>
          <cell r="E67" t="str">
            <v>m²</v>
          </cell>
          <cell r="G67">
            <v>410</v>
          </cell>
          <cell r="H67">
            <v>200</v>
          </cell>
          <cell r="I67">
            <v>82000</v>
          </cell>
        </row>
        <row r="69">
          <cell r="A69" t="str">
            <v>06.</v>
          </cell>
          <cell r="B69" t="str">
            <v>15.</v>
          </cell>
          <cell r="D69" t="str">
            <v>Izvedba toplinske izolacije sokla vanjskog zida zgrade A od  ploča od ekstrudiranog polistirena (XPS) u sloju debljine d=6 cm. 
Toplinska izolacija se postavlja na prethodno izvedenu sintetsku hidroizolacijske trake, 0,2+0,2 cm, te se zaštićuje tankim slo</v>
          </cell>
        </row>
        <row r="70">
          <cell r="D70" t="str">
            <v xml:space="preserve">Svi detalji pričvršćivanja i spojeva, izvode se prema uputstvima proizvođača, uključivo sa dobavom potrebnog spojnog materijala u cijeni stavke. Obračun po m².    </v>
          </cell>
        </row>
        <row r="71">
          <cell r="D71" t="str">
            <v>VZ1, VZ2</v>
          </cell>
          <cell r="E71" t="str">
            <v>m²</v>
          </cell>
          <cell r="G71">
            <v>8102</v>
          </cell>
          <cell r="H71">
            <v>117.6</v>
          </cell>
          <cell r="I71">
            <v>952795.2</v>
          </cell>
        </row>
        <row r="73">
          <cell r="A73" t="str">
            <v>06.</v>
          </cell>
          <cell r="B73" t="str">
            <v>16.</v>
          </cell>
          <cell r="D73" t="str">
            <v>Izvedba toplinske izolacije od ploča ekstrudirane polistirenske pjene (XPS) d=6 cm  na nadozidima vanjskog zida i atike krova. 
Slojevi se postavljaju iznutra prema van:</v>
          </cell>
        </row>
        <row r="74">
          <cell r="D74" t="str">
            <v>vertikalna parna brana (nastavak horizontalne parne brane krova) iz bitumenske trake za zavarivanje u jednom sloju sa uloškom Al folije d=0,2 mm. Postavlja se na zaglađeni armirano betonski zid / AB troslojne panele.</v>
          </cell>
        </row>
        <row r="75">
          <cell r="D75" t="str">
            <v>polimerna hidroizolacijska traka na bazi PVC-P, obostrano obložena filcom - nastavak horizontalne hidroizolacije krova</v>
          </cell>
        </row>
        <row r="76">
          <cell r="D76" t="str">
            <v>ekstrudirana polistirenska pjena d=6 cm</v>
          </cell>
        </row>
        <row r="77">
          <cell r="D77" t="str">
            <v xml:space="preserve">Svi detalji pričvršćivanja i spojeva, izvode se prema uputstvima proizvođača, uključivo sa dobavom potrebnog spojnog materijala u cijeni stavke. Obračun po m².    </v>
          </cell>
        </row>
        <row r="78">
          <cell r="D78" t="str">
            <v>VZ2a, VZ2b, VZ3a i VZ4a</v>
          </cell>
          <cell r="E78" t="str">
            <v>m²</v>
          </cell>
          <cell r="G78">
            <v>4361</v>
          </cell>
          <cell r="H78">
            <v>225</v>
          </cell>
          <cell r="I78">
            <v>981225</v>
          </cell>
        </row>
        <row r="80">
          <cell r="A80" t="str">
            <v>06.</v>
          </cell>
          <cell r="B80" t="str">
            <v>17.</v>
          </cell>
          <cell r="D80" t="str">
            <v>Dobava i ugradba ispune dilatacije između građevine A i B elastificiranim ekspandiranim polistirenom (EePS) d=5 cm.
Svi detalji pričvršćivanja i spojeva, izvode se prema uputstvima proizvođača, uključivo sa dobavom potrebnog spojnog materijala u cijeni st</v>
          </cell>
        </row>
        <row r="81">
          <cell r="E81" t="str">
            <v>m²</v>
          </cell>
          <cell r="G81">
            <v>883</v>
          </cell>
          <cell r="H81">
            <v>204</v>
          </cell>
          <cell r="I81">
            <v>180132</v>
          </cell>
        </row>
        <row r="83">
          <cell r="A83" t="str">
            <v>06.</v>
          </cell>
          <cell r="B83" t="str">
            <v>18.</v>
          </cell>
          <cell r="D83" t="str">
            <v>Izvedba toplinske izolacije krovne konstrukcije od ploča tvrde kamene vune, hidrofobirane debljine d=20 cm. Svi detalji pričvršćivanja i spojeva, izvode se prema uputstvima proizvođača, uključivo sa dobavom potrebnog spojnog materijala u cijeni stavke. Ob</v>
          </cell>
          <cell r="G83">
            <v>0</v>
          </cell>
        </row>
        <row r="84">
          <cell r="D84" t="str">
            <v>K1, K1a, K1b i K1c</v>
          </cell>
          <cell r="E84" t="str">
            <v>m²</v>
          </cell>
          <cell r="G84">
            <v>2280.3000000000002</v>
          </cell>
          <cell r="H84">
            <v>87</v>
          </cell>
          <cell r="I84">
            <v>198386.1</v>
          </cell>
        </row>
        <row r="86">
          <cell r="A86" t="str">
            <v>06.</v>
          </cell>
          <cell r="B86" t="str">
            <v>19.</v>
          </cell>
          <cell r="D86" t="str">
            <v>Izvedba toplinske izolacije krovne konstrukcije od ploča ekstrudirane polistirenske pjene (XPS) , debljine d=20 cm. 
Ploče XPS-a se postavljaju na prethodno postavljenu hidroizolaciju na bazi PVC-P, zaštićenu geotekstilom (obračunate u zasebnim stavkama).</v>
          </cell>
          <cell r="G86">
            <v>0</v>
          </cell>
        </row>
        <row r="87">
          <cell r="D87" t="str">
            <v xml:space="preserve">Svi detalji pričvršćivanja i spojeva, izvode se prema uputstvima proizvođača, uključivo sa dobavom potrebnog spojnog materijala u cijeni stavke. Obračun po m².    </v>
          </cell>
        </row>
        <row r="88">
          <cell r="D88" t="str">
            <v>K2</v>
          </cell>
          <cell r="E88" t="str">
            <v>m²</v>
          </cell>
          <cell r="G88">
            <v>206</v>
          </cell>
          <cell r="H88">
            <v>87</v>
          </cell>
          <cell r="I88">
            <v>17922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E"/>
      <sheetName val="Naslovnica"/>
      <sheetName val="1.  ZEMLJANI"/>
      <sheetName val="2. BET. I ARM_BET"/>
      <sheetName val="3. ARMIRAČKI"/>
      <sheetName val="4. ZIDARSKI"/>
      <sheetName val="5. TESARSKI"/>
      <sheetName val="6. IZOLATERSKI"/>
      <sheetName val="7. FASADERSKI"/>
      <sheetName val="8. LIMARSKI"/>
      <sheetName val="9. SOB. LIČILAČKI"/>
      <sheetName val="10. KERAMIČARSKI"/>
      <sheetName val="11. PARKETARSKI"/>
      <sheetName val="12. STOLARSKI"/>
      <sheetName val="13. AL. BRAVARSKI"/>
      <sheetName val="14. PVC STOLARIJA"/>
      <sheetName val="15. OSTALI"/>
      <sheetName val="REKAPITULACIJA"/>
      <sheetName val="1_  ZEMLJANI"/>
    </sheetNames>
    <sheetDataSet>
      <sheetData sheetId="0" refreshError="1"/>
      <sheetData sheetId="1" refreshError="1"/>
      <sheetData sheetId="2" refreshError="1">
        <row r="3">
          <cell r="A3" t="str">
            <v>01.</v>
          </cell>
          <cell r="D3" t="str">
            <v>ZEMLJANI RADOVI</v>
          </cell>
        </row>
        <row r="5">
          <cell r="D5" t="str">
            <v>NAPOMENA:</v>
          </cell>
        </row>
        <row r="6">
          <cell r="D6" t="str">
            <v>U cijenu svake pojedine stavke uračunato:</v>
          </cell>
        </row>
        <row r="7">
          <cell r="D7" t="str">
            <v>-sav prijevoz iskopanog materijala, ili materijala dobivenog od rušenja, na gradsku deponiju. Posebni se odvoz materijala ne obračunava</v>
          </cell>
        </row>
        <row r="8">
          <cell r="D8" t="str">
            <v>-dobava i ugradnja svog potrebnog materijala, sav unutrašnji i vanjski transport,</v>
          </cell>
        </row>
        <row r="9">
          <cell r="D9" t="str">
            <v>-sve potrebne skele, podupiranja, razupiranja, osiguranje iskopa i susjednih objekata za dubinu iskopa do jedne etaže (3,0 m)</v>
          </cell>
        </row>
        <row r="10">
          <cell r="D10" t="str">
            <v>-izrada i uklanjanje svih prilaznih i radnih rampi,</v>
          </cell>
        </row>
        <row r="11">
          <cell r="D11" t="str">
            <v>-sva eventualna ispumpavanja voda u građevinskoj jami ili djelovima zgrade.</v>
          </cell>
        </row>
        <row r="12">
          <cell r="B12" t="str">
            <v xml:space="preserve"> </v>
          </cell>
        </row>
        <row r="13">
          <cell r="A13" t="str">
            <v xml:space="preserve"> </v>
          </cell>
          <cell r="B13" t="str">
            <v xml:space="preserve"> </v>
          </cell>
        </row>
        <row r="14">
          <cell r="A14" t="str">
            <v xml:space="preserve"> </v>
          </cell>
          <cell r="B14" t="str">
            <v xml:space="preserve"> </v>
          </cell>
        </row>
        <row r="15">
          <cell r="A15" t="str">
            <v>01.</v>
          </cell>
          <cell r="B15">
            <v>1</v>
          </cell>
          <cell r="D15" t="str">
            <v xml:space="preserve">Strojni široki iskop u zemlji za podrum. Iskop do dubine ~500cm). U cijenu su uračunata sva potrebna podupiranja i razupiranja, osiguranje iskopa i susjednih objekata, izrada prilaznih rampi, eventualni rad u vodi. Radovi vezani za osiguranje građevinske </v>
          </cell>
        </row>
        <row r="16">
          <cell r="A16" t="str">
            <v xml:space="preserve"> </v>
          </cell>
          <cell r="B16" t="str">
            <v xml:space="preserve"> </v>
          </cell>
          <cell r="E16" t="str">
            <v xml:space="preserve">m3 </v>
          </cell>
          <cell r="F16">
            <v>1478.559</v>
          </cell>
        </row>
        <row r="17">
          <cell r="A17" t="str">
            <v xml:space="preserve"> </v>
          </cell>
          <cell r="B17" t="str">
            <v xml:space="preserve"> </v>
          </cell>
        </row>
        <row r="18">
          <cell r="A18" t="str">
            <v>01.</v>
          </cell>
          <cell r="B18">
            <v>2</v>
          </cell>
          <cell r="D18" t="str">
            <v>Planiranje dna građevinske jame širokog iskopa i iskopa za trakaste temelje s točnošću ± 3 cm i nabijanje do modula stišljivosti tla od M=7000 kN/m3. Obračun po m2 isplanirane površine.</v>
          </cell>
        </row>
        <row r="19">
          <cell r="A19" t="str">
            <v xml:space="preserve"> </v>
          </cell>
          <cell r="B19" t="str">
            <v xml:space="preserve"> </v>
          </cell>
          <cell r="E19" t="str">
            <v xml:space="preserve">m2 </v>
          </cell>
          <cell r="F19">
            <v>301.49</v>
          </cell>
        </row>
        <row r="20">
          <cell r="A20" t="str">
            <v xml:space="preserve"> </v>
          </cell>
          <cell r="B20" t="str">
            <v xml:space="preserve"> </v>
          </cell>
        </row>
        <row r="21">
          <cell r="A21" t="str">
            <v>01.</v>
          </cell>
          <cell r="B21">
            <v>3</v>
          </cell>
          <cell r="D21" t="str">
            <v>Nasipavanje uz obodne zidove podruma materijalom dobivenim iz iskopa s nabijanjem u slojevima od 50 cm do modula stišljivosti tla od M=7000 kN/m3.</v>
          </cell>
        </row>
        <row r="22">
          <cell r="A22" t="str">
            <v xml:space="preserve"> </v>
          </cell>
          <cell r="B22" t="str">
            <v xml:space="preserve"> </v>
          </cell>
          <cell r="E22" t="str">
            <v>m3</v>
          </cell>
          <cell r="F22">
            <v>19.487600000000004</v>
          </cell>
        </row>
        <row r="23">
          <cell r="A23" t="str">
            <v xml:space="preserve"> </v>
          </cell>
          <cell r="B23" t="str">
            <v xml:space="preserve"> </v>
          </cell>
        </row>
        <row r="24">
          <cell r="A24" t="str">
            <v>01.</v>
          </cell>
          <cell r="B24">
            <v>4</v>
          </cell>
          <cell r="D24" t="str">
            <v>Izrada kamenog nabačaja (kaldrme) od kamena lomljenca debljine 15 cm s nabijanjem i izravnavanjem s točnošću ± 3 cm.</v>
          </cell>
        </row>
        <row r="25">
          <cell r="A25" t="str">
            <v xml:space="preserve"> </v>
          </cell>
          <cell r="B25" t="str">
            <v xml:space="preserve"> </v>
          </cell>
          <cell r="E25" t="str">
            <v xml:space="preserve">m3  </v>
          </cell>
          <cell r="F25">
            <v>45.223500000000001</v>
          </cell>
        </row>
        <row r="26">
          <cell r="A26" t="str">
            <v xml:space="preserve"> </v>
          </cell>
          <cell r="B26" t="str">
            <v xml:space="preserve"> </v>
          </cell>
        </row>
        <row r="28">
          <cell r="A28" t="str">
            <v>01.</v>
          </cell>
          <cell r="D28" t="str">
            <v>UKUPNO ZEMLJANI RADOVI:</v>
          </cell>
        </row>
      </sheetData>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5:G29"/>
  <sheetViews>
    <sheetView windowProtection="1" showGridLines="0" view="pageBreakPreview" zoomScaleNormal="100" zoomScaleSheetLayoutView="100" workbookViewId="0">
      <selection activeCell="U23" sqref="U23"/>
    </sheetView>
  </sheetViews>
  <sheetFormatPr defaultRowHeight="12.75"/>
  <cols>
    <col min="1" max="3" width="9.140625" style="178"/>
    <col min="4" max="4" width="80.28515625" style="178" customWidth="1"/>
    <col min="5" max="16384" width="9.140625" style="178"/>
  </cols>
  <sheetData>
    <row r="5" spans="2:6" ht="117.75" customHeight="1">
      <c r="B5" s="1111"/>
      <c r="C5" s="1111"/>
      <c r="D5" s="1111"/>
      <c r="E5" s="1111"/>
      <c r="F5" s="1111"/>
    </row>
    <row r="11" spans="2:6" ht="26.25">
      <c r="C11" s="1112" t="s">
        <v>2186</v>
      </c>
      <c r="D11" s="1112"/>
      <c r="E11" s="1112"/>
    </row>
    <row r="13" spans="2:6" ht="15.75">
      <c r="D13" s="1033"/>
    </row>
    <row r="28" spans="4:7">
      <c r="D28" s="290" t="s">
        <v>2180</v>
      </c>
      <c r="G28" s="290" t="s">
        <v>2181</v>
      </c>
    </row>
    <row r="29" spans="4:7">
      <c r="G29" s="290"/>
    </row>
  </sheetData>
  <sheetProtection password="E4C2" sheet="1" objects="1" scenarios="1"/>
  <mergeCells count="2">
    <mergeCell ref="B5:F5"/>
    <mergeCell ref="C11:E11"/>
  </mergeCells>
  <pageMargins left="0.78740157480314965" right="0.19685039370078741" top="0.62992125984251968" bottom="0.55118110236220474" header="0.31496062992125984" footer="0.27559055118110237"/>
  <pageSetup paperSize="9"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U18"/>
  <sheetViews>
    <sheetView windowProtection="1" showZeros="0" zoomScale="90" zoomScaleNormal="90" zoomScaleSheetLayoutView="10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RowHeight="12.75"/>
  <cols>
    <col min="1" max="1" width="7.7109375" style="497" customWidth="1"/>
    <col min="2" max="2" width="38.140625" style="497" customWidth="1"/>
    <col min="3" max="3" width="10.7109375" style="498" customWidth="1"/>
    <col min="4" max="4" width="10.7109375" style="499" customWidth="1"/>
    <col min="5" max="5" width="12.7109375" style="500" customWidth="1"/>
    <col min="6" max="6" width="12.7109375" style="501" customWidth="1"/>
    <col min="7" max="7" width="3.7109375" style="497" customWidth="1"/>
    <col min="8" max="8" width="10.7109375" style="498" customWidth="1"/>
    <col min="9" max="9" width="10.7109375" style="499" customWidth="1"/>
    <col min="10" max="10" width="12.7109375" style="500" customWidth="1"/>
    <col min="11" max="11" width="12.7109375" style="501" customWidth="1"/>
    <col min="12" max="12" width="3.7109375" style="497" customWidth="1"/>
    <col min="13" max="13" width="10.7109375" style="498" customWidth="1"/>
    <col min="14" max="14" width="10.7109375" style="499" customWidth="1"/>
    <col min="15" max="15" width="12.7109375" style="500" customWidth="1"/>
    <col min="16" max="16" width="12.7109375" style="501" customWidth="1"/>
    <col min="17" max="17" width="3.7109375" style="497" customWidth="1"/>
    <col min="18" max="18" width="10.7109375" style="498" customWidth="1"/>
    <col min="19" max="19" width="10.7109375" style="499" customWidth="1"/>
    <col min="20" max="20" width="12.7109375" style="500" customWidth="1"/>
    <col min="21" max="21" width="12.7109375" style="501" customWidth="1"/>
    <col min="22" max="16384" width="9.140625" style="497"/>
  </cols>
  <sheetData>
    <row r="1" spans="1:21">
      <c r="C1" s="1145" t="s">
        <v>1265</v>
      </c>
      <c r="D1" s="1145"/>
      <c r="E1" s="1145"/>
      <c r="F1" s="1145"/>
      <c r="H1" s="1145" t="s">
        <v>1990</v>
      </c>
      <c r="I1" s="1145"/>
      <c r="J1" s="1145"/>
      <c r="K1" s="1145"/>
      <c r="M1" s="1145" t="s">
        <v>1991</v>
      </c>
      <c r="N1" s="1145"/>
      <c r="O1" s="1145"/>
      <c r="P1" s="1145"/>
      <c r="R1" s="1145" t="s">
        <v>1992</v>
      </c>
      <c r="S1" s="1145"/>
      <c r="T1" s="1145"/>
      <c r="U1" s="1145"/>
    </row>
    <row r="3" spans="1:21" ht="30" customHeight="1">
      <c r="A3" s="502" t="s">
        <v>632</v>
      </c>
      <c r="B3" s="502"/>
      <c r="C3" s="502" t="s">
        <v>634</v>
      </c>
      <c r="D3" s="503" t="s">
        <v>635</v>
      </c>
      <c r="E3" s="504" t="s">
        <v>636</v>
      </c>
      <c r="F3" s="504" t="s">
        <v>637</v>
      </c>
      <c r="H3" s="502" t="s">
        <v>634</v>
      </c>
      <c r="I3" s="503" t="s">
        <v>635</v>
      </c>
      <c r="J3" s="504" t="s">
        <v>636</v>
      </c>
      <c r="K3" s="504" t="s">
        <v>637</v>
      </c>
      <c r="M3" s="502" t="s">
        <v>634</v>
      </c>
      <c r="N3" s="503" t="s">
        <v>635</v>
      </c>
      <c r="O3" s="504" t="s">
        <v>636</v>
      </c>
      <c r="P3" s="504" t="s">
        <v>637</v>
      </c>
      <c r="R3" s="502" t="s">
        <v>634</v>
      </c>
      <c r="S3" s="503" t="s">
        <v>635</v>
      </c>
      <c r="T3" s="504" t="s">
        <v>636</v>
      </c>
      <c r="U3" s="504" t="s">
        <v>637</v>
      </c>
    </row>
    <row r="5" spans="1:21" s="507" customFormat="1" ht="20.100000000000001" customHeight="1">
      <c r="A5" s="505" t="s">
        <v>679</v>
      </c>
      <c r="B5" s="506" t="s">
        <v>950</v>
      </c>
    </row>
    <row r="6" spans="1:21" s="514" customFormat="1">
      <c r="A6" s="508"/>
      <c r="B6" s="509"/>
      <c r="C6" s="510"/>
      <c r="D6" s="511"/>
      <c r="E6" s="512"/>
      <c r="F6" s="513"/>
      <c r="H6" s="510"/>
      <c r="I6" s="511"/>
      <c r="J6" s="512"/>
      <c r="K6" s="513"/>
      <c r="M6" s="510"/>
      <c r="N6" s="511"/>
      <c r="O6" s="512"/>
      <c r="P6" s="513"/>
      <c r="R6" s="510"/>
      <c r="S6" s="511"/>
      <c r="T6" s="512"/>
      <c r="U6" s="513"/>
    </row>
    <row r="7" spans="1:21" s="518" customFormat="1" ht="43.5" customHeight="1">
      <c r="A7" s="515" t="s">
        <v>782</v>
      </c>
      <c r="B7" s="516" t="s">
        <v>955</v>
      </c>
      <c r="C7" s="517"/>
      <c r="D7" s="511"/>
      <c r="E7" s="512"/>
      <c r="F7" s="511"/>
      <c r="H7" s="517"/>
      <c r="I7" s="511"/>
      <c r="J7" s="512"/>
      <c r="K7" s="511"/>
      <c r="M7" s="517"/>
      <c r="N7" s="511"/>
      <c r="O7" s="512"/>
      <c r="P7" s="511"/>
      <c r="R7" s="517"/>
      <c r="S7" s="511"/>
      <c r="T7" s="512"/>
      <c r="U7" s="511"/>
    </row>
    <row r="8" spans="1:21" s="518" customFormat="1" ht="15.75" customHeight="1">
      <c r="A8" s="515"/>
      <c r="B8" s="519" t="s">
        <v>954</v>
      </c>
      <c r="C8" s="517"/>
      <c r="D8" s="511"/>
      <c r="E8" s="512"/>
      <c r="F8" s="511"/>
      <c r="H8" s="517"/>
      <c r="I8" s="511"/>
      <c r="J8" s="512"/>
      <c r="K8" s="511"/>
      <c r="M8" s="517"/>
      <c r="N8" s="511"/>
      <c r="O8" s="512"/>
      <c r="P8" s="511"/>
      <c r="R8" s="517"/>
      <c r="S8" s="511"/>
      <c r="T8" s="512"/>
      <c r="U8" s="511"/>
    </row>
    <row r="9" spans="1:21" s="518" customFormat="1" ht="69.75" customHeight="1">
      <c r="A9" s="515"/>
      <c r="B9" s="520" t="s">
        <v>956</v>
      </c>
      <c r="C9" s="517"/>
      <c r="D9" s="511"/>
      <c r="E9" s="512"/>
      <c r="F9" s="511"/>
      <c r="H9" s="517"/>
      <c r="I9" s="511"/>
      <c r="J9" s="512"/>
      <c r="K9" s="511"/>
      <c r="M9" s="517"/>
      <c r="N9" s="511"/>
      <c r="O9" s="512"/>
      <c r="P9" s="511"/>
      <c r="R9" s="517"/>
      <c r="S9" s="511"/>
      <c r="T9" s="512"/>
      <c r="U9" s="511"/>
    </row>
    <row r="10" spans="1:21" s="518" customFormat="1" ht="83.25" customHeight="1">
      <c r="A10" s="515"/>
      <c r="B10" s="516" t="s">
        <v>957</v>
      </c>
      <c r="C10" s="517"/>
      <c r="D10" s="511"/>
      <c r="E10" s="512"/>
      <c r="F10" s="511"/>
      <c r="H10" s="517"/>
      <c r="I10" s="511"/>
      <c r="J10" s="512"/>
      <c r="K10" s="511"/>
      <c r="M10" s="517"/>
      <c r="N10" s="511"/>
      <c r="O10" s="512"/>
      <c r="P10" s="511"/>
      <c r="R10" s="517"/>
      <c r="S10" s="511"/>
      <c r="T10" s="512"/>
      <c r="U10" s="511"/>
    </row>
    <row r="11" spans="1:21" s="1035" customFormat="1" ht="17.25" customHeight="1">
      <c r="B11" s="1036" t="s">
        <v>953</v>
      </c>
      <c r="C11" s="521" t="s">
        <v>3</v>
      </c>
      <c r="D11" s="522">
        <v>250</v>
      </c>
      <c r="E11" s="1102"/>
      <c r="F11" s="522">
        <f>D11*E11</f>
        <v>0</v>
      </c>
      <c r="G11" s="523"/>
      <c r="H11" s="521" t="s">
        <v>3</v>
      </c>
      <c r="I11" s="522"/>
      <c r="J11" s="522">
        <f>E11</f>
        <v>0</v>
      </c>
      <c r="K11" s="522">
        <f>I11*J11</f>
        <v>0</v>
      </c>
      <c r="L11" s="523"/>
      <c r="M11" s="521" t="s">
        <v>3</v>
      </c>
      <c r="N11" s="522">
        <v>250</v>
      </c>
      <c r="O11" s="522">
        <f>E11</f>
        <v>0</v>
      </c>
      <c r="P11" s="522">
        <f>N11*O11</f>
        <v>0</v>
      </c>
      <c r="Q11" s="523"/>
      <c r="R11" s="521" t="s">
        <v>3</v>
      </c>
      <c r="S11" s="522"/>
      <c r="T11" s="522">
        <f>E11</f>
        <v>0</v>
      </c>
      <c r="U11" s="522">
        <f>S11*T11</f>
        <v>0</v>
      </c>
    </row>
    <row r="12" spans="1:21">
      <c r="J12" s="522">
        <f t="shared" ref="J12:J16" si="0">E12</f>
        <v>0</v>
      </c>
      <c r="O12" s="522">
        <f t="shared" ref="O12:O16" si="1">E12</f>
        <v>0</v>
      </c>
      <c r="T12" s="522">
        <f t="shared" ref="T12:T16" si="2">E12</f>
        <v>0</v>
      </c>
    </row>
    <row r="13" spans="1:21" s="518" customFormat="1" ht="54" customHeight="1">
      <c r="A13" s="515" t="s">
        <v>783</v>
      </c>
      <c r="B13" s="516" t="s">
        <v>952</v>
      </c>
      <c r="C13" s="517"/>
      <c r="D13" s="511"/>
      <c r="E13" s="512"/>
      <c r="F13" s="511"/>
      <c r="H13" s="517"/>
      <c r="I13" s="511"/>
      <c r="J13" s="522">
        <f t="shared" si="0"/>
        <v>0</v>
      </c>
      <c r="K13" s="511"/>
      <c r="M13" s="517"/>
      <c r="N13" s="511"/>
      <c r="O13" s="522">
        <f t="shared" si="1"/>
        <v>0</v>
      </c>
      <c r="P13" s="511"/>
      <c r="R13" s="517"/>
      <c r="S13" s="511"/>
      <c r="T13" s="522">
        <f t="shared" si="2"/>
        <v>0</v>
      </c>
      <c r="U13" s="511"/>
    </row>
    <row r="14" spans="1:21" s="523" customFormat="1" ht="16.5" customHeight="1">
      <c r="A14" s="671"/>
      <c r="B14" s="1036" t="s">
        <v>953</v>
      </c>
      <c r="C14" s="521" t="s">
        <v>3</v>
      </c>
      <c r="D14" s="522">
        <f>D11</f>
        <v>250</v>
      </c>
      <c r="E14" s="1102"/>
      <c r="F14" s="522">
        <f>D14*E14</f>
        <v>0</v>
      </c>
      <c r="H14" s="521" t="s">
        <v>3</v>
      </c>
      <c r="I14" s="522">
        <f>I11</f>
        <v>0</v>
      </c>
      <c r="J14" s="522">
        <f t="shared" si="0"/>
        <v>0</v>
      </c>
      <c r="K14" s="522">
        <f>I14*J14</f>
        <v>0</v>
      </c>
      <c r="M14" s="521" t="s">
        <v>3</v>
      </c>
      <c r="N14" s="522">
        <f>N11</f>
        <v>250</v>
      </c>
      <c r="O14" s="522">
        <f t="shared" si="1"/>
        <v>0</v>
      </c>
      <c r="P14" s="522">
        <f>N14*O14</f>
        <v>0</v>
      </c>
      <c r="R14" s="521" t="s">
        <v>3</v>
      </c>
      <c r="S14" s="522"/>
      <c r="T14" s="522">
        <f t="shared" si="2"/>
        <v>0</v>
      </c>
      <c r="U14" s="522">
        <f>S14*T14</f>
        <v>0</v>
      </c>
    </row>
    <row r="15" spans="1:21" s="518" customFormat="1">
      <c r="A15" s="515"/>
      <c r="B15" s="516"/>
      <c r="C15" s="517"/>
      <c r="D15" s="511"/>
      <c r="E15" s="512"/>
      <c r="F15" s="511"/>
      <c r="H15" s="517"/>
      <c r="I15" s="511"/>
      <c r="J15" s="522">
        <f t="shared" si="0"/>
        <v>0</v>
      </c>
      <c r="K15" s="511"/>
      <c r="M15" s="517"/>
      <c r="N15" s="511"/>
      <c r="O15" s="522">
        <f t="shared" si="1"/>
        <v>0</v>
      </c>
      <c r="P15" s="511"/>
      <c r="R15" s="517"/>
      <c r="S15" s="511"/>
      <c r="T15" s="522">
        <f t="shared" si="2"/>
        <v>0</v>
      </c>
      <c r="U15" s="511"/>
    </row>
    <row r="16" spans="1:21" s="518" customFormat="1" ht="87.75" customHeight="1">
      <c r="A16" s="515" t="s">
        <v>784</v>
      </c>
      <c r="B16" s="516" t="s">
        <v>958</v>
      </c>
      <c r="C16" s="521" t="s">
        <v>3</v>
      </c>
      <c r="D16" s="522">
        <v>107</v>
      </c>
      <c r="E16" s="1102"/>
      <c r="F16" s="522">
        <f>D16*E16</f>
        <v>0</v>
      </c>
      <c r="G16" s="523"/>
      <c r="H16" s="521" t="s">
        <v>3</v>
      </c>
      <c r="I16" s="522"/>
      <c r="J16" s="522">
        <f t="shared" si="0"/>
        <v>0</v>
      </c>
      <c r="K16" s="522">
        <f>I16*J16</f>
        <v>0</v>
      </c>
      <c r="L16" s="523"/>
      <c r="M16" s="521" t="s">
        <v>3</v>
      </c>
      <c r="N16" s="522"/>
      <c r="O16" s="522">
        <f t="shared" si="1"/>
        <v>0</v>
      </c>
      <c r="P16" s="522">
        <f>N16*O16</f>
        <v>0</v>
      </c>
      <c r="Q16" s="523"/>
      <c r="R16" s="521" t="s">
        <v>3</v>
      </c>
      <c r="S16" s="522">
        <v>107</v>
      </c>
      <c r="T16" s="522">
        <f t="shared" si="2"/>
        <v>0</v>
      </c>
      <c r="U16" s="522">
        <f>S16*T16</f>
        <v>0</v>
      </c>
    </row>
    <row r="17" spans="1:21" s="518" customFormat="1">
      <c r="A17" s="515"/>
      <c r="B17" s="509"/>
      <c r="C17" s="517"/>
      <c r="D17" s="511"/>
      <c r="E17" s="512"/>
      <c r="F17" s="511"/>
      <c r="H17" s="517"/>
      <c r="I17" s="511"/>
      <c r="J17" s="512"/>
      <c r="K17" s="511"/>
      <c r="M17" s="517"/>
      <c r="N17" s="511"/>
      <c r="O17" s="512"/>
      <c r="P17" s="511"/>
      <c r="R17" s="517"/>
      <c r="S17" s="511"/>
      <c r="T17" s="512"/>
      <c r="U17" s="511"/>
    </row>
    <row r="18" spans="1:21" s="507" customFormat="1" ht="20.100000000000001" customHeight="1">
      <c r="A18" s="505"/>
      <c r="B18" s="506" t="s">
        <v>951</v>
      </c>
      <c r="C18" s="524"/>
      <c r="D18" s="525"/>
      <c r="E18" s="525"/>
      <c r="F18" s="525">
        <f>SUM(F7:F16)</f>
        <v>0</v>
      </c>
      <c r="H18" s="524"/>
      <c r="I18" s="525"/>
      <c r="J18" s="525"/>
      <c r="K18" s="525">
        <f>SUM(K7:K16)</f>
        <v>0</v>
      </c>
      <c r="M18" s="524"/>
      <c r="N18" s="525"/>
      <c r="O18" s="525"/>
      <c r="P18" s="525">
        <f>SUM(P7:P16)</f>
        <v>0</v>
      </c>
      <c r="R18" s="524"/>
      <c r="S18" s="525"/>
      <c r="T18" s="525"/>
      <c r="U18" s="525">
        <f>SUM(U7:U16)</f>
        <v>0</v>
      </c>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5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B0F0"/>
    <pageSetUpPr fitToPage="1"/>
  </sheetPr>
  <dimension ref="A1:U29"/>
  <sheetViews>
    <sheetView windowProtection="1" showZeros="0" zoomScale="90" zoomScaleNormal="90" workbookViewId="0">
      <pane xSplit="1" ySplit="5" topLeftCell="B6" activePane="bottomRight" state="frozen"/>
      <selection activeCell="F25" sqref="F25"/>
      <selection pane="topRight" activeCell="F25" sqref="F25"/>
      <selection pane="bottomLeft" activeCell="F25" sqref="F25"/>
      <selection pane="bottomRight" activeCell="T27" sqref="T27"/>
    </sheetView>
  </sheetViews>
  <sheetFormatPr defaultRowHeight="12.75"/>
  <cols>
    <col min="1" max="1" width="7.42578125" style="177" customWidth="1"/>
    <col min="2" max="2" width="38.85546875" style="177" customWidth="1"/>
    <col min="3" max="4" width="10.140625" style="177" customWidth="1"/>
    <col min="5" max="5" width="11.7109375" style="398" customWidth="1"/>
    <col min="6" max="6" width="14.28515625" style="398" customWidth="1"/>
    <col min="7" max="7" width="9.140625" style="177"/>
    <col min="8" max="9" width="10.140625" style="177" customWidth="1"/>
    <col min="10" max="10" width="11.7109375" style="398" customWidth="1"/>
    <col min="11" max="11" width="14.28515625" style="398" customWidth="1"/>
    <col min="12" max="12" width="9.140625" style="177"/>
    <col min="13" max="14" width="10.140625" style="177" customWidth="1"/>
    <col min="15" max="15" width="11.7109375" style="398" customWidth="1"/>
    <col min="16" max="16" width="14.28515625" style="398" customWidth="1"/>
    <col min="17" max="17" width="9.140625" style="177"/>
    <col min="18" max="19" width="10.140625" style="177" customWidth="1"/>
    <col min="20" max="20" width="11.7109375" style="398" customWidth="1"/>
    <col min="21" max="21" width="14.28515625" style="398" customWidth="1"/>
    <col min="22" max="16384" width="9.140625" style="177"/>
  </cols>
  <sheetData>
    <row r="1" spans="1:21">
      <c r="C1" s="1144" t="s">
        <v>1265</v>
      </c>
      <c r="D1" s="1144"/>
      <c r="E1" s="1144"/>
      <c r="F1" s="1144"/>
      <c r="H1" s="1144" t="s">
        <v>1990</v>
      </c>
      <c r="I1" s="1144"/>
      <c r="J1" s="1144"/>
      <c r="K1" s="1144"/>
      <c r="M1" s="1144" t="s">
        <v>1991</v>
      </c>
      <c r="N1" s="1144"/>
      <c r="O1" s="1144"/>
      <c r="P1" s="1144"/>
      <c r="R1" s="1144" t="s">
        <v>1992</v>
      </c>
      <c r="S1" s="1144"/>
      <c r="T1" s="1144"/>
      <c r="U1" s="1144"/>
    </row>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439" customFormat="1">
      <c r="A4" s="373"/>
      <c r="B4" s="278"/>
      <c r="C4" s="400"/>
      <c r="D4" s="283"/>
      <c r="E4" s="460"/>
      <c r="F4" s="460"/>
      <c r="H4" s="400"/>
      <c r="I4" s="283"/>
      <c r="J4" s="460"/>
      <c r="K4" s="460"/>
      <c r="M4" s="400"/>
      <c r="N4" s="283"/>
      <c r="O4" s="460"/>
      <c r="P4" s="460"/>
      <c r="R4" s="400"/>
      <c r="S4" s="283"/>
      <c r="T4" s="460"/>
      <c r="U4" s="460"/>
    </row>
    <row r="5" spans="1:21" s="473" customFormat="1" ht="20.100000000000001" customHeight="1">
      <c r="A5" s="471" t="s">
        <v>693</v>
      </c>
      <c r="B5" s="472" t="s">
        <v>640</v>
      </c>
    </row>
    <row r="6" spans="1:21" s="372" customFormat="1" ht="17.25" customHeight="1">
      <c r="A6" s="373"/>
      <c r="B6" s="278"/>
      <c r="C6" s="374"/>
      <c r="D6" s="370"/>
      <c r="E6" s="283"/>
      <c r="F6" s="283"/>
      <c r="H6" s="374"/>
      <c r="I6" s="370"/>
      <c r="J6" s="283"/>
      <c r="K6" s="283"/>
      <c r="M6" s="374"/>
      <c r="N6" s="370"/>
      <c r="O6" s="283"/>
      <c r="P6" s="283"/>
      <c r="R6" s="374"/>
      <c r="S6" s="370"/>
      <c r="T6" s="283"/>
      <c r="U6" s="283"/>
    </row>
    <row r="7" spans="1:21" ht="39" customHeight="1">
      <c r="A7" s="526" t="s">
        <v>787</v>
      </c>
      <c r="B7" s="527" t="s">
        <v>801</v>
      </c>
      <c r="C7" s="528"/>
      <c r="D7" s="528"/>
      <c r="H7" s="528"/>
      <c r="I7" s="528"/>
      <c r="M7" s="528"/>
      <c r="N7" s="528"/>
      <c r="R7" s="528"/>
      <c r="S7" s="528"/>
    </row>
    <row r="8" spans="1:21" ht="16.5" customHeight="1">
      <c r="A8" s="529"/>
      <c r="B8" s="528" t="s">
        <v>800</v>
      </c>
      <c r="C8" s="528"/>
      <c r="D8" s="528"/>
      <c r="H8" s="528"/>
      <c r="I8" s="528"/>
      <c r="M8" s="528"/>
      <c r="N8" s="528"/>
      <c r="R8" s="528"/>
      <c r="S8" s="528"/>
    </row>
    <row r="9" spans="1:21" ht="83.25" customHeight="1">
      <c r="A9" s="529"/>
      <c r="B9" s="527" t="s">
        <v>641</v>
      </c>
      <c r="C9" s="530" t="s">
        <v>41</v>
      </c>
      <c r="D9" s="531">
        <v>1</v>
      </c>
      <c r="E9" s="1077"/>
      <c r="F9" s="283">
        <f>D9*E9</f>
        <v>0</v>
      </c>
      <c r="H9" s="530" t="s">
        <v>41</v>
      </c>
      <c r="I9" s="531"/>
      <c r="J9" s="398">
        <f>E9</f>
        <v>0</v>
      </c>
      <c r="K9" s="283">
        <f>I9*J9</f>
        <v>0</v>
      </c>
      <c r="M9" s="530" t="s">
        <v>41</v>
      </c>
      <c r="N9" s="531"/>
      <c r="O9" s="398">
        <f>E9</f>
        <v>0</v>
      </c>
      <c r="P9" s="283">
        <f>N9*O9</f>
        <v>0</v>
      </c>
      <c r="R9" s="530" t="s">
        <v>41</v>
      </c>
      <c r="S9" s="531">
        <v>1</v>
      </c>
      <c r="T9" s="398">
        <f>E9</f>
        <v>0</v>
      </c>
      <c r="U9" s="283">
        <f>S9*T9</f>
        <v>0</v>
      </c>
    </row>
    <row r="10" spans="1:21">
      <c r="A10" s="379"/>
      <c r="B10" s="528"/>
      <c r="C10" s="385"/>
      <c r="D10" s="381"/>
      <c r="F10" s="283"/>
      <c r="H10" s="385"/>
      <c r="I10" s="381"/>
      <c r="J10" s="398">
        <f t="shared" ref="J10:J12" si="0">E10</f>
        <v>0</v>
      </c>
      <c r="K10" s="283"/>
      <c r="M10" s="385"/>
      <c r="N10" s="381"/>
      <c r="O10" s="398">
        <f t="shared" ref="O10:O12" si="1">E10</f>
        <v>0</v>
      </c>
      <c r="P10" s="283"/>
      <c r="R10" s="385"/>
      <c r="S10" s="381"/>
      <c r="T10" s="398">
        <f t="shared" ref="T10:T12" si="2">E10</f>
        <v>0</v>
      </c>
      <c r="U10" s="283"/>
    </row>
    <row r="11" spans="1:21" s="284" customFormat="1">
      <c r="A11" s="373" t="s">
        <v>788</v>
      </c>
      <c r="B11" s="281" t="s">
        <v>795</v>
      </c>
      <c r="C11" s="282"/>
      <c r="D11" s="283"/>
      <c r="E11" s="283"/>
      <c r="F11" s="177"/>
      <c r="H11" s="282"/>
      <c r="I11" s="283"/>
      <c r="J11" s="398">
        <f t="shared" si="0"/>
        <v>0</v>
      </c>
      <c r="K11" s="177"/>
      <c r="M11" s="282"/>
      <c r="N11" s="283"/>
      <c r="O11" s="398">
        <f t="shared" si="1"/>
        <v>0</v>
      </c>
      <c r="P11" s="177"/>
      <c r="R11" s="282"/>
      <c r="S11" s="283"/>
      <c r="T11" s="398">
        <f t="shared" si="2"/>
        <v>0</v>
      </c>
      <c r="U11" s="177"/>
    </row>
    <row r="12" spans="1:21" s="284" customFormat="1" ht="165.75">
      <c r="A12" s="529"/>
      <c r="B12" s="289" t="s">
        <v>796</v>
      </c>
      <c r="C12" s="397" t="s">
        <v>41</v>
      </c>
      <c r="D12" s="398">
        <v>1</v>
      </c>
      <c r="E12" s="1078"/>
      <c r="F12" s="398">
        <f>D12*E12</f>
        <v>0</v>
      </c>
      <c r="G12" s="399"/>
      <c r="H12" s="397" t="s">
        <v>41</v>
      </c>
      <c r="I12" s="398"/>
      <c r="J12" s="398">
        <f t="shared" si="0"/>
        <v>0</v>
      </c>
      <c r="K12" s="398">
        <f>I12*J12</f>
        <v>0</v>
      </c>
      <c r="L12" s="399"/>
      <c r="M12" s="397" t="s">
        <v>41</v>
      </c>
      <c r="N12" s="398"/>
      <c r="O12" s="398">
        <f t="shared" si="1"/>
        <v>0</v>
      </c>
      <c r="P12" s="398">
        <f>N12*O12</f>
        <v>0</v>
      </c>
      <c r="Q12" s="399"/>
      <c r="R12" s="397" t="s">
        <v>41</v>
      </c>
      <c r="S12" s="398">
        <v>1</v>
      </c>
      <c r="T12" s="398">
        <f t="shared" si="2"/>
        <v>0</v>
      </c>
      <c r="U12" s="398">
        <f>S12*T12</f>
        <v>0</v>
      </c>
    </row>
    <row r="13" spans="1:21">
      <c r="A13" s="379"/>
      <c r="B13" s="528"/>
      <c r="C13" s="385"/>
      <c r="D13" s="381"/>
      <c r="E13" s="382"/>
      <c r="F13" s="381"/>
      <c r="H13" s="385"/>
      <c r="I13" s="381"/>
      <c r="J13" s="382"/>
      <c r="K13" s="381"/>
      <c r="M13" s="385"/>
      <c r="N13" s="381"/>
      <c r="O13" s="382"/>
      <c r="P13" s="381"/>
      <c r="R13" s="385"/>
      <c r="S13" s="381"/>
      <c r="T13" s="382"/>
      <c r="U13" s="381"/>
    </row>
    <row r="14" spans="1:21" s="473" customFormat="1" ht="20.100000000000001" customHeight="1">
      <c r="A14" s="471" t="s">
        <v>811</v>
      </c>
      <c r="B14" s="472" t="s">
        <v>685</v>
      </c>
      <c r="C14" s="487"/>
      <c r="D14" s="488"/>
      <c r="E14" s="532"/>
      <c r="F14" s="488">
        <f>SUM(F9:F13)</f>
        <v>0</v>
      </c>
      <c r="H14" s="487"/>
      <c r="I14" s="488"/>
      <c r="J14" s="532"/>
      <c r="K14" s="488">
        <f>SUM(K9:K13)</f>
        <v>0</v>
      </c>
      <c r="M14" s="487"/>
      <c r="N14" s="488"/>
      <c r="O14" s="532"/>
      <c r="P14" s="488">
        <f>SUM(P9:P13)</f>
        <v>0</v>
      </c>
      <c r="R14" s="487"/>
      <c r="S14" s="488"/>
      <c r="T14" s="532"/>
      <c r="U14" s="488">
        <f>SUM(U9:U13)</f>
        <v>0</v>
      </c>
    </row>
    <row r="15" spans="1:21" s="372" customFormat="1">
      <c r="A15" s="367"/>
      <c r="B15" s="368"/>
      <c r="C15" s="369"/>
      <c r="D15" s="370"/>
      <c r="E15" s="283"/>
      <c r="F15" s="283"/>
      <c r="H15" s="369"/>
      <c r="I15" s="370"/>
      <c r="J15" s="283"/>
      <c r="K15" s="283"/>
      <c r="M15" s="369"/>
      <c r="N15" s="370"/>
      <c r="O15" s="283"/>
      <c r="P15" s="283"/>
      <c r="R15" s="369"/>
      <c r="S15" s="370"/>
      <c r="T15" s="283"/>
      <c r="U15" s="283"/>
    </row>
    <row r="29" spans="7:7">
      <c r="G29" s="177" t="s">
        <v>485</v>
      </c>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53"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pageSetUpPr fitToPage="1"/>
  </sheetPr>
  <dimension ref="C2:L48"/>
  <sheetViews>
    <sheetView windowProtection="1" showGridLines="0" showZeros="0" view="pageBreakPreview" zoomScaleNormal="100" zoomScaleSheetLayoutView="100" zoomScalePageLayoutView="90" workbookViewId="0">
      <selection activeCell="F25" sqref="F25"/>
    </sheetView>
  </sheetViews>
  <sheetFormatPr defaultColWidth="9" defaultRowHeight="12.75"/>
  <cols>
    <col min="1" max="2" width="9" style="172"/>
    <col min="3" max="3" width="7.7109375" style="167" customWidth="1"/>
    <col min="4" max="4" width="49.7109375" style="168" customWidth="1"/>
    <col min="5" max="5" width="2.5703125" style="167" customWidth="1"/>
    <col min="6" max="6" width="13" style="179" customWidth="1"/>
    <col min="7" max="7" width="2.28515625" style="153" customWidth="1"/>
    <col min="8" max="8" width="13.140625" style="179" customWidth="1"/>
    <col min="9" max="9" width="2.28515625" style="160" customWidth="1"/>
    <col min="10" max="10" width="13.140625" style="172" customWidth="1"/>
    <col min="11" max="11" width="2.28515625" style="160" customWidth="1"/>
    <col min="12" max="12" width="13.140625" style="172" customWidth="1"/>
    <col min="13" max="16384" width="9" style="172"/>
  </cols>
  <sheetData>
    <row r="2" spans="3:12" ht="66.75" customHeight="1"/>
    <row r="3" spans="3:12" s="160" customFormat="1">
      <c r="C3" s="155"/>
      <c r="D3" s="165"/>
      <c r="E3" s="155"/>
      <c r="F3" s="322"/>
      <c r="G3" s="153"/>
      <c r="H3" s="322"/>
    </row>
    <row r="4" spans="3:12" s="160" customFormat="1">
      <c r="C4" s="155"/>
      <c r="D4" s="165"/>
      <c r="E4" s="155"/>
      <c r="F4" s="322"/>
      <c r="G4" s="153"/>
      <c r="H4" s="322"/>
    </row>
    <row r="5" spans="3:12" s="160" customFormat="1">
      <c r="C5" s="155"/>
      <c r="D5" s="165"/>
      <c r="E5" s="155"/>
      <c r="F5" s="322"/>
      <c r="G5" s="153"/>
      <c r="H5" s="322"/>
    </row>
    <row r="6" spans="3:12" s="160" customFormat="1">
      <c r="C6" s="155"/>
      <c r="D6" s="165"/>
      <c r="E6" s="155"/>
      <c r="F6" s="322"/>
      <c r="G6" s="153"/>
      <c r="H6" s="322"/>
    </row>
    <row r="7" spans="3:12" s="160" customFormat="1">
      <c r="C7" s="155"/>
      <c r="D7" s="165"/>
      <c r="E7" s="155"/>
      <c r="F7" s="322"/>
      <c r="G7" s="153"/>
      <c r="H7" s="322"/>
    </row>
    <row r="8" spans="3:12" s="160" customFormat="1">
      <c r="C8" s="155"/>
      <c r="D8" s="165"/>
      <c r="E8" s="155"/>
      <c r="F8" s="322"/>
      <c r="G8" s="153"/>
      <c r="H8" s="322"/>
    </row>
    <row r="9" spans="3:12" s="160" customFormat="1">
      <c r="C9" s="155"/>
      <c r="D9" s="165"/>
      <c r="E9" s="155"/>
      <c r="F9" s="322"/>
      <c r="G9" s="153"/>
      <c r="H9" s="322"/>
    </row>
    <row r="10" spans="3:12" s="160" customFormat="1">
      <c r="C10" s="155"/>
      <c r="D10" s="165"/>
      <c r="E10" s="155"/>
      <c r="F10" s="322"/>
      <c r="G10" s="153"/>
      <c r="H10" s="322"/>
    </row>
    <row r="11" spans="3:12" s="160" customFormat="1">
      <c r="C11" s="155"/>
      <c r="D11" s="165"/>
      <c r="E11" s="155"/>
      <c r="F11" s="322"/>
      <c r="G11" s="153"/>
      <c r="H11" s="322"/>
    </row>
    <row r="12" spans="3:12" s="154" customFormat="1" ht="20.100000000000001" customHeight="1">
      <c r="C12" s="150" t="s">
        <v>2082</v>
      </c>
      <c r="D12" s="339" t="s">
        <v>26</v>
      </c>
      <c r="E12" s="150"/>
      <c r="F12" s="151" t="s">
        <v>1265</v>
      </c>
      <c r="G12" s="153"/>
      <c r="H12" s="151" t="s">
        <v>1990</v>
      </c>
      <c r="I12" s="153"/>
      <c r="J12" s="151" t="s">
        <v>1991</v>
      </c>
      <c r="K12" s="153"/>
      <c r="L12" s="151" t="s">
        <v>1992</v>
      </c>
    </row>
    <row r="13" spans="3:12" s="160" customFormat="1" ht="15" customHeight="1">
      <c r="C13" s="155"/>
      <c r="D13" s="156"/>
      <c r="E13" s="155"/>
      <c r="F13" s="322"/>
      <c r="G13" s="157"/>
      <c r="H13" s="157"/>
    </row>
    <row r="14" spans="3:12" s="533" customFormat="1" ht="15" customHeight="1">
      <c r="C14" s="161">
        <v>1</v>
      </c>
      <c r="D14" s="162" t="str">
        <f>'01. Pripremni radovi'!B5</f>
        <v>PRIPREMNI RADOVI, DEMONTAŽE I RUŠENJA</v>
      </c>
      <c r="E14" s="162"/>
      <c r="F14" s="157">
        <f>pri</f>
        <v>0</v>
      </c>
      <c r="G14" s="157"/>
      <c r="H14" s="157">
        <f>'01. Pripremni radovi'!K41</f>
        <v>0</v>
      </c>
      <c r="I14" s="157"/>
      <c r="J14" s="157">
        <f>'01. Pripremni radovi'!P41</f>
        <v>0</v>
      </c>
      <c r="K14" s="157"/>
      <c r="L14" s="157"/>
    </row>
    <row r="15" spans="3:12" s="533" customFormat="1" ht="15" customHeight="1">
      <c r="C15" s="161">
        <v>2</v>
      </c>
      <c r="D15" s="162" t="str">
        <f>'02. Zemljani radovi'!B5</f>
        <v>ZEMLJANI RADOVI</v>
      </c>
      <c r="E15" s="162"/>
      <c r="F15" s="157">
        <f>zem</f>
        <v>0</v>
      </c>
      <c r="G15" s="157"/>
      <c r="H15" s="157">
        <f>'02. Zemljani radovi'!K30</f>
        <v>0</v>
      </c>
      <c r="I15" s="157"/>
      <c r="J15" s="157"/>
      <c r="K15" s="157"/>
      <c r="L15" s="157"/>
    </row>
    <row r="16" spans="3:12" s="164" customFormat="1" ht="15" customHeight="1">
      <c r="C16" s="161">
        <v>3</v>
      </c>
      <c r="D16" s="164" t="str">
        <f>'03. Betonski radovi'!B5</f>
        <v>BETONSKI I ARMIRANOBETONSKI RADOVI</v>
      </c>
      <c r="F16" s="157">
        <f>bet</f>
        <v>0</v>
      </c>
      <c r="G16" s="157"/>
      <c r="H16" s="157">
        <f>'03. Betonski radovi'!K108</f>
        <v>0</v>
      </c>
      <c r="I16" s="157"/>
      <c r="J16" s="157"/>
      <c r="K16" s="157"/>
      <c r="L16" s="157"/>
    </row>
    <row r="17" spans="3:12" s="533" customFormat="1" ht="15" customHeight="1">
      <c r="C17" s="161">
        <v>4</v>
      </c>
      <c r="D17" s="162" t="str">
        <f>'04. Zidarski radovi'!B5</f>
        <v>ZIDARSKI RADOVI</v>
      </c>
      <c r="E17" s="162"/>
      <c r="F17" s="157">
        <f>zid</f>
        <v>0</v>
      </c>
      <c r="G17" s="157"/>
      <c r="H17" s="157">
        <f>'04. Zidarski radovi'!K32</f>
        <v>0</v>
      </c>
      <c r="I17" s="157"/>
      <c r="J17" s="157">
        <f>'04. Zidarski radovi'!P32</f>
        <v>0</v>
      </c>
      <c r="K17" s="157"/>
      <c r="L17" s="157">
        <f>'04. Zidarski radovi'!U32</f>
        <v>0</v>
      </c>
    </row>
    <row r="18" spans="3:12" s="533" customFormat="1" ht="15" customHeight="1">
      <c r="C18" s="161">
        <v>5</v>
      </c>
      <c r="D18" s="162" t="str">
        <f>'05. Izolaterski radovi'!B5</f>
        <v>IZOLATERSKI RADOVI</v>
      </c>
      <c r="E18" s="162"/>
      <c r="F18" s="157">
        <f>izo</f>
        <v>0</v>
      </c>
      <c r="G18" s="157"/>
      <c r="H18" s="157">
        <f>'05. Izolaterski radovi'!K49</f>
        <v>0</v>
      </c>
      <c r="I18" s="157"/>
      <c r="J18" s="157">
        <f>'05. Izolaterski radovi'!P49</f>
        <v>0</v>
      </c>
      <c r="K18" s="157"/>
      <c r="L18" s="157">
        <f>'05. Izolaterski radovi'!U49</f>
        <v>0</v>
      </c>
    </row>
    <row r="19" spans="3:12" s="533" customFormat="1" ht="15" customHeight="1">
      <c r="C19" s="161">
        <v>6</v>
      </c>
      <c r="D19" s="162" t="str">
        <f>'06. Fasaderski radovi'!B5</f>
        <v>FASADERSKI RADOVI</v>
      </c>
      <c r="E19" s="162"/>
      <c r="F19" s="157">
        <f>fas</f>
        <v>0</v>
      </c>
      <c r="G19" s="157"/>
      <c r="H19" s="157">
        <f>'06. Fasaderski radovi'!K24</f>
        <v>0</v>
      </c>
      <c r="I19" s="157"/>
      <c r="J19" s="157">
        <f>'06. Fasaderski radovi'!P24</f>
        <v>0</v>
      </c>
      <c r="K19" s="157"/>
      <c r="L19" s="157">
        <f>'06. Fasaderski radovi'!U24</f>
        <v>0</v>
      </c>
    </row>
    <row r="20" spans="3:12" s="533" customFormat="1" ht="15" customHeight="1">
      <c r="C20" s="161">
        <v>7</v>
      </c>
      <c r="D20" s="162" t="str">
        <f>'07. Tesarski radovi'!B5</f>
        <v>TESARSKI RADOVI</v>
      </c>
      <c r="E20" s="162"/>
      <c r="F20" s="157">
        <f>tes</f>
        <v>0</v>
      </c>
      <c r="G20" s="157"/>
      <c r="H20" s="157">
        <f>'07. Tesarski radovi'!K18</f>
        <v>0</v>
      </c>
      <c r="I20" s="157"/>
      <c r="J20" s="157">
        <f>'07. Tesarski radovi'!P18</f>
        <v>0</v>
      </c>
      <c r="K20" s="157"/>
      <c r="L20" s="157">
        <f>'07. Tesarski radovi'!U18</f>
        <v>0</v>
      </c>
    </row>
    <row r="21" spans="3:12" s="533" customFormat="1" ht="15" customHeight="1">
      <c r="C21" s="161">
        <v>8</v>
      </c>
      <c r="D21" s="1146" t="str">
        <f>'08. Razni radovi'!B5</f>
        <v>RAZNI RADOVI</v>
      </c>
      <c r="E21" s="1146"/>
      <c r="F21" s="157">
        <f>raz</f>
        <v>0</v>
      </c>
      <c r="G21" s="157"/>
      <c r="H21" s="157">
        <f>'08. Razni radovi'!K14</f>
        <v>0</v>
      </c>
      <c r="I21" s="157"/>
      <c r="J21" s="157">
        <f>'08. Razni radovi'!P14</f>
        <v>0</v>
      </c>
      <c r="K21" s="157"/>
      <c r="L21" s="157">
        <f>'08. Razni radovi'!U14</f>
        <v>0</v>
      </c>
    </row>
    <row r="22" spans="3:12" s="160" customFormat="1" ht="15" customHeight="1">
      <c r="C22" s="155"/>
      <c r="D22" s="165"/>
      <c r="E22" s="155"/>
      <c r="F22" s="157"/>
      <c r="G22" s="157"/>
      <c r="H22" s="287"/>
      <c r="I22" s="287"/>
      <c r="J22" s="287"/>
      <c r="K22" s="287"/>
      <c r="L22" s="287"/>
    </row>
    <row r="23" spans="3:12" s="154" customFormat="1" ht="20.100000000000001" customHeight="1">
      <c r="C23" s="150"/>
      <c r="D23" s="339" t="s">
        <v>630</v>
      </c>
      <c r="E23" s="150"/>
      <c r="F23" s="166">
        <f>SUM(F14:F22)</f>
        <v>0</v>
      </c>
      <c r="G23" s="157"/>
      <c r="H23" s="151">
        <f>SUM(H14:H21)</f>
        <v>0</v>
      </c>
      <c r="I23" s="157"/>
      <c r="J23" s="151">
        <f>SUM(J14:J21)</f>
        <v>0</v>
      </c>
      <c r="K23" s="157"/>
      <c r="L23" s="166">
        <f>SUM(L14:L21)</f>
        <v>0</v>
      </c>
    </row>
    <row r="24" spans="3:12" s="160" customFormat="1">
      <c r="C24" s="155"/>
      <c r="D24" s="165"/>
      <c r="E24" s="155"/>
      <c r="F24" s="322"/>
      <c r="G24" s="153"/>
      <c r="H24" s="322"/>
    </row>
    <row r="25" spans="3:12" s="160" customFormat="1">
      <c r="C25" s="155"/>
      <c r="D25" s="165"/>
      <c r="E25" s="155"/>
      <c r="F25" s="322"/>
      <c r="G25" s="153"/>
      <c r="H25" s="322"/>
    </row>
    <row r="26" spans="3:12" s="160" customFormat="1">
      <c r="C26" s="155"/>
      <c r="D26" s="165"/>
      <c r="E26" s="155"/>
      <c r="F26" s="322"/>
      <c r="G26" s="153"/>
      <c r="H26" s="322"/>
    </row>
    <row r="27" spans="3:12" s="160" customFormat="1">
      <c r="C27" s="155"/>
      <c r="D27" s="165"/>
      <c r="E27" s="155"/>
      <c r="F27" s="322"/>
      <c r="G27" s="153"/>
      <c r="H27" s="322"/>
    </row>
    <row r="28" spans="3:12" s="160" customFormat="1">
      <c r="C28" s="155"/>
      <c r="D28" s="165"/>
      <c r="E28" s="155"/>
      <c r="F28" s="322"/>
      <c r="G28" s="153"/>
      <c r="H28" s="322"/>
    </row>
    <row r="29" spans="3:12" s="160" customFormat="1">
      <c r="C29" s="155"/>
      <c r="D29" s="165"/>
      <c r="E29" s="155"/>
      <c r="F29" s="322"/>
      <c r="G29" s="153"/>
      <c r="H29" s="322"/>
    </row>
    <row r="30" spans="3:12" s="160" customFormat="1">
      <c r="C30" s="155"/>
      <c r="D30" s="165"/>
      <c r="E30" s="155"/>
      <c r="F30" s="322"/>
      <c r="G30" s="153"/>
      <c r="H30" s="322"/>
    </row>
    <row r="31" spans="3:12" s="160" customFormat="1">
      <c r="C31" s="155"/>
      <c r="D31" s="165"/>
      <c r="E31" s="155"/>
      <c r="F31" s="322"/>
      <c r="G31" s="153"/>
      <c r="H31" s="322"/>
    </row>
    <row r="32" spans="3:12" s="160" customFormat="1">
      <c r="C32" s="155"/>
      <c r="D32" s="165"/>
      <c r="E32" s="155"/>
      <c r="F32" s="322"/>
      <c r="G32" s="153"/>
      <c r="H32" s="322"/>
    </row>
    <row r="33" spans="3:8" s="160" customFormat="1">
      <c r="C33" s="155"/>
      <c r="D33" s="165"/>
      <c r="E33" s="155"/>
      <c r="F33" s="322"/>
      <c r="G33" s="153"/>
      <c r="H33" s="322"/>
    </row>
    <row r="34" spans="3:8" s="160" customFormat="1">
      <c r="C34" s="155"/>
      <c r="D34" s="165"/>
      <c r="E34" s="155"/>
      <c r="F34" s="322"/>
      <c r="G34" s="153"/>
      <c r="H34" s="322"/>
    </row>
    <row r="35" spans="3:8" s="160" customFormat="1">
      <c r="C35" s="155"/>
      <c r="D35" s="165"/>
      <c r="E35" s="155"/>
      <c r="F35" s="322"/>
      <c r="G35" s="153"/>
      <c r="H35" s="322"/>
    </row>
    <row r="36" spans="3:8" s="160" customFormat="1">
      <c r="C36" s="155"/>
      <c r="D36" s="165"/>
      <c r="E36" s="155"/>
      <c r="F36" s="322"/>
      <c r="G36" s="153"/>
      <c r="H36" s="322"/>
    </row>
    <row r="37" spans="3:8" s="160" customFormat="1">
      <c r="C37" s="155"/>
      <c r="D37" s="165"/>
      <c r="E37" s="155"/>
      <c r="F37" s="322"/>
      <c r="G37" s="153"/>
      <c r="H37" s="322"/>
    </row>
    <row r="38" spans="3:8" s="160" customFormat="1">
      <c r="C38" s="155"/>
      <c r="D38" s="165"/>
      <c r="E38" s="155"/>
      <c r="F38" s="322"/>
      <c r="G38" s="153"/>
      <c r="H38" s="322"/>
    </row>
    <row r="39" spans="3:8" s="160" customFormat="1">
      <c r="C39" s="155"/>
      <c r="D39" s="165"/>
      <c r="E39" s="155"/>
      <c r="F39" s="322"/>
      <c r="G39" s="153"/>
      <c r="H39" s="322"/>
    </row>
    <row r="40" spans="3:8" s="160" customFormat="1">
      <c r="C40" s="155"/>
      <c r="D40" s="165"/>
      <c r="E40" s="155"/>
      <c r="F40" s="322"/>
      <c r="G40" s="153"/>
      <c r="H40" s="322"/>
    </row>
    <row r="41" spans="3:8" s="160" customFormat="1">
      <c r="C41" s="155"/>
      <c r="D41" s="165"/>
      <c r="E41" s="155"/>
      <c r="F41" s="322"/>
      <c r="G41" s="153"/>
      <c r="H41" s="322"/>
    </row>
    <row r="42" spans="3:8" s="160" customFormat="1">
      <c r="C42" s="155"/>
      <c r="D42" s="165"/>
      <c r="E42" s="155"/>
      <c r="F42" s="322"/>
      <c r="G42" s="153"/>
      <c r="H42" s="322"/>
    </row>
    <row r="43" spans="3:8" s="160" customFormat="1">
      <c r="C43" s="155"/>
      <c r="D43" s="165"/>
      <c r="E43" s="155"/>
      <c r="F43" s="322"/>
      <c r="G43" s="153"/>
      <c r="H43" s="322"/>
    </row>
    <row r="44" spans="3:8" s="160" customFormat="1">
      <c r="C44" s="155"/>
      <c r="D44" s="165"/>
      <c r="E44" s="155"/>
      <c r="F44" s="322"/>
      <c r="G44" s="153"/>
      <c r="H44" s="322"/>
    </row>
    <row r="45" spans="3:8" s="160" customFormat="1">
      <c r="C45" s="155"/>
      <c r="D45" s="165"/>
      <c r="E45" s="155"/>
      <c r="F45" s="322"/>
      <c r="G45" s="153"/>
      <c r="H45" s="322"/>
    </row>
    <row r="46" spans="3:8" s="160" customFormat="1">
      <c r="C46" s="155"/>
      <c r="D46" s="165"/>
      <c r="E46" s="155"/>
      <c r="F46" s="322"/>
      <c r="G46" s="153"/>
      <c r="H46" s="322"/>
    </row>
    <row r="47" spans="3:8" s="160" customFormat="1">
      <c r="C47" s="155"/>
      <c r="D47" s="165"/>
      <c r="E47" s="155"/>
      <c r="F47" s="322"/>
      <c r="G47" s="153"/>
      <c r="H47" s="322"/>
    </row>
    <row r="48" spans="3:8" s="160" customFormat="1">
      <c r="C48" s="155"/>
      <c r="D48" s="165"/>
      <c r="E48" s="155"/>
      <c r="F48" s="322"/>
      <c r="G48" s="153"/>
      <c r="H48" s="322"/>
    </row>
  </sheetData>
  <sheetProtection password="E4C2" sheet="1" objects="1" scenarios="1"/>
  <mergeCells count="1">
    <mergeCell ref="D21:E21"/>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pageSetUpPr fitToPage="1"/>
  </sheetPr>
  <dimension ref="A1:J54"/>
  <sheetViews>
    <sheetView windowProtection="1" showGridLines="0" view="pageBreakPreview" zoomScaleNormal="100" zoomScaleSheetLayoutView="100" workbookViewId="0">
      <selection activeCell="F25" sqref="F25"/>
    </sheetView>
  </sheetViews>
  <sheetFormatPr defaultRowHeight="12.75"/>
  <cols>
    <col min="1" max="1" width="7.7109375" style="342" customWidth="1"/>
    <col min="2" max="2" width="40.7109375" style="343" customWidth="1"/>
    <col min="3" max="3" width="10.140625" style="344" customWidth="1"/>
    <col min="4" max="4" width="10.140625" style="726" customWidth="1"/>
    <col min="5" max="5" width="11.7109375" style="345" customWidth="1"/>
    <col min="6" max="6" width="14.28515625" style="345" customWidth="1"/>
    <col min="7" max="16384" width="9.140625" style="346"/>
  </cols>
  <sheetData>
    <row r="1" spans="1:6" ht="13.15" customHeight="1">
      <c r="A1" s="360"/>
      <c r="B1" s="725"/>
      <c r="C1" s="725"/>
      <c r="D1" s="725"/>
      <c r="E1" s="390"/>
      <c r="F1" s="390"/>
    </row>
    <row r="2" spans="1:6" ht="13.15" customHeight="1">
      <c r="A2" s="360"/>
      <c r="B2" s="725"/>
      <c r="C2" s="725"/>
      <c r="D2" s="725"/>
      <c r="E2" s="390"/>
      <c r="F2" s="390"/>
    </row>
    <row r="3" spans="1:6" ht="13.15" customHeight="1">
      <c r="A3" s="360"/>
      <c r="B3" s="725"/>
      <c r="C3" s="725"/>
      <c r="D3" s="725"/>
      <c r="E3" s="390"/>
      <c r="F3" s="390"/>
    </row>
    <row r="4" spans="1:6" ht="13.15" customHeight="1">
      <c r="A4" s="360"/>
      <c r="B4" s="725"/>
      <c r="C4" s="725"/>
      <c r="D4" s="725"/>
      <c r="E4" s="390"/>
      <c r="F4" s="390"/>
    </row>
    <row r="5" spans="1:6" ht="13.15" customHeight="1">
      <c r="A5" s="360"/>
      <c r="B5" s="725"/>
      <c r="C5" s="725"/>
      <c r="D5" s="725"/>
      <c r="E5" s="390"/>
      <c r="F5" s="390"/>
    </row>
    <row r="6" spans="1:6" ht="13.15" customHeight="1">
      <c r="A6" s="360"/>
      <c r="B6" s="725"/>
      <c r="C6" s="725"/>
      <c r="D6" s="725"/>
      <c r="E6" s="390"/>
      <c r="F6" s="390"/>
    </row>
    <row r="7" spans="1:6" ht="13.15" customHeight="1">
      <c r="A7" s="360"/>
      <c r="B7" s="725"/>
      <c r="C7" s="725"/>
      <c r="D7" s="725"/>
      <c r="E7" s="390"/>
      <c r="F7" s="390"/>
    </row>
    <row r="8" spans="1:6" ht="13.15" customHeight="1">
      <c r="A8" s="360"/>
      <c r="B8" s="725"/>
      <c r="C8" s="725"/>
      <c r="D8" s="725"/>
      <c r="E8" s="390"/>
      <c r="F8" s="390"/>
    </row>
    <row r="9" spans="1:6" ht="13.15" customHeight="1">
      <c r="A9" s="360"/>
      <c r="B9" s="725"/>
      <c r="C9" s="725"/>
      <c r="D9" s="725"/>
      <c r="E9" s="390"/>
      <c r="F9" s="390"/>
    </row>
    <row r="10" spans="1:6" ht="13.15" customHeight="1">
      <c r="A10" s="360"/>
      <c r="B10" s="725"/>
      <c r="C10" s="725"/>
      <c r="D10" s="725"/>
      <c r="E10" s="390"/>
      <c r="F10" s="390"/>
    </row>
    <row r="11" spans="1:6" ht="13.15" customHeight="1">
      <c r="A11" s="360"/>
      <c r="B11" s="725"/>
      <c r="C11" s="725"/>
      <c r="D11" s="725"/>
      <c r="E11" s="390"/>
      <c r="F11" s="390"/>
    </row>
    <row r="12" spans="1:6" ht="13.15" customHeight="1">
      <c r="A12" s="360"/>
      <c r="B12" s="725"/>
      <c r="C12" s="725"/>
      <c r="D12" s="725"/>
      <c r="E12" s="390"/>
      <c r="F12" s="390"/>
    </row>
    <row r="13" spans="1:6" ht="13.15" customHeight="1">
      <c r="A13" s="360"/>
      <c r="B13" s="725"/>
      <c r="C13" s="725"/>
      <c r="D13" s="725"/>
      <c r="E13" s="390"/>
      <c r="F13" s="390"/>
    </row>
    <row r="14" spans="1:6" ht="13.15" customHeight="1">
      <c r="A14" s="360"/>
      <c r="B14" s="725"/>
      <c r="C14" s="725"/>
      <c r="D14" s="725"/>
      <c r="E14" s="390"/>
      <c r="F14" s="390"/>
    </row>
    <row r="15" spans="1:6" ht="13.15" customHeight="1">
      <c r="A15" s="360"/>
      <c r="B15" s="725"/>
      <c r="C15" s="725"/>
      <c r="D15" s="725"/>
      <c r="E15" s="390"/>
      <c r="F15" s="390"/>
    </row>
    <row r="16" spans="1:6" ht="13.15" customHeight="1">
      <c r="A16" s="360"/>
      <c r="B16" s="725"/>
      <c r="C16" s="725"/>
      <c r="D16" s="725"/>
      <c r="E16" s="390"/>
      <c r="F16" s="390"/>
    </row>
    <row r="17" spans="1:10" ht="13.15" customHeight="1">
      <c r="A17" s="360"/>
      <c r="B17" s="725"/>
      <c r="C17" s="725"/>
      <c r="D17" s="725"/>
      <c r="E17" s="390"/>
      <c r="F17" s="390"/>
    </row>
    <row r="18" spans="1:10" ht="13.15" customHeight="1">
      <c r="A18" s="360"/>
      <c r="B18" s="725"/>
      <c r="C18" s="725"/>
      <c r="D18" s="725"/>
      <c r="E18" s="390"/>
      <c r="F18" s="390"/>
    </row>
    <row r="19" spans="1:10" ht="13.15" customHeight="1">
      <c r="A19" s="360"/>
      <c r="B19" s="725"/>
      <c r="C19" s="725"/>
      <c r="D19" s="725"/>
      <c r="E19" s="390"/>
      <c r="F19" s="390"/>
    </row>
    <row r="20" spans="1:10" ht="13.15" customHeight="1">
      <c r="A20" s="360"/>
      <c r="B20" s="725"/>
      <c r="C20" s="725"/>
      <c r="D20" s="725"/>
      <c r="E20" s="390"/>
      <c r="F20" s="390"/>
    </row>
    <row r="21" spans="1:10" ht="13.15" customHeight="1">
      <c r="A21" s="360"/>
      <c r="B21" s="725"/>
      <c r="C21" s="725"/>
      <c r="D21" s="725"/>
      <c r="E21" s="390"/>
      <c r="F21" s="390"/>
    </row>
    <row r="22" spans="1:10" ht="13.15" customHeight="1">
      <c r="A22" s="360"/>
      <c r="B22" s="725"/>
      <c r="C22" s="725"/>
      <c r="D22" s="725"/>
      <c r="E22" s="390"/>
      <c r="F22" s="390"/>
    </row>
    <row r="23" spans="1:10" ht="13.15" customHeight="1">
      <c r="A23" s="360"/>
      <c r="B23" s="725"/>
      <c r="C23" s="725"/>
      <c r="D23" s="725"/>
      <c r="E23" s="390"/>
      <c r="F23" s="390"/>
    </row>
    <row r="24" spans="1:10" ht="13.15" customHeight="1">
      <c r="A24" s="360"/>
      <c r="B24" s="725"/>
      <c r="C24" s="725"/>
      <c r="D24" s="725"/>
      <c r="E24" s="390"/>
      <c r="F24" s="390"/>
    </row>
    <row r="25" spans="1:10" ht="13.15" customHeight="1">
      <c r="A25" s="360"/>
      <c r="B25" s="725"/>
      <c r="C25" s="725"/>
      <c r="D25" s="725"/>
      <c r="E25" s="390"/>
      <c r="F25" s="390"/>
    </row>
    <row r="26" spans="1:10" ht="13.15" customHeight="1">
      <c r="A26" s="360"/>
      <c r="B26" s="725"/>
      <c r="C26" s="725"/>
      <c r="D26" s="725"/>
      <c r="E26" s="390"/>
      <c r="F26" s="390"/>
    </row>
    <row r="27" spans="1:10" ht="30" customHeight="1">
      <c r="A27" s="1136" t="s">
        <v>809</v>
      </c>
      <c r="B27" s="1136"/>
      <c r="C27" s="1136"/>
      <c r="D27" s="1136"/>
      <c r="E27" s="1136"/>
      <c r="F27" s="1136"/>
      <c r="G27" s="1136"/>
      <c r="H27" s="1136"/>
      <c r="I27" s="1136"/>
      <c r="J27" s="1136"/>
    </row>
    <row r="28" spans="1:10">
      <c r="A28" s="360"/>
      <c r="B28" s="725"/>
      <c r="C28" s="725"/>
      <c r="D28" s="725"/>
      <c r="E28" s="390"/>
      <c r="F28" s="390"/>
    </row>
    <row r="29" spans="1:10">
      <c r="A29" s="360"/>
      <c r="B29" s="725"/>
      <c r="C29" s="725"/>
      <c r="D29" s="725"/>
      <c r="E29" s="390"/>
      <c r="F29" s="390"/>
    </row>
    <row r="30" spans="1:10">
      <c r="A30" s="360"/>
      <c r="B30" s="725"/>
      <c r="C30" s="725"/>
      <c r="D30" s="725"/>
      <c r="E30" s="390"/>
      <c r="F30" s="390"/>
    </row>
    <row r="31" spans="1:10">
      <c r="A31" s="360"/>
      <c r="B31" s="725"/>
      <c r="C31" s="725"/>
      <c r="D31" s="725"/>
      <c r="E31" s="390"/>
      <c r="F31" s="390"/>
    </row>
    <row r="32" spans="1:10">
      <c r="A32" s="360"/>
      <c r="B32" s="725"/>
      <c r="C32" s="725"/>
      <c r="D32" s="725"/>
      <c r="E32" s="390"/>
      <c r="F32" s="390"/>
    </row>
    <row r="33" spans="1:6">
      <c r="A33" s="360"/>
      <c r="B33" s="725"/>
      <c r="C33" s="725"/>
      <c r="D33" s="725"/>
      <c r="E33" s="390"/>
      <c r="F33" s="390"/>
    </row>
    <row r="34" spans="1:6">
      <c r="A34" s="360"/>
      <c r="B34" s="725"/>
      <c r="C34" s="725"/>
      <c r="D34" s="725"/>
      <c r="E34" s="390"/>
      <c r="F34" s="390"/>
    </row>
    <row r="35" spans="1:6">
      <c r="A35" s="360"/>
      <c r="B35" s="725"/>
      <c r="C35" s="725"/>
      <c r="D35" s="725"/>
      <c r="E35" s="390"/>
      <c r="F35" s="390"/>
    </row>
    <row r="36" spans="1:6">
      <c r="A36" s="360"/>
      <c r="B36" s="725"/>
      <c r="C36" s="725"/>
      <c r="D36" s="725"/>
      <c r="E36" s="390"/>
      <c r="F36" s="390"/>
    </row>
    <row r="37" spans="1:6">
      <c r="A37" s="360"/>
      <c r="B37" s="725"/>
      <c r="C37" s="725"/>
      <c r="D37" s="725"/>
      <c r="E37" s="390"/>
      <c r="F37" s="390"/>
    </row>
    <row r="38" spans="1:6">
      <c r="A38" s="360"/>
      <c r="B38" s="725"/>
      <c r="C38" s="725"/>
      <c r="D38" s="725"/>
      <c r="E38" s="390"/>
      <c r="F38" s="390"/>
    </row>
    <row r="39" spans="1:6">
      <c r="A39" s="360"/>
      <c r="B39" s="725"/>
      <c r="C39" s="725"/>
      <c r="D39" s="725"/>
      <c r="E39" s="390"/>
      <c r="F39" s="390"/>
    </row>
    <row r="40" spans="1:6">
      <c r="A40" s="360"/>
      <c r="B40" s="725"/>
      <c r="C40" s="725"/>
      <c r="D40" s="725"/>
      <c r="E40" s="390"/>
      <c r="F40" s="390"/>
    </row>
    <row r="41" spans="1:6">
      <c r="A41" s="360"/>
      <c r="B41" s="725"/>
      <c r="C41" s="725"/>
      <c r="D41" s="725"/>
      <c r="E41" s="390"/>
      <c r="F41" s="390"/>
    </row>
    <row r="42" spans="1:6">
      <c r="A42" s="360"/>
      <c r="B42" s="725"/>
      <c r="C42" s="725"/>
      <c r="D42" s="725"/>
      <c r="E42" s="390"/>
      <c r="F42" s="390"/>
    </row>
    <row r="43" spans="1:6">
      <c r="A43" s="360"/>
      <c r="B43" s="725"/>
      <c r="C43" s="725"/>
      <c r="D43" s="725"/>
      <c r="E43" s="390"/>
      <c r="F43" s="390"/>
    </row>
    <row r="44" spans="1:6">
      <c r="A44" s="360"/>
      <c r="B44" s="725"/>
      <c r="C44" s="725"/>
      <c r="D44" s="725"/>
      <c r="E44" s="390"/>
      <c r="F44" s="390"/>
    </row>
    <row r="45" spans="1:6">
      <c r="A45" s="360"/>
      <c r="B45" s="725"/>
      <c r="C45" s="725"/>
      <c r="D45" s="725"/>
      <c r="E45" s="390"/>
      <c r="F45" s="390"/>
    </row>
    <row r="46" spans="1:6">
      <c r="A46" s="360"/>
      <c r="B46" s="725"/>
      <c r="C46" s="725"/>
      <c r="D46" s="725"/>
      <c r="E46" s="390"/>
      <c r="F46" s="390"/>
    </row>
    <row r="47" spans="1:6">
      <c r="A47" s="360"/>
      <c r="B47" s="725"/>
      <c r="C47" s="725"/>
      <c r="D47" s="725"/>
      <c r="E47" s="390"/>
      <c r="F47" s="390"/>
    </row>
    <row r="48" spans="1:6">
      <c r="A48" s="360"/>
      <c r="B48" s="725"/>
      <c r="C48" s="725"/>
      <c r="D48" s="725"/>
      <c r="E48" s="390"/>
      <c r="F48" s="390"/>
    </row>
    <row r="49" spans="1:6">
      <c r="A49" s="360"/>
      <c r="B49" s="725"/>
      <c r="C49" s="725"/>
      <c r="D49" s="725"/>
      <c r="E49" s="390"/>
      <c r="F49" s="390"/>
    </row>
    <row r="50" spans="1:6">
      <c r="A50" s="360"/>
      <c r="B50" s="725"/>
      <c r="C50" s="725"/>
      <c r="D50" s="725"/>
      <c r="E50" s="390"/>
      <c r="F50" s="390"/>
    </row>
    <row r="51" spans="1:6">
      <c r="A51" s="360"/>
      <c r="B51" s="725"/>
      <c r="C51" s="725"/>
      <c r="D51" s="725"/>
      <c r="E51" s="390"/>
      <c r="F51" s="390"/>
    </row>
    <row r="52" spans="1:6">
      <c r="A52" s="360"/>
      <c r="B52" s="725"/>
      <c r="C52" s="725"/>
      <c r="D52" s="725"/>
      <c r="E52" s="390"/>
      <c r="F52" s="390"/>
    </row>
    <row r="53" spans="1:6">
      <c r="A53" s="360"/>
      <c r="B53" s="725"/>
      <c r="C53" s="725"/>
      <c r="D53" s="725"/>
      <c r="E53" s="390"/>
      <c r="F53" s="390"/>
    </row>
    <row r="54" spans="1:6">
      <c r="A54" s="360"/>
      <c r="B54" s="725"/>
      <c r="C54" s="725"/>
      <c r="D54" s="725"/>
      <c r="E54" s="390"/>
      <c r="F54" s="390"/>
    </row>
  </sheetData>
  <sheetProtection password="E4C2" sheet="1" objects="1" scenarios="1"/>
  <mergeCells count="1">
    <mergeCell ref="A27:J27"/>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00B0F0"/>
    <pageSetUpPr fitToPage="1"/>
  </sheetPr>
  <dimension ref="A1:U56"/>
  <sheetViews>
    <sheetView windowProtection="1" showZeros="0" zoomScale="90" zoomScaleNormal="90" zoomScaleSheetLayoutView="100" zoomScalePageLayoutView="9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384" customWidth="1"/>
    <col min="2" max="2" width="40.7109375" style="470" customWidth="1"/>
    <col min="3" max="3" width="10.140625" style="380" customWidth="1"/>
    <col min="4" max="4" width="10.140625" style="381" customWidth="1"/>
    <col min="5" max="5" width="11.7109375" style="382" customWidth="1"/>
    <col min="6" max="6" width="14.28515625" style="381" customWidth="1"/>
    <col min="7" max="7" width="3.7109375" style="383" customWidth="1"/>
    <col min="8" max="8" width="10.140625" style="380" customWidth="1"/>
    <col min="9" max="9" width="10.140625" style="381" customWidth="1"/>
    <col min="10" max="10" width="11.7109375" style="382" customWidth="1"/>
    <col min="11" max="11" width="14.28515625" style="381" customWidth="1"/>
    <col min="12" max="12" width="3.7109375" style="383" customWidth="1"/>
    <col min="13" max="13" width="10.140625" style="380" customWidth="1"/>
    <col min="14" max="14" width="10.140625" style="381" customWidth="1"/>
    <col min="15" max="15" width="11.7109375" style="382" customWidth="1"/>
    <col min="16" max="16" width="14.28515625" style="381" customWidth="1"/>
    <col min="17" max="17" width="3.7109375" style="383" customWidth="1"/>
    <col min="18" max="18" width="10.140625" style="380" customWidth="1"/>
    <col min="19" max="19" width="10.140625" style="381" customWidth="1"/>
    <col min="20" max="20" width="11.7109375" style="382" customWidth="1"/>
    <col min="21" max="21" width="14.28515625" style="381" customWidth="1"/>
    <col min="22" max="16384" width="9" style="383"/>
  </cols>
  <sheetData>
    <row r="1" spans="1:21" ht="13.5" customHeight="1">
      <c r="C1" s="1137" t="s">
        <v>1265</v>
      </c>
      <c r="D1" s="1137"/>
      <c r="E1" s="1137"/>
      <c r="F1" s="1137"/>
      <c r="H1" s="1144" t="s">
        <v>1990</v>
      </c>
      <c r="I1" s="1144"/>
      <c r="J1" s="1144"/>
      <c r="K1" s="1144"/>
      <c r="M1" s="1144" t="s">
        <v>1991</v>
      </c>
      <c r="N1" s="1144"/>
      <c r="O1" s="1144"/>
      <c r="P1" s="1144"/>
      <c r="R1" s="1144" t="s">
        <v>1992</v>
      </c>
      <c r="S1" s="1144"/>
      <c r="T1" s="1144"/>
      <c r="U1" s="1144"/>
    </row>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439" customFormat="1">
      <c r="A4" s="373"/>
      <c r="B4" s="278"/>
      <c r="C4" s="400"/>
      <c r="D4" s="283"/>
      <c r="E4" s="460"/>
      <c r="F4" s="460"/>
      <c r="H4" s="400"/>
      <c r="I4" s="283"/>
      <c r="J4" s="460"/>
      <c r="K4" s="460"/>
      <c r="M4" s="400"/>
      <c r="N4" s="283"/>
      <c r="O4" s="460"/>
      <c r="P4" s="460"/>
      <c r="R4" s="400"/>
      <c r="S4" s="283"/>
      <c r="T4" s="460"/>
      <c r="U4" s="460"/>
    </row>
    <row r="5" spans="1:21" s="473" customFormat="1" ht="20.100000000000001" customHeight="1">
      <c r="A5" s="471" t="s">
        <v>686</v>
      </c>
      <c r="B5" s="472" t="s">
        <v>29</v>
      </c>
    </row>
    <row r="6" spans="1:21" ht="15" customHeight="1">
      <c r="A6" s="379"/>
      <c r="B6" s="528"/>
      <c r="C6" s="351"/>
      <c r="H6" s="351"/>
      <c r="M6" s="351"/>
      <c r="R6" s="351"/>
    </row>
    <row r="7" spans="1:21" ht="141" customHeight="1">
      <c r="A7" s="373" t="s">
        <v>662</v>
      </c>
      <c r="B7" s="278" t="s">
        <v>973</v>
      </c>
      <c r="C7" s="397" t="s">
        <v>34</v>
      </c>
      <c r="D7" s="398">
        <v>9</v>
      </c>
      <c r="E7" s="1094"/>
      <c r="F7" s="398">
        <f>D7*E7</f>
        <v>0</v>
      </c>
      <c r="G7" s="401"/>
      <c r="H7" s="397" t="s">
        <v>34</v>
      </c>
      <c r="I7" s="398"/>
      <c r="J7" s="536">
        <f>E7</f>
        <v>0</v>
      </c>
      <c r="K7" s="398">
        <f>I7*J7</f>
        <v>0</v>
      </c>
      <c r="L7" s="401"/>
      <c r="M7" s="397" t="s">
        <v>34</v>
      </c>
      <c r="N7" s="398">
        <v>9</v>
      </c>
      <c r="O7" s="536">
        <f>E7</f>
        <v>0</v>
      </c>
      <c r="P7" s="398">
        <f>N7*O7</f>
        <v>0</v>
      </c>
      <c r="Q7" s="401"/>
      <c r="R7" s="397" t="s">
        <v>34</v>
      </c>
      <c r="S7" s="398"/>
      <c r="T7" s="536">
        <f>E7</f>
        <v>0</v>
      </c>
      <c r="U7" s="398">
        <f>S7*T7</f>
        <v>0</v>
      </c>
    </row>
    <row r="8" spans="1:21">
      <c r="A8" s="379"/>
      <c r="B8" s="528"/>
      <c r="C8" s="385"/>
      <c r="E8" s="535"/>
      <c r="H8" s="385"/>
      <c r="J8" s="536">
        <f t="shared" ref="J8:J21" si="0">E8</f>
        <v>0</v>
      </c>
      <c r="M8" s="385"/>
      <c r="O8" s="536">
        <f t="shared" ref="O8:O21" si="1">E8</f>
        <v>0</v>
      </c>
      <c r="R8" s="385"/>
      <c r="T8" s="536">
        <f t="shared" ref="T8:T21" si="2">E8</f>
        <v>0</v>
      </c>
    </row>
    <row r="9" spans="1:21" ht="83.25" customHeight="1">
      <c r="A9" s="373" t="s">
        <v>663</v>
      </c>
      <c r="B9" s="278" t="s">
        <v>2083</v>
      </c>
      <c r="C9" s="397" t="s">
        <v>34</v>
      </c>
      <c r="D9" s="398">
        <v>26</v>
      </c>
      <c r="E9" s="1094"/>
      <c r="F9" s="398">
        <f>D9*E9</f>
        <v>0</v>
      </c>
      <c r="G9" s="401"/>
      <c r="H9" s="397" t="s">
        <v>34</v>
      </c>
      <c r="I9" s="398"/>
      <c r="J9" s="536">
        <f t="shared" si="0"/>
        <v>0</v>
      </c>
      <c r="K9" s="398">
        <f>I9*J9</f>
        <v>0</v>
      </c>
      <c r="L9" s="401"/>
      <c r="M9" s="397" t="s">
        <v>34</v>
      </c>
      <c r="N9" s="398">
        <v>26</v>
      </c>
      <c r="O9" s="536">
        <f t="shared" si="1"/>
        <v>0</v>
      </c>
      <c r="P9" s="398">
        <f>N9*O9</f>
        <v>0</v>
      </c>
      <c r="Q9" s="401"/>
      <c r="R9" s="397" t="s">
        <v>34</v>
      </c>
      <c r="S9" s="398"/>
      <c r="T9" s="536">
        <f t="shared" si="2"/>
        <v>0</v>
      </c>
      <c r="U9" s="398">
        <f>S9*T9</f>
        <v>0</v>
      </c>
    </row>
    <row r="10" spans="1:21">
      <c r="A10" s="379"/>
      <c r="B10" s="528"/>
      <c r="C10" s="385"/>
      <c r="E10" s="535"/>
      <c r="H10" s="385"/>
      <c r="J10" s="536">
        <f t="shared" si="0"/>
        <v>0</v>
      </c>
      <c r="M10" s="385"/>
      <c r="O10" s="536">
        <f t="shared" si="1"/>
        <v>0</v>
      </c>
      <c r="R10" s="385"/>
      <c r="T10" s="536">
        <f t="shared" si="2"/>
        <v>0</v>
      </c>
    </row>
    <row r="11" spans="1:21" ht="141" customHeight="1">
      <c r="A11" s="373" t="s">
        <v>664</v>
      </c>
      <c r="B11" s="278" t="s">
        <v>975</v>
      </c>
      <c r="C11" s="351"/>
      <c r="E11" s="535"/>
      <c r="H11" s="351"/>
      <c r="J11" s="536">
        <f t="shared" si="0"/>
        <v>0</v>
      </c>
      <c r="M11" s="351"/>
      <c r="O11" s="536">
        <f t="shared" si="1"/>
        <v>0</v>
      </c>
      <c r="R11" s="351"/>
      <c r="T11" s="536">
        <f t="shared" si="2"/>
        <v>0</v>
      </c>
    </row>
    <row r="12" spans="1:21">
      <c r="A12" s="379"/>
      <c r="B12" s="351" t="s">
        <v>972</v>
      </c>
      <c r="C12" s="385" t="s">
        <v>34</v>
      </c>
      <c r="D12" s="381">
        <v>4.5</v>
      </c>
      <c r="E12" s="1101"/>
      <c r="F12" s="381">
        <f>D12*E12</f>
        <v>0</v>
      </c>
      <c r="H12" s="385" t="s">
        <v>34</v>
      </c>
      <c r="J12" s="536">
        <f t="shared" si="0"/>
        <v>0</v>
      </c>
      <c r="K12" s="381">
        <f>I12*J12</f>
        <v>0</v>
      </c>
      <c r="M12" s="385" t="s">
        <v>34</v>
      </c>
      <c r="N12" s="381">
        <v>4.5</v>
      </c>
      <c r="O12" s="536">
        <f t="shared" si="1"/>
        <v>0</v>
      </c>
      <c r="P12" s="381">
        <f>N12*O12</f>
        <v>0</v>
      </c>
      <c r="R12" s="385" t="s">
        <v>34</v>
      </c>
      <c r="T12" s="536">
        <f t="shared" si="2"/>
        <v>0</v>
      </c>
      <c r="U12" s="381">
        <f>S12*T12</f>
        <v>0</v>
      </c>
    </row>
    <row r="13" spans="1:21">
      <c r="A13" s="379"/>
      <c r="B13" s="528"/>
      <c r="C13" s="385"/>
      <c r="E13" s="535"/>
      <c r="H13" s="385"/>
      <c r="J13" s="536">
        <f t="shared" si="0"/>
        <v>0</v>
      </c>
      <c r="M13" s="385"/>
      <c r="O13" s="536">
        <f t="shared" si="1"/>
        <v>0</v>
      </c>
      <c r="R13" s="385"/>
      <c r="T13" s="536">
        <f t="shared" si="2"/>
        <v>0</v>
      </c>
    </row>
    <row r="14" spans="1:21" ht="141" customHeight="1">
      <c r="A14" s="373" t="s">
        <v>665</v>
      </c>
      <c r="B14" s="278" t="s">
        <v>974</v>
      </c>
      <c r="C14" s="351"/>
      <c r="E14" s="535"/>
      <c r="H14" s="351"/>
      <c r="J14" s="536">
        <f t="shared" si="0"/>
        <v>0</v>
      </c>
      <c r="M14" s="351"/>
      <c r="O14" s="536">
        <f t="shared" si="1"/>
        <v>0</v>
      </c>
      <c r="R14" s="351"/>
      <c r="T14" s="536">
        <f t="shared" si="2"/>
        <v>0</v>
      </c>
    </row>
    <row r="15" spans="1:21">
      <c r="A15" s="379"/>
      <c r="B15" s="351" t="s">
        <v>778</v>
      </c>
      <c r="C15" s="385" t="s">
        <v>34</v>
      </c>
      <c r="D15" s="381">
        <v>7</v>
      </c>
      <c r="E15" s="1101"/>
      <c r="F15" s="381">
        <f>D15*E15</f>
        <v>0</v>
      </c>
      <c r="H15" s="385" t="s">
        <v>34</v>
      </c>
      <c r="J15" s="536">
        <f t="shared" si="0"/>
        <v>0</v>
      </c>
      <c r="K15" s="381">
        <f>I15*J15</f>
        <v>0</v>
      </c>
      <c r="M15" s="385" t="s">
        <v>34</v>
      </c>
      <c r="N15" s="381">
        <v>7</v>
      </c>
      <c r="O15" s="536">
        <f t="shared" si="1"/>
        <v>0</v>
      </c>
      <c r="P15" s="381">
        <f>N15*O15</f>
        <v>0</v>
      </c>
      <c r="R15" s="385" t="s">
        <v>34</v>
      </c>
      <c r="T15" s="536">
        <f t="shared" si="2"/>
        <v>0</v>
      </c>
      <c r="U15" s="381">
        <f>S15*T15</f>
        <v>0</v>
      </c>
    </row>
    <row r="16" spans="1:21">
      <c r="A16" s="379"/>
      <c r="B16" s="528"/>
      <c r="C16" s="385"/>
      <c r="E16" s="535"/>
      <c r="H16" s="385"/>
      <c r="J16" s="536">
        <f t="shared" si="0"/>
        <v>0</v>
      </c>
      <c r="M16" s="385"/>
      <c r="O16" s="536">
        <f t="shared" si="1"/>
        <v>0</v>
      </c>
      <c r="R16" s="385"/>
      <c r="T16" s="536">
        <f t="shared" si="2"/>
        <v>0</v>
      </c>
    </row>
    <row r="17" spans="1:21" ht="119.25" customHeight="1">
      <c r="A17" s="373" t="s">
        <v>666</v>
      </c>
      <c r="B17" s="278" t="s">
        <v>1975</v>
      </c>
      <c r="C17" s="397" t="s">
        <v>34</v>
      </c>
      <c r="D17" s="398">
        <v>17.5</v>
      </c>
      <c r="E17" s="1094"/>
      <c r="F17" s="398">
        <f>D17*E17</f>
        <v>0</v>
      </c>
      <c r="G17" s="401"/>
      <c r="H17" s="397" t="s">
        <v>34</v>
      </c>
      <c r="I17" s="398"/>
      <c r="J17" s="536">
        <f t="shared" si="0"/>
        <v>0</v>
      </c>
      <c r="K17" s="398">
        <f>I17*J17</f>
        <v>0</v>
      </c>
      <c r="L17" s="401"/>
      <c r="M17" s="397" t="s">
        <v>34</v>
      </c>
      <c r="N17" s="398">
        <v>17.5</v>
      </c>
      <c r="O17" s="536">
        <f t="shared" si="1"/>
        <v>0</v>
      </c>
      <c r="P17" s="398">
        <f>N17*O17</f>
        <v>0</v>
      </c>
      <c r="Q17" s="401"/>
      <c r="R17" s="397" t="s">
        <v>34</v>
      </c>
      <c r="S17" s="398"/>
      <c r="T17" s="536">
        <f t="shared" si="2"/>
        <v>0</v>
      </c>
      <c r="U17" s="398">
        <f>S17*T17</f>
        <v>0</v>
      </c>
    </row>
    <row r="18" spans="1:21">
      <c r="A18" s="379"/>
      <c r="B18" s="278"/>
      <c r="C18" s="385"/>
      <c r="H18" s="385"/>
      <c r="J18" s="536">
        <f t="shared" si="0"/>
        <v>0</v>
      </c>
      <c r="M18" s="385"/>
      <c r="O18" s="536">
        <f t="shared" si="1"/>
        <v>0</v>
      </c>
      <c r="R18" s="385"/>
      <c r="T18" s="536">
        <f t="shared" si="2"/>
        <v>0</v>
      </c>
    </row>
    <row r="19" spans="1:21" ht="174" customHeight="1">
      <c r="A19" s="373" t="s">
        <v>667</v>
      </c>
      <c r="B19" s="289" t="s">
        <v>991</v>
      </c>
      <c r="C19" s="385"/>
      <c r="H19" s="385"/>
      <c r="J19" s="536">
        <f t="shared" si="0"/>
        <v>0</v>
      </c>
      <c r="M19" s="385"/>
      <c r="O19" s="536">
        <f t="shared" si="1"/>
        <v>0</v>
      </c>
      <c r="R19" s="385"/>
      <c r="T19" s="536">
        <f t="shared" si="2"/>
        <v>0</v>
      </c>
    </row>
    <row r="20" spans="1:21" ht="47.25" customHeight="1">
      <c r="A20" s="379"/>
      <c r="B20" s="289" t="s">
        <v>990</v>
      </c>
      <c r="C20" s="385"/>
      <c r="H20" s="385"/>
      <c r="J20" s="536">
        <f t="shared" si="0"/>
        <v>0</v>
      </c>
      <c r="M20" s="385"/>
      <c r="O20" s="536">
        <f t="shared" si="1"/>
        <v>0</v>
      </c>
      <c r="R20" s="385"/>
      <c r="T20" s="536">
        <f t="shared" si="2"/>
        <v>0</v>
      </c>
    </row>
    <row r="21" spans="1:21">
      <c r="A21" s="379"/>
      <c r="B21" s="289" t="s">
        <v>24</v>
      </c>
      <c r="C21" s="385" t="s">
        <v>41</v>
      </c>
      <c r="D21" s="381">
        <v>1</v>
      </c>
      <c r="E21" s="1080"/>
      <c r="F21" s="381">
        <f>D21*E21</f>
        <v>0</v>
      </c>
      <c r="H21" s="385" t="s">
        <v>41</v>
      </c>
      <c r="J21" s="536">
        <f t="shared" si="0"/>
        <v>0</v>
      </c>
      <c r="K21" s="381">
        <f>I21*J21</f>
        <v>0</v>
      </c>
      <c r="M21" s="385" t="s">
        <v>41</v>
      </c>
      <c r="N21" s="381">
        <v>0</v>
      </c>
      <c r="O21" s="536">
        <f t="shared" si="1"/>
        <v>0</v>
      </c>
      <c r="P21" s="381">
        <f>N21*O21</f>
        <v>0</v>
      </c>
      <c r="R21" s="385" t="s">
        <v>41</v>
      </c>
      <c r="S21" s="381">
        <v>1</v>
      </c>
      <c r="T21" s="536">
        <f t="shared" si="2"/>
        <v>0</v>
      </c>
      <c r="U21" s="381">
        <f>S21*T21</f>
        <v>0</v>
      </c>
    </row>
    <row r="22" spans="1:21">
      <c r="A22" s="379"/>
      <c r="B22" s="289"/>
      <c r="C22" s="385"/>
      <c r="H22" s="385"/>
      <c r="M22" s="385"/>
      <c r="R22" s="385"/>
    </row>
    <row r="23" spans="1:21" s="473" customFormat="1" ht="20.100000000000001" customHeight="1">
      <c r="A23" s="471"/>
      <c r="B23" s="472" t="s">
        <v>687</v>
      </c>
      <c r="C23" s="487"/>
      <c r="D23" s="488"/>
      <c r="E23" s="488"/>
      <c r="F23" s="488">
        <f>SUM(F6:F22)</f>
        <v>0</v>
      </c>
      <c r="H23" s="487"/>
      <c r="I23" s="488"/>
      <c r="J23" s="488"/>
      <c r="K23" s="488">
        <f>SUM(K6:K22)</f>
        <v>0</v>
      </c>
      <c r="M23" s="487"/>
      <c r="N23" s="488"/>
      <c r="O23" s="488"/>
      <c r="P23" s="488">
        <f>SUM(P6:P22)</f>
        <v>0</v>
      </c>
      <c r="R23" s="487"/>
      <c r="S23" s="488"/>
      <c r="T23" s="488"/>
      <c r="U23" s="488">
        <f>SUM(U6:U22)</f>
        <v>0</v>
      </c>
    </row>
    <row r="24" spans="1:21" s="381" customFormat="1">
      <c r="A24" s="367"/>
      <c r="B24" s="368"/>
      <c r="C24" s="369"/>
      <c r="D24" s="370"/>
      <c r="E24" s="535"/>
      <c r="H24" s="369"/>
      <c r="I24" s="370"/>
      <c r="J24" s="535"/>
      <c r="M24" s="369"/>
      <c r="N24" s="370"/>
      <c r="O24" s="535"/>
      <c r="R24" s="369"/>
      <c r="S24" s="370"/>
      <c r="T24" s="535"/>
    </row>
    <row r="25" spans="1:21" s="381" customFormat="1">
      <c r="A25" s="367"/>
      <c r="B25" s="368"/>
      <c r="C25" s="369"/>
      <c r="D25" s="370"/>
      <c r="E25" s="535"/>
      <c r="H25" s="369"/>
      <c r="I25" s="370"/>
      <c r="J25" s="535"/>
      <c r="M25" s="369"/>
      <c r="N25" s="370"/>
      <c r="O25" s="535"/>
      <c r="R25" s="369"/>
      <c r="S25" s="370"/>
      <c r="T25" s="535"/>
    </row>
    <row r="26" spans="1:21" s="381" customFormat="1">
      <c r="A26" s="367"/>
      <c r="B26" s="368"/>
      <c r="C26" s="369"/>
      <c r="D26" s="370"/>
      <c r="E26" s="535"/>
      <c r="H26" s="369"/>
      <c r="I26" s="370"/>
      <c r="J26" s="535"/>
      <c r="M26" s="369"/>
      <c r="N26" s="370"/>
      <c r="O26" s="535"/>
      <c r="R26" s="369"/>
      <c r="S26" s="370"/>
      <c r="T26" s="535"/>
    </row>
    <row r="27" spans="1:21" s="381" customFormat="1">
      <c r="A27" s="367"/>
      <c r="B27" s="368"/>
      <c r="C27" s="369"/>
      <c r="D27" s="370"/>
      <c r="E27" s="535"/>
      <c r="H27" s="369"/>
      <c r="I27" s="370"/>
      <c r="J27" s="535"/>
      <c r="M27" s="369"/>
      <c r="N27" s="370"/>
      <c r="O27" s="535"/>
      <c r="R27" s="369"/>
      <c r="S27" s="370"/>
      <c r="T27" s="535"/>
    </row>
    <row r="28" spans="1:21" s="381" customFormat="1">
      <c r="A28" s="367"/>
      <c r="B28" s="368"/>
      <c r="C28" s="369"/>
      <c r="D28" s="370"/>
      <c r="E28" s="535"/>
      <c r="H28" s="369"/>
      <c r="I28" s="370"/>
      <c r="J28" s="535"/>
      <c r="M28" s="369"/>
      <c r="N28" s="370"/>
      <c r="O28" s="535"/>
      <c r="R28" s="369"/>
      <c r="S28" s="370"/>
      <c r="T28" s="535"/>
    </row>
    <row r="29" spans="1:21" s="381" customFormat="1">
      <c r="A29" s="367"/>
      <c r="B29" s="368"/>
      <c r="C29" s="369"/>
      <c r="D29" s="370"/>
      <c r="E29" s="535"/>
      <c r="H29" s="369"/>
      <c r="I29" s="370"/>
      <c r="J29" s="535"/>
      <c r="M29" s="369"/>
      <c r="N29" s="370"/>
      <c r="O29" s="535"/>
      <c r="R29" s="369"/>
      <c r="S29" s="370"/>
      <c r="T29" s="535"/>
    </row>
    <row r="30" spans="1:21" s="381" customFormat="1">
      <c r="A30" s="367"/>
      <c r="B30" s="368"/>
      <c r="C30" s="369"/>
      <c r="D30" s="370"/>
      <c r="E30" s="535"/>
      <c r="H30" s="369"/>
      <c r="I30" s="370"/>
      <c r="J30" s="535"/>
      <c r="M30" s="369"/>
      <c r="N30" s="370"/>
      <c r="O30" s="535"/>
      <c r="R30" s="369"/>
      <c r="S30" s="370"/>
      <c r="T30" s="535"/>
    </row>
    <row r="31" spans="1:21" s="381" customFormat="1">
      <c r="A31" s="367"/>
      <c r="B31" s="368"/>
      <c r="C31" s="369"/>
      <c r="D31" s="370"/>
      <c r="E31" s="535"/>
      <c r="H31" s="369"/>
      <c r="I31" s="370"/>
      <c r="J31" s="535"/>
      <c r="M31" s="369"/>
      <c r="N31" s="370"/>
      <c r="O31" s="535"/>
      <c r="R31" s="369"/>
      <c r="S31" s="370"/>
      <c r="T31" s="535"/>
    </row>
    <row r="32" spans="1:21" s="381" customFormat="1">
      <c r="A32" s="367"/>
      <c r="B32" s="368"/>
      <c r="C32" s="369"/>
      <c r="D32" s="370"/>
      <c r="E32" s="535"/>
      <c r="H32" s="369"/>
      <c r="I32" s="370"/>
      <c r="J32" s="535"/>
      <c r="M32" s="369"/>
      <c r="N32" s="370"/>
      <c r="O32" s="535"/>
      <c r="R32" s="369"/>
      <c r="S32" s="370"/>
      <c r="T32" s="535"/>
    </row>
    <row r="33" spans="1:20" s="381" customFormat="1">
      <c r="A33" s="367"/>
      <c r="B33" s="368"/>
      <c r="C33" s="369"/>
      <c r="D33" s="370"/>
      <c r="E33" s="535"/>
      <c r="H33" s="369"/>
      <c r="I33" s="370"/>
      <c r="J33" s="535"/>
      <c r="M33" s="369"/>
      <c r="N33" s="370"/>
      <c r="O33" s="535"/>
      <c r="R33" s="369"/>
      <c r="S33" s="370"/>
      <c r="T33" s="535"/>
    </row>
    <row r="34" spans="1:20" s="381" customFormat="1">
      <c r="A34" s="367"/>
      <c r="B34" s="368"/>
      <c r="C34" s="369"/>
      <c r="D34" s="370"/>
      <c r="E34" s="535"/>
      <c r="H34" s="369"/>
      <c r="I34" s="370"/>
      <c r="J34" s="535"/>
      <c r="M34" s="369"/>
      <c r="N34" s="370"/>
      <c r="O34" s="535"/>
      <c r="R34" s="369"/>
      <c r="S34" s="370"/>
      <c r="T34" s="535"/>
    </row>
    <row r="35" spans="1:20" s="381" customFormat="1">
      <c r="A35" s="367"/>
      <c r="B35" s="368"/>
      <c r="C35" s="369"/>
      <c r="D35" s="370"/>
      <c r="E35" s="535"/>
      <c r="H35" s="369"/>
      <c r="I35" s="370"/>
      <c r="J35" s="535"/>
      <c r="M35" s="369"/>
      <c r="N35" s="370"/>
      <c r="O35" s="535"/>
      <c r="R35" s="369"/>
      <c r="S35" s="370"/>
      <c r="T35" s="535"/>
    </row>
    <row r="36" spans="1:20" s="381" customFormat="1">
      <c r="A36" s="367"/>
      <c r="B36" s="368"/>
      <c r="C36" s="369"/>
      <c r="D36" s="370"/>
      <c r="E36" s="535"/>
      <c r="H36" s="369"/>
      <c r="I36" s="370"/>
      <c r="J36" s="535"/>
      <c r="M36" s="369"/>
      <c r="N36" s="370"/>
      <c r="O36" s="535"/>
      <c r="R36" s="369"/>
      <c r="S36" s="370"/>
      <c r="T36" s="535"/>
    </row>
    <row r="37" spans="1:20" s="381" customFormat="1">
      <c r="A37" s="367"/>
      <c r="B37" s="368"/>
      <c r="C37" s="369"/>
      <c r="D37" s="370"/>
      <c r="E37" s="535"/>
      <c r="H37" s="369"/>
      <c r="I37" s="370"/>
      <c r="J37" s="535"/>
      <c r="M37" s="369"/>
      <c r="N37" s="370"/>
      <c r="O37" s="535"/>
      <c r="R37" s="369"/>
      <c r="S37" s="370"/>
      <c r="T37" s="535"/>
    </row>
    <row r="38" spans="1:20" s="381" customFormat="1">
      <c r="A38" s="367"/>
      <c r="B38" s="368"/>
      <c r="C38" s="369"/>
      <c r="D38" s="370"/>
      <c r="E38" s="535"/>
      <c r="H38" s="369"/>
      <c r="I38" s="370"/>
      <c r="J38" s="535"/>
      <c r="M38" s="369"/>
      <c r="N38" s="370"/>
      <c r="O38" s="535"/>
      <c r="R38" s="369"/>
      <c r="S38" s="370"/>
      <c r="T38" s="535"/>
    </row>
    <row r="39" spans="1:20" s="381" customFormat="1">
      <c r="A39" s="367"/>
      <c r="B39" s="368"/>
      <c r="C39" s="369"/>
      <c r="D39" s="370"/>
      <c r="E39" s="535"/>
      <c r="H39" s="369"/>
      <c r="I39" s="370"/>
      <c r="J39" s="535"/>
      <c r="M39" s="369"/>
      <c r="N39" s="370"/>
      <c r="O39" s="535"/>
      <c r="R39" s="369"/>
      <c r="S39" s="370"/>
      <c r="T39" s="535"/>
    </row>
    <row r="40" spans="1:20" s="381" customFormat="1">
      <c r="A40" s="367"/>
      <c r="B40" s="368"/>
      <c r="C40" s="369"/>
      <c r="D40" s="370"/>
      <c r="E40" s="535"/>
      <c r="H40" s="369"/>
      <c r="I40" s="370"/>
      <c r="J40" s="535"/>
      <c r="M40" s="369"/>
      <c r="N40" s="370"/>
      <c r="O40" s="535"/>
      <c r="R40" s="369"/>
      <c r="S40" s="370"/>
      <c r="T40" s="535"/>
    </row>
    <row r="41" spans="1:20" s="381" customFormat="1">
      <c r="A41" s="367"/>
      <c r="B41" s="368"/>
      <c r="C41" s="369"/>
      <c r="D41" s="370"/>
      <c r="E41" s="535"/>
      <c r="H41" s="369"/>
      <c r="I41" s="370"/>
      <c r="J41" s="535"/>
      <c r="M41" s="369"/>
      <c r="N41" s="370"/>
      <c r="O41" s="535"/>
      <c r="R41" s="369"/>
      <c r="S41" s="370"/>
      <c r="T41" s="535"/>
    </row>
    <row r="42" spans="1:20" s="381" customFormat="1">
      <c r="A42" s="367"/>
      <c r="B42" s="368"/>
      <c r="C42" s="369"/>
      <c r="D42" s="370"/>
      <c r="E42" s="535"/>
      <c r="H42" s="369"/>
      <c r="I42" s="370"/>
      <c r="J42" s="535"/>
      <c r="M42" s="369"/>
      <c r="N42" s="370"/>
      <c r="O42" s="535"/>
      <c r="R42" s="369"/>
      <c r="S42" s="370"/>
      <c r="T42" s="535"/>
    </row>
    <row r="43" spans="1:20" s="381" customFormat="1">
      <c r="A43" s="367"/>
      <c r="B43" s="368"/>
      <c r="C43" s="369"/>
      <c r="D43" s="370"/>
      <c r="E43" s="535"/>
      <c r="H43" s="369"/>
      <c r="I43" s="370"/>
      <c r="J43" s="535"/>
      <c r="M43" s="369"/>
      <c r="N43" s="370"/>
      <c r="O43" s="535"/>
      <c r="R43" s="369"/>
      <c r="S43" s="370"/>
      <c r="T43" s="535"/>
    </row>
    <row r="44" spans="1:20" s="381" customFormat="1">
      <c r="A44" s="367"/>
      <c r="B44" s="368"/>
      <c r="C44" s="369"/>
      <c r="D44" s="370"/>
      <c r="E44" s="535"/>
      <c r="H44" s="369"/>
      <c r="I44" s="370"/>
      <c r="J44" s="535"/>
      <c r="M44" s="369"/>
      <c r="N44" s="370"/>
      <c r="O44" s="535"/>
      <c r="R44" s="369"/>
      <c r="S44" s="370"/>
      <c r="T44" s="535"/>
    </row>
    <row r="45" spans="1:20" s="381" customFormat="1">
      <c r="A45" s="367"/>
      <c r="B45" s="368"/>
      <c r="C45" s="369"/>
      <c r="D45" s="370"/>
      <c r="E45" s="535"/>
      <c r="H45" s="369"/>
      <c r="I45" s="370"/>
      <c r="J45" s="535"/>
      <c r="M45" s="369"/>
      <c r="N45" s="370"/>
      <c r="O45" s="535"/>
      <c r="R45" s="369"/>
      <c r="S45" s="370"/>
      <c r="T45" s="535"/>
    </row>
    <row r="46" spans="1:20" s="381" customFormat="1">
      <c r="A46" s="367"/>
      <c r="B46" s="368"/>
      <c r="C46" s="369"/>
      <c r="D46" s="370"/>
      <c r="E46" s="535"/>
      <c r="H46" s="369"/>
      <c r="I46" s="370"/>
      <c r="J46" s="535"/>
      <c r="M46" s="369"/>
      <c r="N46" s="370"/>
      <c r="O46" s="535"/>
      <c r="R46" s="369"/>
      <c r="S46" s="370"/>
      <c r="T46" s="535"/>
    </row>
    <row r="47" spans="1:20" s="381" customFormat="1">
      <c r="A47" s="367"/>
      <c r="B47" s="368"/>
      <c r="C47" s="369"/>
      <c r="D47" s="370"/>
      <c r="E47" s="535"/>
      <c r="H47" s="369"/>
      <c r="I47" s="370"/>
      <c r="J47" s="535"/>
      <c r="M47" s="369"/>
      <c r="N47" s="370"/>
      <c r="O47" s="535"/>
      <c r="R47" s="369"/>
      <c r="S47" s="370"/>
      <c r="T47" s="535"/>
    </row>
    <row r="48" spans="1:20" s="381" customFormat="1">
      <c r="A48" s="367"/>
      <c r="B48" s="368"/>
      <c r="C48" s="369"/>
      <c r="D48" s="370"/>
      <c r="E48" s="535"/>
      <c r="H48" s="369"/>
      <c r="I48" s="370"/>
      <c r="J48" s="535"/>
      <c r="M48" s="369"/>
      <c r="N48" s="370"/>
      <c r="O48" s="535"/>
      <c r="R48" s="369"/>
      <c r="S48" s="370"/>
      <c r="T48" s="535"/>
    </row>
    <row r="49" spans="1:20" s="381" customFormat="1">
      <c r="A49" s="367"/>
      <c r="B49" s="368"/>
      <c r="C49" s="369"/>
      <c r="D49" s="370"/>
      <c r="E49" s="535"/>
      <c r="H49" s="369"/>
      <c r="I49" s="370"/>
      <c r="J49" s="535"/>
      <c r="M49" s="369"/>
      <c r="N49" s="370"/>
      <c r="O49" s="535"/>
      <c r="R49" s="369"/>
      <c r="S49" s="370"/>
      <c r="T49" s="535"/>
    </row>
    <row r="50" spans="1:20" s="381" customFormat="1">
      <c r="A50" s="367"/>
      <c r="B50" s="368"/>
      <c r="C50" s="369"/>
      <c r="D50" s="370"/>
      <c r="E50" s="535"/>
      <c r="H50" s="369"/>
      <c r="I50" s="370"/>
      <c r="J50" s="535"/>
      <c r="M50" s="369"/>
      <c r="N50" s="370"/>
      <c r="O50" s="535"/>
      <c r="R50" s="369"/>
      <c r="S50" s="370"/>
      <c r="T50" s="535"/>
    </row>
    <row r="51" spans="1:20" s="381" customFormat="1">
      <c r="A51" s="367"/>
      <c r="B51" s="368"/>
      <c r="C51" s="369"/>
      <c r="D51" s="370"/>
      <c r="E51" s="535"/>
      <c r="H51" s="369"/>
      <c r="I51" s="370"/>
      <c r="J51" s="535"/>
      <c r="M51" s="369"/>
      <c r="N51" s="370"/>
      <c r="O51" s="535"/>
      <c r="R51" s="369"/>
      <c r="S51" s="370"/>
      <c r="T51" s="535"/>
    </row>
    <row r="52" spans="1:20" s="381" customFormat="1">
      <c r="A52" s="367"/>
      <c r="B52" s="368"/>
      <c r="C52" s="369"/>
      <c r="D52" s="370"/>
      <c r="E52" s="535"/>
      <c r="H52" s="369"/>
      <c r="I52" s="370"/>
      <c r="J52" s="535"/>
      <c r="M52" s="369"/>
      <c r="N52" s="370"/>
      <c r="O52" s="535"/>
      <c r="R52" s="369"/>
      <c r="S52" s="370"/>
      <c r="T52" s="535"/>
    </row>
    <row r="53" spans="1:20" s="381" customFormat="1">
      <c r="A53" s="367"/>
      <c r="B53" s="368"/>
      <c r="C53" s="369"/>
      <c r="D53" s="370"/>
      <c r="E53" s="535"/>
      <c r="H53" s="369"/>
      <c r="I53" s="370"/>
      <c r="J53" s="535"/>
      <c r="M53" s="369"/>
      <c r="N53" s="370"/>
      <c r="O53" s="535"/>
      <c r="R53" s="369"/>
      <c r="S53" s="370"/>
      <c r="T53" s="535"/>
    </row>
    <row r="54" spans="1:20" s="381" customFormat="1">
      <c r="A54" s="367"/>
      <c r="B54" s="368"/>
      <c r="C54" s="369"/>
      <c r="D54" s="370"/>
      <c r="E54" s="535"/>
      <c r="H54" s="369"/>
      <c r="I54" s="370"/>
      <c r="J54" s="535"/>
      <c r="M54" s="369"/>
      <c r="N54" s="370"/>
      <c r="O54" s="535"/>
      <c r="R54" s="369"/>
      <c r="S54" s="370"/>
      <c r="T54" s="535"/>
    </row>
    <row r="55" spans="1:20" s="381" customFormat="1">
      <c r="A55" s="367"/>
      <c r="B55" s="368"/>
      <c r="C55" s="369"/>
      <c r="D55" s="370"/>
      <c r="E55" s="535"/>
      <c r="H55" s="369"/>
      <c r="I55" s="370"/>
      <c r="J55" s="535"/>
      <c r="M55" s="369"/>
      <c r="N55" s="370"/>
      <c r="O55" s="535"/>
      <c r="R55" s="369"/>
      <c r="S55" s="370"/>
      <c r="T55" s="535"/>
    </row>
    <row r="56" spans="1:20">
      <c r="A56" s="367"/>
      <c r="B56" s="368"/>
      <c r="C56" s="369"/>
      <c r="D56" s="370"/>
      <c r="E56" s="535"/>
      <c r="H56" s="369"/>
      <c r="I56" s="370"/>
      <c r="J56" s="535"/>
      <c r="M56" s="369"/>
      <c r="N56" s="370"/>
      <c r="O56" s="535"/>
      <c r="R56" s="369"/>
      <c r="S56" s="370"/>
      <c r="T56" s="535"/>
    </row>
  </sheetData>
  <sheetProtection password="E4C2" sheet="1" objects="1" scenarios="1"/>
  <mergeCells count="4">
    <mergeCell ref="C1:F1"/>
    <mergeCell ref="H1:K1"/>
    <mergeCell ref="M1:P1"/>
    <mergeCell ref="R1:U1"/>
  </mergeCells>
  <pageMargins left="0.78740157480314965" right="0.19685039370078741" top="0.62992125984251968" bottom="0.55118110236220474" header="0.31496062992125984" footer="0.27559055118110237"/>
  <pageSetup paperSize="9" scale="57"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F0"/>
    <pageSetUpPr fitToPage="1"/>
  </sheetPr>
  <dimension ref="A1:U57"/>
  <sheetViews>
    <sheetView windowProtection="1" showZeros="0" zoomScale="90" zoomScaleNormal="90" zoomScaleSheetLayoutView="80" zoomScalePageLayoutView="90" workbookViewId="0">
      <pane xSplit="1" ySplit="5" topLeftCell="B6"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537" customWidth="1"/>
    <col min="2" max="2" width="40.7109375" style="538" customWidth="1"/>
    <col min="3" max="3" width="10.140625" style="540" customWidth="1"/>
    <col min="4" max="4" width="10.140625" style="541" customWidth="1"/>
    <col min="5" max="5" width="11.7109375" style="542" customWidth="1"/>
    <col min="6" max="6" width="14.28515625" style="543" customWidth="1"/>
    <col min="7" max="7" width="3.7109375" style="539" customWidth="1"/>
    <col min="8" max="8" width="10.140625" style="540" customWidth="1"/>
    <col min="9" max="9" width="10.140625" style="541" customWidth="1"/>
    <col min="10" max="10" width="11.7109375" style="542" customWidth="1"/>
    <col min="11" max="11" width="14.28515625" style="543" customWidth="1"/>
    <col min="12" max="12" width="3.7109375" style="539" customWidth="1"/>
    <col min="13" max="13" width="10.140625" style="540" customWidth="1"/>
    <col min="14" max="14" width="10.140625" style="541" customWidth="1"/>
    <col min="15" max="15" width="11.7109375" style="542" customWidth="1"/>
    <col min="16" max="16" width="14.28515625" style="543" customWidth="1"/>
    <col min="17" max="17" width="3.7109375" style="539" customWidth="1"/>
    <col min="18" max="18" width="10.140625" style="540" customWidth="1"/>
    <col min="19" max="19" width="10.140625" style="541" customWidth="1"/>
    <col min="20" max="20" width="11.7109375" style="542" customWidth="1"/>
    <col min="21" max="21" width="14.28515625" style="543" customWidth="1"/>
    <col min="22" max="16384" width="9" style="539"/>
  </cols>
  <sheetData>
    <row r="1" spans="1:21">
      <c r="C1" s="1148" t="s">
        <v>1265</v>
      </c>
      <c r="D1" s="1148"/>
      <c r="E1" s="1148"/>
      <c r="F1" s="1148"/>
      <c r="H1" s="1148" t="s">
        <v>1990</v>
      </c>
      <c r="I1" s="1148"/>
      <c r="J1" s="1148"/>
      <c r="K1" s="1148"/>
      <c r="M1" s="1148" t="s">
        <v>1991</v>
      </c>
      <c r="N1" s="1148"/>
      <c r="O1" s="1148"/>
      <c r="P1" s="1148"/>
      <c r="R1" s="1148" t="s">
        <v>1992</v>
      </c>
      <c r="S1" s="1148"/>
      <c r="T1" s="1148"/>
      <c r="U1" s="1148"/>
    </row>
    <row r="3" spans="1:21" s="428" customFormat="1" ht="24.95" customHeight="1">
      <c r="A3" s="428" t="s">
        <v>632</v>
      </c>
      <c r="B3" s="428" t="s">
        <v>633</v>
      </c>
      <c r="C3" s="428" t="s">
        <v>634</v>
      </c>
      <c r="D3" s="429" t="s">
        <v>635</v>
      </c>
      <c r="E3" s="430" t="s">
        <v>636</v>
      </c>
      <c r="F3" s="430" t="s">
        <v>637</v>
      </c>
      <c r="H3" s="428" t="s">
        <v>634</v>
      </c>
      <c r="I3" s="429" t="s">
        <v>635</v>
      </c>
      <c r="J3" s="430" t="s">
        <v>636</v>
      </c>
      <c r="K3" s="430" t="s">
        <v>637</v>
      </c>
      <c r="M3" s="428" t="s">
        <v>634</v>
      </c>
      <c r="N3" s="429" t="s">
        <v>635</v>
      </c>
      <c r="O3" s="430" t="s">
        <v>636</v>
      </c>
      <c r="P3" s="430" t="s">
        <v>637</v>
      </c>
      <c r="R3" s="428" t="s">
        <v>634</v>
      </c>
      <c r="S3" s="429" t="s">
        <v>635</v>
      </c>
      <c r="T3" s="430" t="s">
        <v>636</v>
      </c>
      <c r="U3" s="430" t="s">
        <v>637</v>
      </c>
    </row>
    <row r="4" spans="1:21" s="412" customFormat="1">
      <c r="A4" s="407"/>
      <c r="B4" s="408"/>
      <c r="C4" s="409"/>
      <c r="D4" s="410"/>
      <c r="E4" s="411"/>
      <c r="F4" s="411"/>
      <c r="H4" s="409"/>
      <c r="I4" s="410"/>
      <c r="J4" s="411"/>
      <c r="K4" s="411"/>
      <c r="M4" s="409"/>
      <c r="N4" s="410"/>
      <c r="O4" s="411"/>
      <c r="P4" s="411"/>
      <c r="R4" s="409"/>
      <c r="S4" s="410"/>
      <c r="T4" s="411"/>
      <c r="U4" s="411"/>
    </row>
    <row r="5" spans="1:21" s="544" customFormat="1" ht="20.100000000000001" customHeight="1">
      <c r="A5" s="442" t="s">
        <v>674</v>
      </c>
      <c r="B5" s="443" t="s">
        <v>590</v>
      </c>
    </row>
    <row r="6" spans="1:21">
      <c r="A6" s="421"/>
      <c r="B6" s="434"/>
      <c r="C6" s="423"/>
      <c r="D6" s="424"/>
      <c r="E6" s="545"/>
      <c r="H6" s="423"/>
      <c r="I6" s="424"/>
      <c r="J6" s="545"/>
      <c r="M6" s="423"/>
      <c r="N6" s="424"/>
      <c r="O6" s="545"/>
      <c r="R6" s="423"/>
      <c r="S6" s="424"/>
      <c r="T6" s="545"/>
    </row>
    <row r="7" spans="1:21" s="550" customFormat="1" ht="247.5" customHeight="1">
      <c r="A7" s="546" t="s">
        <v>737</v>
      </c>
      <c r="B7" s="289" t="s">
        <v>2084</v>
      </c>
      <c r="C7" s="397" t="s">
        <v>3</v>
      </c>
      <c r="D7" s="547">
        <v>175</v>
      </c>
      <c r="E7" s="1099"/>
      <c r="F7" s="548">
        <f>D7*E7</f>
        <v>0</v>
      </c>
      <c r="G7" s="549"/>
      <c r="H7" s="397" t="s">
        <v>3</v>
      </c>
      <c r="I7" s="547"/>
      <c r="J7" s="547">
        <f>E7</f>
        <v>0</v>
      </c>
      <c r="K7" s="548">
        <f>I7*J7</f>
        <v>0</v>
      </c>
      <c r="L7" s="549"/>
      <c r="M7" s="397" t="s">
        <v>3</v>
      </c>
      <c r="N7" s="547">
        <v>175</v>
      </c>
      <c r="O7" s="547">
        <f>E7</f>
        <v>0</v>
      </c>
      <c r="P7" s="548">
        <f>N7*O7</f>
        <v>0</v>
      </c>
      <c r="Q7" s="549"/>
      <c r="R7" s="397" t="s">
        <v>3</v>
      </c>
      <c r="S7" s="547"/>
      <c r="T7" s="547">
        <f>E7</f>
        <v>0</v>
      </c>
      <c r="U7" s="548">
        <f>S7*T7</f>
        <v>0</v>
      </c>
    </row>
    <row r="8" spans="1:21" s="554" customFormat="1">
      <c r="A8" s="546"/>
      <c r="B8" s="351"/>
      <c r="C8" s="385"/>
      <c r="D8" s="551"/>
      <c r="E8" s="552"/>
      <c r="F8" s="553">
        <f t="shared" ref="F8" si="0">D8*E8</f>
        <v>0</v>
      </c>
      <c r="H8" s="385"/>
      <c r="I8" s="551"/>
      <c r="J8" s="547">
        <f t="shared" ref="J8:J10" si="1">E8</f>
        <v>0</v>
      </c>
      <c r="K8" s="553">
        <f t="shared" ref="K8" si="2">I8*J8</f>
        <v>0</v>
      </c>
      <c r="M8" s="385"/>
      <c r="N8" s="551"/>
      <c r="O8" s="547">
        <f t="shared" ref="O8:O10" si="3">E8</f>
        <v>0</v>
      </c>
      <c r="P8" s="553">
        <f t="shared" ref="P8" si="4">N8*O8</f>
        <v>0</v>
      </c>
      <c r="R8" s="385"/>
      <c r="S8" s="551"/>
      <c r="T8" s="547">
        <f t="shared" ref="T8:T10" si="5">E8</f>
        <v>0</v>
      </c>
      <c r="U8" s="553">
        <f t="shared" ref="U8" si="6">S8*T8</f>
        <v>0</v>
      </c>
    </row>
    <row r="9" spans="1:21" s="383" customFormat="1" ht="52.5" customHeight="1">
      <c r="A9" s="373" t="s">
        <v>738</v>
      </c>
      <c r="B9" s="375" t="s">
        <v>2085</v>
      </c>
      <c r="C9" s="351"/>
      <c r="D9" s="282"/>
      <c r="E9" s="490"/>
      <c r="F9" s="282"/>
      <c r="H9" s="351"/>
      <c r="I9" s="282"/>
      <c r="J9" s="547">
        <f t="shared" si="1"/>
        <v>0</v>
      </c>
      <c r="K9" s="282"/>
      <c r="M9" s="351"/>
      <c r="N9" s="282"/>
      <c r="O9" s="547">
        <f t="shared" si="3"/>
        <v>0</v>
      </c>
      <c r="P9" s="282"/>
      <c r="R9" s="351"/>
      <c r="S9" s="282"/>
      <c r="T9" s="547">
        <f t="shared" si="5"/>
        <v>0</v>
      </c>
      <c r="U9" s="282"/>
    </row>
    <row r="10" spans="1:21" s="372" customFormat="1" ht="210.75" customHeight="1">
      <c r="A10" s="373"/>
      <c r="B10" s="278" t="s">
        <v>2086</v>
      </c>
      <c r="C10" s="400" t="s">
        <v>3</v>
      </c>
      <c r="D10" s="398">
        <v>32</v>
      </c>
      <c r="E10" s="1100"/>
      <c r="F10" s="398">
        <f>D10*E10</f>
        <v>0</v>
      </c>
      <c r="G10" s="445"/>
      <c r="H10" s="400" t="s">
        <v>3</v>
      </c>
      <c r="I10" s="398"/>
      <c r="J10" s="547">
        <f t="shared" si="1"/>
        <v>0</v>
      </c>
      <c r="K10" s="398">
        <f>I10*J10</f>
        <v>0</v>
      </c>
      <c r="L10" s="445"/>
      <c r="M10" s="400" t="s">
        <v>3</v>
      </c>
      <c r="N10" s="398">
        <v>32</v>
      </c>
      <c r="O10" s="547">
        <f t="shared" si="3"/>
        <v>0</v>
      </c>
      <c r="P10" s="398">
        <f>N10*O10</f>
        <v>0</v>
      </c>
      <c r="Q10" s="445"/>
      <c r="R10" s="400" t="s">
        <v>3</v>
      </c>
      <c r="S10" s="398"/>
      <c r="T10" s="547">
        <f t="shared" si="5"/>
        <v>0</v>
      </c>
      <c r="U10" s="398">
        <f>S10*T10</f>
        <v>0</v>
      </c>
    </row>
    <row r="11" spans="1:21" s="372" customFormat="1">
      <c r="A11" s="373"/>
      <c r="B11" s="278"/>
      <c r="C11" s="374"/>
      <c r="D11" s="474"/>
      <c r="E11" s="295"/>
      <c r="F11" s="474"/>
      <c r="H11" s="374"/>
      <c r="I11" s="474"/>
      <c r="J11" s="295"/>
      <c r="K11" s="474"/>
      <c r="M11" s="374"/>
      <c r="N11" s="474"/>
      <c r="O11" s="295"/>
      <c r="P11" s="474"/>
      <c r="R11" s="374"/>
      <c r="S11" s="474"/>
      <c r="T11" s="295"/>
      <c r="U11" s="474"/>
    </row>
    <row r="12" spans="1:21" s="544" customFormat="1" ht="20.100000000000001" customHeight="1">
      <c r="A12" s="442"/>
      <c r="B12" s="1147" t="s">
        <v>688</v>
      </c>
      <c r="C12" s="1147"/>
      <c r="D12" s="555"/>
      <c r="E12" s="556"/>
      <c r="F12" s="448">
        <f>SUM(F7:F11)</f>
        <v>0</v>
      </c>
      <c r="I12" s="555"/>
      <c r="J12" s="556"/>
      <c r="K12" s="448">
        <f>SUM(K7:K11)</f>
        <v>0</v>
      </c>
      <c r="N12" s="555"/>
      <c r="O12" s="556"/>
      <c r="P12" s="448">
        <f>SUM(P7:P11)</f>
        <v>0</v>
      </c>
      <c r="S12" s="555"/>
      <c r="T12" s="556"/>
      <c r="U12" s="448">
        <f>SUM(U7:U11)</f>
        <v>0</v>
      </c>
    </row>
    <row r="13" spans="1:21">
      <c r="A13" s="557"/>
      <c r="B13" s="434"/>
      <c r="C13" s="423"/>
      <c r="D13" s="424"/>
      <c r="E13" s="425"/>
      <c r="F13" s="558"/>
      <c r="H13" s="423"/>
      <c r="I13" s="424"/>
      <c r="J13" s="425"/>
      <c r="K13" s="558"/>
      <c r="M13" s="423"/>
      <c r="N13" s="424"/>
      <c r="O13" s="425"/>
      <c r="P13" s="558"/>
      <c r="R13" s="423"/>
      <c r="S13" s="424"/>
      <c r="T13" s="425"/>
      <c r="U13" s="558"/>
    </row>
    <row r="14" spans="1:21">
      <c r="A14" s="557"/>
      <c r="B14" s="434"/>
      <c r="C14" s="423"/>
      <c r="D14" s="424"/>
      <c r="E14" s="425"/>
      <c r="F14" s="558"/>
      <c r="H14" s="423"/>
      <c r="I14" s="424"/>
      <c r="J14" s="425"/>
      <c r="K14" s="558"/>
      <c r="M14" s="423"/>
      <c r="N14" s="424"/>
      <c r="O14" s="425"/>
      <c r="P14" s="558"/>
      <c r="R14" s="423"/>
      <c r="S14" s="424"/>
      <c r="T14" s="425"/>
      <c r="U14" s="558"/>
    </row>
    <row r="15" spans="1:21">
      <c r="A15" s="557"/>
      <c r="B15" s="434"/>
      <c r="C15" s="423"/>
      <c r="D15" s="424"/>
      <c r="E15" s="425"/>
      <c r="F15" s="558"/>
      <c r="H15" s="423"/>
      <c r="I15" s="424"/>
      <c r="J15" s="425"/>
      <c r="K15" s="558"/>
      <c r="M15" s="423"/>
      <c r="N15" s="424"/>
      <c r="O15" s="425"/>
      <c r="P15" s="558"/>
      <c r="R15" s="423"/>
      <c r="S15" s="424"/>
      <c r="T15" s="425"/>
      <c r="U15" s="558"/>
    </row>
    <row r="16" spans="1:21">
      <c r="A16" s="557"/>
      <c r="B16" s="434"/>
      <c r="C16" s="423"/>
      <c r="D16" s="424"/>
      <c r="E16" s="425"/>
      <c r="F16" s="558"/>
      <c r="H16" s="423"/>
      <c r="I16" s="424"/>
      <c r="J16" s="425"/>
      <c r="K16" s="558"/>
      <c r="M16" s="423"/>
      <c r="N16" s="424"/>
      <c r="O16" s="425"/>
      <c r="P16" s="558"/>
      <c r="R16" s="423"/>
      <c r="S16" s="424"/>
      <c r="T16" s="425"/>
      <c r="U16" s="558"/>
    </row>
    <row r="17" spans="1:21">
      <c r="A17" s="557"/>
      <c r="B17" s="434"/>
      <c r="C17" s="423"/>
      <c r="D17" s="424"/>
      <c r="E17" s="425"/>
      <c r="F17" s="558"/>
      <c r="H17" s="423"/>
      <c r="I17" s="424"/>
      <c r="J17" s="425"/>
      <c r="K17" s="558"/>
      <c r="M17" s="423"/>
      <c r="N17" s="424"/>
      <c r="O17" s="425"/>
      <c r="P17" s="558"/>
      <c r="R17" s="423"/>
      <c r="S17" s="424"/>
      <c r="T17" s="425"/>
      <c r="U17" s="558"/>
    </row>
    <row r="18" spans="1:21">
      <c r="A18" s="557"/>
      <c r="B18" s="434"/>
      <c r="C18" s="423"/>
      <c r="D18" s="424"/>
      <c r="E18" s="425"/>
      <c r="F18" s="558"/>
      <c r="H18" s="423"/>
      <c r="I18" s="424"/>
      <c r="J18" s="425"/>
      <c r="K18" s="558"/>
      <c r="M18" s="423"/>
      <c r="N18" s="424"/>
      <c r="O18" s="425"/>
      <c r="P18" s="558"/>
      <c r="R18" s="423"/>
      <c r="S18" s="424"/>
      <c r="T18" s="425"/>
      <c r="U18" s="558"/>
    </row>
    <row r="19" spans="1:21">
      <c r="A19" s="557"/>
      <c r="B19" s="434"/>
      <c r="C19" s="423"/>
      <c r="D19" s="424"/>
      <c r="E19" s="425"/>
      <c r="F19" s="558"/>
      <c r="H19" s="423"/>
      <c r="I19" s="424"/>
      <c r="J19" s="425"/>
      <c r="K19" s="558"/>
      <c r="M19" s="423"/>
      <c r="N19" s="424"/>
      <c r="O19" s="425"/>
      <c r="P19" s="558"/>
      <c r="R19" s="423"/>
      <c r="S19" s="424"/>
      <c r="T19" s="425"/>
      <c r="U19" s="558"/>
    </row>
    <row r="20" spans="1:21">
      <c r="A20" s="557"/>
      <c r="B20" s="434"/>
      <c r="C20" s="423"/>
      <c r="D20" s="424"/>
      <c r="E20" s="425"/>
      <c r="F20" s="558"/>
      <c r="H20" s="423"/>
      <c r="I20" s="424"/>
      <c r="J20" s="425"/>
      <c r="K20" s="558"/>
      <c r="M20" s="423"/>
      <c r="N20" s="424"/>
      <c r="O20" s="425"/>
      <c r="P20" s="558"/>
      <c r="R20" s="423"/>
      <c r="S20" s="424"/>
      <c r="T20" s="425"/>
      <c r="U20" s="558"/>
    </row>
    <row r="21" spans="1:21">
      <c r="A21" s="557"/>
      <c r="B21" s="434"/>
      <c r="C21" s="423"/>
      <c r="D21" s="424"/>
      <c r="E21" s="425"/>
      <c r="F21" s="558"/>
      <c r="H21" s="423"/>
      <c r="I21" s="424"/>
      <c r="J21" s="425"/>
      <c r="K21" s="558"/>
      <c r="M21" s="423"/>
      <c r="N21" s="424"/>
      <c r="O21" s="425"/>
      <c r="P21" s="558"/>
      <c r="R21" s="423"/>
      <c r="S21" s="424"/>
      <c r="T21" s="425"/>
      <c r="U21" s="558"/>
    </row>
    <row r="22" spans="1:21">
      <c r="A22" s="557"/>
      <c r="B22" s="434"/>
      <c r="C22" s="423"/>
      <c r="D22" s="424"/>
      <c r="E22" s="425"/>
      <c r="F22" s="558"/>
      <c r="H22" s="423"/>
      <c r="I22" s="424"/>
      <c r="J22" s="425"/>
      <c r="K22" s="558"/>
      <c r="M22" s="423"/>
      <c r="N22" s="424"/>
      <c r="O22" s="425"/>
      <c r="P22" s="558"/>
      <c r="R22" s="423"/>
      <c r="S22" s="424"/>
      <c r="T22" s="425"/>
      <c r="U22" s="558"/>
    </row>
    <row r="23" spans="1:21">
      <c r="A23" s="557"/>
      <c r="B23" s="434"/>
      <c r="C23" s="423"/>
      <c r="D23" s="424"/>
      <c r="E23" s="425"/>
      <c r="F23" s="558"/>
      <c r="H23" s="423"/>
      <c r="I23" s="424"/>
      <c r="J23" s="425"/>
      <c r="K23" s="558"/>
      <c r="M23" s="423"/>
      <c r="N23" s="424"/>
      <c r="O23" s="425"/>
      <c r="P23" s="558"/>
      <c r="R23" s="423"/>
      <c r="S23" s="424"/>
      <c r="T23" s="425"/>
      <c r="U23" s="558"/>
    </row>
    <row r="24" spans="1:21">
      <c r="A24" s="557"/>
      <c r="B24" s="434"/>
      <c r="C24" s="423"/>
      <c r="D24" s="424"/>
      <c r="E24" s="425"/>
      <c r="F24" s="558"/>
      <c r="H24" s="423"/>
      <c r="I24" s="424"/>
      <c r="J24" s="425"/>
      <c r="K24" s="558"/>
      <c r="M24" s="423"/>
      <c r="N24" s="424"/>
      <c r="O24" s="425"/>
      <c r="P24" s="558"/>
      <c r="R24" s="423"/>
      <c r="S24" s="424"/>
      <c r="T24" s="425"/>
      <c r="U24" s="558"/>
    </row>
    <row r="25" spans="1:21">
      <c r="A25" s="557"/>
      <c r="B25" s="434"/>
      <c r="C25" s="423"/>
      <c r="D25" s="424"/>
      <c r="E25" s="425"/>
      <c r="F25" s="558"/>
      <c r="H25" s="423"/>
      <c r="I25" s="424"/>
      <c r="J25" s="425"/>
      <c r="K25" s="558"/>
      <c r="M25" s="423"/>
      <c r="N25" s="424"/>
      <c r="O25" s="425"/>
      <c r="P25" s="558"/>
      <c r="R25" s="423"/>
      <c r="S25" s="424"/>
      <c r="T25" s="425"/>
      <c r="U25" s="558"/>
    </row>
    <row r="26" spans="1:21">
      <c r="A26" s="557"/>
      <c r="B26" s="434"/>
      <c r="C26" s="423"/>
      <c r="D26" s="424"/>
      <c r="E26" s="425"/>
      <c r="F26" s="558"/>
      <c r="H26" s="423"/>
      <c r="I26" s="424"/>
      <c r="J26" s="425"/>
      <c r="K26" s="558"/>
      <c r="M26" s="423"/>
      <c r="N26" s="424"/>
      <c r="O26" s="425"/>
      <c r="P26" s="558"/>
      <c r="R26" s="423"/>
      <c r="S26" s="424"/>
      <c r="T26" s="425"/>
      <c r="U26" s="558"/>
    </row>
    <row r="27" spans="1:21">
      <c r="A27" s="557"/>
      <c r="B27" s="434"/>
      <c r="C27" s="423"/>
      <c r="D27" s="424"/>
      <c r="E27" s="425"/>
      <c r="F27" s="558"/>
      <c r="H27" s="423"/>
      <c r="I27" s="424"/>
      <c r="J27" s="425"/>
      <c r="K27" s="558"/>
      <c r="M27" s="423"/>
      <c r="N27" s="424"/>
      <c r="O27" s="425"/>
      <c r="P27" s="558"/>
      <c r="R27" s="423"/>
      <c r="S27" s="424"/>
      <c r="T27" s="425"/>
      <c r="U27" s="558"/>
    </row>
    <row r="28" spans="1:21">
      <c r="A28" s="557"/>
      <c r="B28" s="434"/>
      <c r="C28" s="423"/>
      <c r="D28" s="424"/>
      <c r="E28" s="425"/>
      <c r="F28" s="558"/>
      <c r="H28" s="423"/>
      <c r="I28" s="424"/>
      <c r="J28" s="425"/>
      <c r="K28" s="558"/>
      <c r="M28" s="423"/>
      <c r="N28" s="424"/>
      <c r="O28" s="425"/>
      <c r="P28" s="558"/>
      <c r="R28" s="423"/>
      <c r="S28" s="424"/>
      <c r="T28" s="425"/>
      <c r="U28" s="558"/>
    </row>
    <row r="29" spans="1:21">
      <c r="A29" s="557"/>
      <c r="B29" s="434"/>
      <c r="C29" s="423"/>
      <c r="D29" s="424"/>
      <c r="E29" s="425"/>
      <c r="F29" s="558"/>
      <c r="H29" s="423"/>
      <c r="I29" s="424"/>
      <c r="J29" s="425"/>
      <c r="K29" s="558"/>
      <c r="M29" s="423"/>
      <c r="N29" s="424"/>
      <c r="O29" s="425"/>
      <c r="P29" s="558"/>
      <c r="R29" s="423"/>
      <c r="S29" s="424"/>
      <c r="T29" s="425"/>
      <c r="U29" s="558"/>
    </row>
    <row r="30" spans="1:21">
      <c r="A30" s="557"/>
      <c r="B30" s="434"/>
      <c r="C30" s="423"/>
      <c r="D30" s="424"/>
      <c r="E30" s="425"/>
      <c r="F30" s="558"/>
      <c r="H30" s="423"/>
      <c r="I30" s="424"/>
      <c r="J30" s="425"/>
      <c r="K30" s="558"/>
      <c r="M30" s="423"/>
      <c r="N30" s="424"/>
      <c r="O30" s="425"/>
      <c r="P30" s="558"/>
      <c r="R30" s="423"/>
      <c r="S30" s="424"/>
      <c r="T30" s="425"/>
      <c r="U30" s="558"/>
    </row>
    <row r="31" spans="1:21">
      <c r="A31" s="557"/>
      <c r="B31" s="434"/>
      <c r="C31" s="423"/>
      <c r="D31" s="424"/>
      <c r="E31" s="425"/>
      <c r="F31" s="558"/>
      <c r="H31" s="423"/>
      <c r="I31" s="424"/>
      <c r="J31" s="425"/>
      <c r="K31" s="558"/>
      <c r="M31" s="423"/>
      <c r="N31" s="424"/>
      <c r="O31" s="425"/>
      <c r="P31" s="558"/>
      <c r="R31" s="423"/>
      <c r="S31" s="424"/>
      <c r="T31" s="425"/>
      <c r="U31" s="558"/>
    </row>
    <row r="32" spans="1:21">
      <c r="A32" s="557"/>
      <c r="B32" s="434"/>
      <c r="C32" s="423"/>
      <c r="D32" s="424"/>
      <c r="E32" s="425"/>
      <c r="F32" s="558"/>
      <c r="H32" s="423"/>
      <c r="I32" s="424"/>
      <c r="J32" s="425"/>
      <c r="K32" s="558"/>
      <c r="M32" s="423"/>
      <c r="N32" s="424"/>
      <c r="O32" s="425"/>
      <c r="P32" s="558"/>
      <c r="R32" s="423"/>
      <c r="S32" s="424"/>
      <c r="T32" s="425"/>
      <c r="U32" s="558"/>
    </row>
    <row r="33" spans="1:21">
      <c r="A33" s="557"/>
      <c r="B33" s="434"/>
      <c r="C33" s="423"/>
      <c r="D33" s="424"/>
      <c r="E33" s="425"/>
      <c r="F33" s="558"/>
      <c r="H33" s="423"/>
      <c r="I33" s="424"/>
      <c r="J33" s="425"/>
      <c r="K33" s="558"/>
      <c r="M33" s="423"/>
      <c r="N33" s="424"/>
      <c r="O33" s="425"/>
      <c r="P33" s="558"/>
      <c r="R33" s="423"/>
      <c r="S33" s="424"/>
      <c r="T33" s="425"/>
      <c r="U33" s="558"/>
    </row>
    <row r="34" spans="1:21">
      <c r="A34" s="557"/>
      <c r="B34" s="434"/>
      <c r="C34" s="423"/>
      <c r="D34" s="424"/>
      <c r="E34" s="425"/>
      <c r="F34" s="558"/>
      <c r="H34" s="423"/>
      <c r="I34" s="424"/>
      <c r="J34" s="425"/>
      <c r="K34" s="558"/>
      <c r="M34" s="423"/>
      <c r="N34" s="424"/>
      <c r="O34" s="425"/>
      <c r="P34" s="558"/>
      <c r="R34" s="423"/>
      <c r="S34" s="424"/>
      <c r="T34" s="425"/>
      <c r="U34" s="558"/>
    </row>
    <row r="35" spans="1:21">
      <c r="A35" s="557"/>
      <c r="B35" s="434"/>
      <c r="C35" s="423"/>
      <c r="D35" s="424"/>
      <c r="E35" s="425"/>
      <c r="F35" s="558"/>
      <c r="H35" s="423"/>
      <c r="I35" s="424"/>
      <c r="J35" s="425"/>
      <c r="K35" s="558"/>
      <c r="M35" s="423"/>
      <c r="N35" s="424"/>
      <c r="O35" s="425"/>
      <c r="P35" s="558"/>
      <c r="R35" s="423"/>
      <c r="S35" s="424"/>
      <c r="T35" s="425"/>
      <c r="U35" s="558"/>
    </row>
    <row r="36" spans="1:21">
      <c r="A36" s="557"/>
      <c r="B36" s="434"/>
      <c r="C36" s="423"/>
      <c r="D36" s="424"/>
      <c r="E36" s="425"/>
      <c r="F36" s="558"/>
      <c r="H36" s="423"/>
      <c r="I36" s="424"/>
      <c r="J36" s="425"/>
      <c r="K36" s="558"/>
      <c r="M36" s="423"/>
      <c r="N36" s="424"/>
      <c r="O36" s="425"/>
      <c r="P36" s="558"/>
      <c r="R36" s="423"/>
      <c r="S36" s="424"/>
      <c r="T36" s="425"/>
      <c r="U36" s="558"/>
    </row>
    <row r="37" spans="1:21">
      <c r="A37" s="557"/>
      <c r="B37" s="434"/>
      <c r="C37" s="423"/>
      <c r="D37" s="424"/>
      <c r="E37" s="425"/>
      <c r="F37" s="558"/>
      <c r="H37" s="423"/>
      <c r="I37" s="424"/>
      <c r="J37" s="425"/>
      <c r="K37" s="558"/>
      <c r="M37" s="423"/>
      <c r="N37" s="424"/>
      <c r="O37" s="425"/>
      <c r="P37" s="558"/>
      <c r="R37" s="423"/>
      <c r="S37" s="424"/>
      <c r="T37" s="425"/>
      <c r="U37" s="558"/>
    </row>
    <row r="38" spans="1:21">
      <c r="A38" s="557"/>
      <c r="B38" s="434"/>
      <c r="C38" s="423"/>
      <c r="D38" s="424"/>
      <c r="E38" s="425"/>
      <c r="F38" s="558"/>
      <c r="H38" s="423"/>
      <c r="I38" s="424"/>
      <c r="J38" s="425"/>
      <c r="K38" s="558"/>
      <c r="M38" s="423"/>
      <c r="N38" s="424"/>
      <c r="O38" s="425"/>
      <c r="P38" s="558"/>
      <c r="R38" s="423"/>
      <c r="S38" s="424"/>
      <c r="T38" s="425"/>
      <c r="U38" s="558"/>
    </row>
    <row r="39" spans="1:21">
      <c r="A39" s="557"/>
      <c r="B39" s="434"/>
      <c r="C39" s="423"/>
      <c r="D39" s="424"/>
      <c r="E39" s="425"/>
      <c r="F39" s="558"/>
      <c r="H39" s="423"/>
      <c r="I39" s="424"/>
      <c r="J39" s="425"/>
      <c r="K39" s="558"/>
      <c r="M39" s="423"/>
      <c r="N39" s="424"/>
      <c r="O39" s="425"/>
      <c r="P39" s="558"/>
      <c r="R39" s="423"/>
      <c r="S39" s="424"/>
      <c r="T39" s="425"/>
      <c r="U39" s="558"/>
    </row>
    <row r="40" spans="1:21">
      <c r="A40" s="557"/>
      <c r="B40" s="434"/>
      <c r="C40" s="423"/>
      <c r="D40" s="424"/>
      <c r="E40" s="425"/>
      <c r="F40" s="558"/>
      <c r="H40" s="423"/>
      <c r="I40" s="424"/>
      <c r="J40" s="425"/>
      <c r="K40" s="558"/>
      <c r="M40" s="423"/>
      <c r="N40" s="424"/>
      <c r="O40" s="425"/>
      <c r="P40" s="558"/>
      <c r="R40" s="423"/>
      <c r="S40" s="424"/>
      <c r="T40" s="425"/>
      <c r="U40" s="558"/>
    </row>
    <row r="41" spans="1:21">
      <c r="A41" s="557"/>
      <c r="B41" s="434"/>
      <c r="C41" s="423"/>
      <c r="D41" s="424"/>
      <c r="E41" s="425"/>
      <c r="F41" s="558"/>
      <c r="H41" s="423"/>
      <c r="I41" s="424"/>
      <c r="J41" s="425"/>
      <c r="K41" s="558"/>
      <c r="M41" s="423"/>
      <c r="N41" s="424"/>
      <c r="O41" s="425"/>
      <c r="P41" s="558"/>
      <c r="R41" s="423"/>
      <c r="S41" s="424"/>
      <c r="T41" s="425"/>
      <c r="U41" s="558"/>
    </row>
    <row r="42" spans="1:21">
      <c r="A42" s="557"/>
      <c r="B42" s="434"/>
      <c r="C42" s="423"/>
      <c r="D42" s="424"/>
      <c r="E42" s="425"/>
      <c r="F42" s="558"/>
      <c r="H42" s="423"/>
      <c r="I42" s="424"/>
      <c r="J42" s="425"/>
      <c r="K42" s="558"/>
      <c r="M42" s="423"/>
      <c r="N42" s="424"/>
      <c r="O42" s="425"/>
      <c r="P42" s="558"/>
      <c r="R42" s="423"/>
      <c r="S42" s="424"/>
      <c r="T42" s="425"/>
      <c r="U42" s="558"/>
    </row>
    <row r="43" spans="1:21">
      <c r="A43" s="557"/>
      <c r="B43" s="434"/>
      <c r="C43" s="423"/>
      <c r="D43" s="424"/>
      <c r="E43" s="425"/>
      <c r="F43" s="558"/>
      <c r="H43" s="423"/>
      <c r="I43" s="424"/>
      <c r="J43" s="425"/>
      <c r="K43" s="558"/>
      <c r="M43" s="423"/>
      <c r="N43" s="424"/>
      <c r="O43" s="425"/>
      <c r="P43" s="558"/>
      <c r="R43" s="423"/>
      <c r="S43" s="424"/>
      <c r="T43" s="425"/>
      <c r="U43" s="558"/>
    </row>
    <row r="44" spans="1:21">
      <c r="A44" s="557"/>
      <c r="B44" s="434"/>
      <c r="C44" s="423"/>
      <c r="D44" s="424"/>
      <c r="E44" s="425"/>
      <c r="F44" s="558"/>
      <c r="H44" s="423"/>
      <c r="I44" s="424"/>
      <c r="J44" s="425"/>
      <c r="K44" s="558"/>
      <c r="M44" s="423"/>
      <c r="N44" s="424"/>
      <c r="O44" s="425"/>
      <c r="P44" s="558"/>
      <c r="R44" s="423"/>
      <c r="S44" s="424"/>
      <c r="T44" s="425"/>
      <c r="U44" s="558"/>
    </row>
    <row r="45" spans="1:21">
      <c r="A45" s="557"/>
      <c r="B45" s="434"/>
      <c r="C45" s="423"/>
      <c r="D45" s="424"/>
      <c r="E45" s="425"/>
      <c r="F45" s="558"/>
      <c r="H45" s="423"/>
      <c r="I45" s="424"/>
      <c r="J45" s="425"/>
      <c r="K45" s="558"/>
      <c r="M45" s="423"/>
      <c r="N45" s="424"/>
      <c r="O45" s="425"/>
      <c r="P45" s="558"/>
      <c r="R45" s="423"/>
      <c r="S45" s="424"/>
      <c r="T45" s="425"/>
      <c r="U45" s="558"/>
    </row>
    <row r="46" spans="1:21">
      <c r="A46" s="557"/>
      <c r="B46" s="434"/>
      <c r="C46" s="423"/>
      <c r="D46" s="424"/>
      <c r="E46" s="425"/>
      <c r="F46" s="558"/>
      <c r="H46" s="423"/>
      <c r="I46" s="424"/>
      <c r="J46" s="425"/>
      <c r="K46" s="558"/>
      <c r="M46" s="423"/>
      <c r="N46" s="424"/>
      <c r="O46" s="425"/>
      <c r="P46" s="558"/>
      <c r="R46" s="423"/>
      <c r="S46" s="424"/>
      <c r="T46" s="425"/>
      <c r="U46" s="558"/>
    </row>
    <row r="47" spans="1:21">
      <c r="A47" s="557"/>
      <c r="B47" s="434"/>
      <c r="C47" s="423"/>
      <c r="D47" s="424"/>
      <c r="E47" s="425"/>
      <c r="F47" s="558"/>
      <c r="H47" s="423"/>
      <c r="I47" s="424"/>
      <c r="J47" s="425"/>
      <c r="K47" s="558"/>
      <c r="M47" s="423"/>
      <c r="N47" s="424"/>
      <c r="O47" s="425"/>
      <c r="P47" s="558"/>
      <c r="R47" s="423"/>
      <c r="S47" s="424"/>
      <c r="T47" s="425"/>
      <c r="U47" s="558"/>
    </row>
    <row r="48" spans="1:21">
      <c r="A48" s="557"/>
      <c r="B48" s="434"/>
      <c r="C48" s="423"/>
      <c r="D48" s="424"/>
      <c r="E48" s="425"/>
      <c r="F48" s="558"/>
      <c r="H48" s="423"/>
      <c r="I48" s="424"/>
      <c r="J48" s="425"/>
      <c r="K48" s="558"/>
      <c r="M48" s="423"/>
      <c r="N48" s="424"/>
      <c r="O48" s="425"/>
      <c r="P48" s="558"/>
      <c r="R48" s="423"/>
      <c r="S48" s="424"/>
      <c r="T48" s="425"/>
      <c r="U48" s="558"/>
    </row>
    <row r="49" spans="1:21">
      <c r="A49" s="557"/>
      <c r="B49" s="434"/>
      <c r="C49" s="423"/>
      <c r="D49" s="424"/>
      <c r="E49" s="425"/>
      <c r="F49" s="558"/>
      <c r="H49" s="423"/>
      <c r="I49" s="424"/>
      <c r="J49" s="425"/>
      <c r="K49" s="558"/>
      <c r="M49" s="423"/>
      <c r="N49" s="424"/>
      <c r="O49" s="425"/>
      <c r="P49" s="558"/>
      <c r="R49" s="423"/>
      <c r="S49" s="424"/>
      <c r="T49" s="425"/>
      <c r="U49" s="558"/>
    </row>
    <row r="50" spans="1:21">
      <c r="A50" s="557"/>
      <c r="B50" s="434"/>
      <c r="C50" s="423"/>
      <c r="D50" s="424"/>
      <c r="E50" s="425"/>
      <c r="F50" s="558"/>
      <c r="H50" s="423"/>
      <c r="I50" s="424"/>
      <c r="J50" s="425"/>
      <c r="K50" s="558"/>
      <c r="M50" s="423"/>
      <c r="N50" s="424"/>
      <c r="O50" s="425"/>
      <c r="P50" s="558"/>
      <c r="R50" s="423"/>
      <c r="S50" s="424"/>
      <c r="T50" s="425"/>
      <c r="U50" s="558"/>
    </row>
    <row r="51" spans="1:21">
      <c r="A51" s="557"/>
      <c r="B51" s="434"/>
      <c r="C51" s="423"/>
      <c r="D51" s="424"/>
      <c r="E51" s="425"/>
      <c r="F51" s="558"/>
      <c r="H51" s="423"/>
      <c r="I51" s="424"/>
      <c r="J51" s="425"/>
      <c r="K51" s="558"/>
      <c r="M51" s="423"/>
      <c r="N51" s="424"/>
      <c r="O51" s="425"/>
      <c r="P51" s="558"/>
      <c r="R51" s="423"/>
      <c r="S51" s="424"/>
      <c r="T51" s="425"/>
      <c r="U51" s="558"/>
    </row>
    <row r="52" spans="1:21">
      <c r="A52" s="557"/>
      <c r="B52" s="434"/>
      <c r="C52" s="423"/>
      <c r="D52" s="424"/>
      <c r="E52" s="425"/>
      <c r="F52" s="558"/>
      <c r="H52" s="423"/>
      <c r="I52" s="424"/>
      <c r="J52" s="425"/>
      <c r="K52" s="558"/>
      <c r="M52" s="423"/>
      <c r="N52" s="424"/>
      <c r="O52" s="425"/>
      <c r="P52" s="558"/>
      <c r="R52" s="423"/>
      <c r="S52" s="424"/>
      <c r="T52" s="425"/>
      <c r="U52" s="558"/>
    </row>
    <row r="53" spans="1:21">
      <c r="A53" s="557"/>
      <c r="B53" s="434"/>
      <c r="C53" s="423"/>
      <c r="D53" s="424"/>
      <c r="E53" s="425"/>
      <c r="F53" s="558"/>
      <c r="H53" s="423"/>
      <c r="I53" s="424"/>
      <c r="J53" s="425"/>
      <c r="K53" s="558"/>
      <c r="M53" s="423"/>
      <c r="N53" s="424"/>
      <c r="O53" s="425"/>
      <c r="P53" s="558"/>
      <c r="R53" s="423"/>
      <c r="S53" s="424"/>
      <c r="T53" s="425"/>
      <c r="U53" s="558"/>
    </row>
    <row r="54" spans="1:21">
      <c r="A54" s="557"/>
      <c r="B54" s="434"/>
      <c r="C54" s="423"/>
      <c r="D54" s="424"/>
      <c r="E54" s="425"/>
      <c r="F54" s="558"/>
      <c r="H54" s="423"/>
      <c r="I54" s="424"/>
      <c r="J54" s="425"/>
      <c r="K54" s="558"/>
      <c r="M54" s="423"/>
      <c r="N54" s="424"/>
      <c r="O54" s="425"/>
      <c r="P54" s="558"/>
      <c r="R54" s="423"/>
      <c r="S54" s="424"/>
      <c r="T54" s="425"/>
      <c r="U54" s="558"/>
    </row>
    <row r="55" spans="1:21">
      <c r="A55" s="557"/>
      <c r="B55" s="434"/>
      <c r="C55" s="423"/>
      <c r="D55" s="424"/>
      <c r="E55" s="425"/>
      <c r="F55" s="558"/>
      <c r="H55" s="423"/>
      <c r="I55" s="424"/>
      <c r="J55" s="425"/>
      <c r="K55" s="558"/>
      <c r="M55" s="423"/>
      <c r="N55" s="424"/>
      <c r="O55" s="425"/>
      <c r="P55" s="558"/>
      <c r="R55" s="423"/>
      <c r="S55" s="424"/>
      <c r="T55" s="425"/>
      <c r="U55" s="558"/>
    </row>
    <row r="56" spans="1:21">
      <c r="A56" s="557"/>
      <c r="B56" s="434"/>
      <c r="C56" s="423"/>
      <c r="D56" s="424"/>
      <c r="E56" s="425"/>
      <c r="F56" s="558"/>
      <c r="H56" s="423"/>
      <c r="I56" s="424"/>
      <c r="J56" s="425"/>
      <c r="K56" s="558"/>
      <c r="M56" s="423"/>
      <c r="N56" s="424"/>
      <c r="O56" s="425"/>
      <c r="P56" s="558"/>
      <c r="R56" s="423"/>
      <c r="S56" s="424"/>
      <c r="T56" s="425"/>
      <c r="U56" s="558"/>
    </row>
    <row r="57" spans="1:21">
      <c r="A57" s="557"/>
      <c r="B57" s="434"/>
      <c r="C57" s="423"/>
      <c r="D57" s="424"/>
      <c r="E57" s="425"/>
      <c r="F57" s="558"/>
      <c r="H57" s="423"/>
      <c r="I57" s="424"/>
      <c r="J57" s="425"/>
      <c r="K57" s="558"/>
      <c r="M57" s="423"/>
      <c r="N57" s="424"/>
      <c r="O57" s="425"/>
      <c r="P57" s="558"/>
      <c r="R57" s="423"/>
      <c r="S57" s="424"/>
      <c r="T57" s="425"/>
      <c r="U57" s="558"/>
    </row>
  </sheetData>
  <sheetProtection password="E4C2" sheet="1" objects="1" scenarios="1"/>
  <mergeCells count="5">
    <mergeCell ref="B12:C12"/>
    <mergeCell ref="R1:U1"/>
    <mergeCell ref="M1:P1"/>
    <mergeCell ref="H1:K1"/>
    <mergeCell ref="C1:F1"/>
  </mergeCells>
  <pageMargins left="0.78740157480314965" right="0.19685039370078741" top="0.62992125984251968" bottom="0.55118110236220474" header="0.31496062992125984" footer="0.27559055118110237"/>
  <pageSetup paperSize="9" scale="57"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pageSetUpPr fitToPage="1"/>
  </sheetPr>
  <dimension ref="A1:U195"/>
  <sheetViews>
    <sheetView windowProtection="1" showZeros="0" zoomScale="90" zoomScaleNormal="90" zoomScaleSheetLayoutView="80" zoomScalePageLayoutView="90" workbookViewId="0">
      <pane xSplit="1" ySplit="5" topLeftCell="B6"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
  <cols>
    <col min="1" max="1" width="7.7109375" style="451" customWidth="1"/>
    <col min="2" max="2" width="40.7109375" style="452" customWidth="1"/>
    <col min="3" max="3" width="10.140625" style="454" customWidth="1"/>
    <col min="4" max="4" width="10.140625" style="455" customWidth="1"/>
    <col min="5" max="5" width="11.7109375" style="456" customWidth="1"/>
    <col min="6" max="6" width="14.28515625" style="455" customWidth="1"/>
    <col min="7" max="7" width="3.7109375" style="453" customWidth="1"/>
    <col min="8" max="8" width="10.140625" style="454" customWidth="1"/>
    <col min="9" max="9" width="10.140625" style="455" customWidth="1"/>
    <col min="10" max="10" width="11.7109375" style="456" customWidth="1"/>
    <col min="11" max="11" width="14.28515625" style="455" customWidth="1"/>
    <col min="12" max="12" width="3.7109375" style="453" customWidth="1"/>
    <col min="13" max="13" width="10.140625" style="454" customWidth="1"/>
    <col min="14" max="14" width="10.140625" style="455" customWidth="1"/>
    <col min="15" max="15" width="11.7109375" style="456" customWidth="1"/>
    <col min="16" max="16" width="14.28515625" style="455" customWidth="1"/>
    <col min="17" max="17" width="3.7109375" style="453" customWidth="1"/>
    <col min="18" max="18" width="10.140625" style="454" customWidth="1"/>
    <col min="19" max="19" width="10.140625" style="455" customWidth="1"/>
    <col min="20" max="20" width="11.7109375" style="456" customWidth="1"/>
    <col min="21" max="21" width="14.28515625" style="455" customWidth="1"/>
    <col min="22" max="16384" width="9" style="453"/>
  </cols>
  <sheetData>
    <row r="1" spans="1:21">
      <c r="C1" s="1152" t="s">
        <v>1265</v>
      </c>
      <c r="D1" s="1152"/>
      <c r="E1" s="1152"/>
      <c r="F1" s="1152"/>
      <c r="H1" s="1152" t="s">
        <v>1990</v>
      </c>
      <c r="I1" s="1152"/>
      <c r="J1" s="1152"/>
      <c r="K1" s="1152"/>
      <c r="M1" s="1152" t="s">
        <v>1991</v>
      </c>
      <c r="N1" s="1152"/>
      <c r="O1" s="1152"/>
      <c r="P1" s="1152"/>
      <c r="R1" s="1152" t="s">
        <v>1992</v>
      </c>
      <c r="S1" s="1152"/>
      <c r="T1" s="1152"/>
      <c r="U1" s="1152"/>
    </row>
    <row r="3" spans="1:21" s="457" customFormat="1" ht="24.95" customHeight="1">
      <c r="A3" s="457" t="s">
        <v>632</v>
      </c>
      <c r="B3" s="457" t="s">
        <v>633</v>
      </c>
      <c r="C3" s="457" t="s">
        <v>634</v>
      </c>
      <c r="D3" s="458" t="s">
        <v>635</v>
      </c>
      <c r="E3" s="459" t="s">
        <v>636</v>
      </c>
      <c r="F3" s="459" t="s">
        <v>637</v>
      </c>
      <c r="H3" s="457" t="s">
        <v>634</v>
      </c>
      <c r="I3" s="458" t="s">
        <v>635</v>
      </c>
      <c r="J3" s="459" t="s">
        <v>636</v>
      </c>
      <c r="K3" s="459" t="s">
        <v>637</v>
      </c>
      <c r="M3" s="457" t="s">
        <v>634</v>
      </c>
      <c r="N3" s="458" t="s">
        <v>635</v>
      </c>
      <c r="O3" s="459" t="s">
        <v>636</v>
      </c>
      <c r="P3" s="459" t="s">
        <v>637</v>
      </c>
      <c r="R3" s="457" t="s">
        <v>634</v>
      </c>
      <c r="S3" s="458" t="s">
        <v>635</v>
      </c>
      <c r="T3" s="459" t="s">
        <v>636</v>
      </c>
      <c r="U3" s="459" t="s">
        <v>637</v>
      </c>
    </row>
    <row r="4" spans="1:21" s="439" customFormat="1" ht="12.75">
      <c r="A4" s="373"/>
      <c r="B4" s="278"/>
      <c r="C4" s="400"/>
      <c r="D4" s="283"/>
      <c r="E4" s="460"/>
      <c r="F4" s="460"/>
      <c r="H4" s="400"/>
      <c r="I4" s="283"/>
      <c r="J4" s="460"/>
      <c r="K4" s="460"/>
      <c r="M4" s="400"/>
      <c r="N4" s="283"/>
      <c r="O4" s="460"/>
      <c r="P4" s="460"/>
      <c r="R4" s="400"/>
      <c r="S4" s="283"/>
      <c r="T4" s="460"/>
      <c r="U4" s="460"/>
    </row>
    <row r="5" spans="1:21" s="463" customFormat="1" ht="20.100000000000001" customHeight="1">
      <c r="A5" s="461" t="s">
        <v>675</v>
      </c>
      <c r="B5" s="462" t="s">
        <v>638</v>
      </c>
    </row>
    <row r="6" spans="1:21" s="419" customFormat="1">
      <c r="A6" s="464"/>
      <c r="B6" s="347"/>
      <c r="C6" s="416"/>
      <c r="D6" s="559"/>
      <c r="E6" s="418"/>
      <c r="F6" s="417"/>
      <c r="H6" s="416"/>
      <c r="I6" s="559"/>
      <c r="J6" s="418"/>
      <c r="K6" s="417"/>
      <c r="M6" s="416"/>
      <c r="N6" s="559"/>
      <c r="O6" s="418"/>
      <c r="P6" s="417"/>
      <c r="R6" s="416"/>
      <c r="S6" s="559"/>
      <c r="T6" s="418"/>
      <c r="U6" s="417"/>
    </row>
    <row r="7" spans="1:21" s="419" customFormat="1" ht="15" customHeight="1">
      <c r="A7" s="494" t="s">
        <v>1110</v>
      </c>
      <c r="B7" s="1150" t="s">
        <v>43</v>
      </c>
      <c r="C7" s="1150"/>
      <c r="D7" s="1150"/>
      <c r="E7" s="1150"/>
      <c r="F7" s="1150"/>
    </row>
    <row r="8" spans="1:21" s="419" customFormat="1" ht="75.75" customHeight="1">
      <c r="A8" s="489"/>
      <c r="B8" s="1149" t="s">
        <v>1252</v>
      </c>
      <c r="C8" s="1149"/>
      <c r="D8" s="1149"/>
      <c r="E8" s="1149"/>
      <c r="F8" s="1149"/>
    </row>
    <row r="9" spans="1:21" s="419" customFormat="1" ht="116.25" customHeight="1">
      <c r="A9" s="489"/>
      <c r="B9" s="1149" t="s">
        <v>1006</v>
      </c>
      <c r="C9" s="1149"/>
      <c r="D9" s="1149"/>
      <c r="E9" s="1149"/>
      <c r="F9" s="1149"/>
    </row>
    <row r="10" spans="1:21" s="419" customFormat="1" ht="20.25" customHeight="1">
      <c r="A10" s="494" t="s">
        <v>1109</v>
      </c>
      <c r="B10" s="1150" t="s">
        <v>1007</v>
      </c>
      <c r="C10" s="1150"/>
      <c r="D10" s="1150"/>
      <c r="E10" s="1150"/>
      <c r="F10" s="1150"/>
    </row>
    <row r="11" spans="1:21" s="419" customFormat="1" ht="31.5" customHeight="1">
      <c r="A11" s="489"/>
      <c r="B11" s="1149" t="s">
        <v>814</v>
      </c>
      <c r="C11" s="1149"/>
      <c r="D11" s="1149"/>
      <c r="E11" s="1149"/>
      <c r="F11" s="1149"/>
    </row>
    <row r="12" spans="1:21" s="419" customFormat="1" ht="30.75" customHeight="1">
      <c r="A12" s="489"/>
      <c r="B12" s="1149" t="s">
        <v>813</v>
      </c>
      <c r="C12" s="1149"/>
      <c r="D12" s="1149"/>
      <c r="E12" s="1149"/>
      <c r="F12" s="1149"/>
    </row>
    <row r="13" spans="1:21" s="419" customFormat="1" ht="21" customHeight="1">
      <c r="A13" s="489"/>
      <c r="B13" s="1149" t="s">
        <v>815</v>
      </c>
      <c r="C13" s="1149"/>
      <c r="D13" s="1149"/>
      <c r="E13" s="1149"/>
      <c r="F13" s="1149"/>
    </row>
    <row r="14" spans="1:21" s="419" customFormat="1" ht="30.75" customHeight="1">
      <c r="A14" s="489"/>
      <c r="B14" s="1149" t="s">
        <v>816</v>
      </c>
      <c r="C14" s="1149"/>
      <c r="D14" s="1149"/>
      <c r="E14" s="1149"/>
      <c r="F14" s="1149"/>
    </row>
    <row r="15" spans="1:21" s="419" customFormat="1" ht="33" customHeight="1">
      <c r="A15" s="489"/>
      <c r="B15" s="1149" t="s">
        <v>1008</v>
      </c>
      <c r="C15" s="1149"/>
      <c r="D15" s="1149"/>
      <c r="E15" s="1149"/>
      <c r="F15" s="1149"/>
    </row>
    <row r="16" spans="1:21" s="419" customFormat="1" ht="15" customHeight="1">
      <c r="A16" s="489"/>
      <c r="B16" s="1149" t="s">
        <v>1009</v>
      </c>
      <c r="C16" s="1149"/>
      <c r="D16" s="1149"/>
      <c r="E16" s="1149"/>
      <c r="F16" s="1149"/>
    </row>
    <row r="17" spans="1:21" s="419" customFormat="1" ht="15" customHeight="1">
      <c r="A17" s="489"/>
      <c r="B17" s="1149" t="s">
        <v>1010</v>
      </c>
      <c r="C17" s="1149"/>
      <c r="D17" s="1149"/>
      <c r="E17" s="1149"/>
      <c r="F17" s="1149"/>
    </row>
    <row r="18" spans="1:21" s="419" customFormat="1" ht="29.25" customHeight="1">
      <c r="A18" s="489"/>
      <c r="B18" s="1149" t="s">
        <v>817</v>
      </c>
      <c r="C18" s="1149"/>
      <c r="D18" s="1149"/>
      <c r="E18" s="1149"/>
      <c r="F18" s="1149"/>
    </row>
    <row r="19" spans="1:21" s="419" customFormat="1" ht="15" customHeight="1">
      <c r="A19" s="489"/>
      <c r="B19" s="1149" t="s">
        <v>818</v>
      </c>
      <c r="C19" s="1149"/>
      <c r="D19" s="1149"/>
      <c r="E19" s="1149"/>
      <c r="F19" s="1149"/>
    </row>
    <row r="20" spans="1:21" s="419" customFormat="1">
      <c r="A20" s="464"/>
      <c r="B20" s="560"/>
      <c r="C20" s="416"/>
      <c r="D20" s="417"/>
      <c r="E20" s="418"/>
      <c r="F20" s="417"/>
      <c r="H20" s="416"/>
      <c r="I20" s="417"/>
      <c r="J20" s="418"/>
      <c r="K20" s="417"/>
      <c r="M20" s="416"/>
      <c r="N20" s="417"/>
      <c r="O20" s="418"/>
      <c r="P20" s="417"/>
      <c r="R20" s="416"/>
      <c r="S20" s="417"/>
      <c r="T20" s="418"/>
      <c r="U20" s="417"/>
    </row>
    <row r="21" spans="1:21" s="419" customFormat="1" ht="15.75" customHeight="1">
      <c r="A21" s="494" t="s">
        <v>790</v>
      </c>
      <c r="B21" s="347" t="s">
        <v>1011</v>
      </c>
      <c r="C21" s="416"/>
      <c r="D21" s="417"/>
      <c r="E21" s="418"/>
      <c r="F21" s="417"/>
      <c r="H21" s="416"/>
      <c r="I21" s="417"/>
      <c r="J21" s="418"/>
      <c r="K21" s="417"/>
      <c r="M21" s="416"/>
      <c r="N21" s="417"/>
      <c r="O21" s="418"/>
      <c r="P21" s="417"/>
      <c r="R21" s="416"/>
      <c r="S21" s="417"/>
      <c r="T21" s="418"/>
      <c r="U21" s="417"/>
    </row>
    <row r="22" spans="1:21" s="419" customFormat="1" ht="221.25" customHeight="1">
      <c r="A22" s="464"/>
      <c r="B22" s="1149" t="s">
        <v>1012</v>
      </c>
      <c r="C22" s="1149"/>
      <c r="D22" s="1149"/>
      <c r="E22" s="1149"/>
      <c r="F22" s="1149"/>
    </row>
    <row r="23" spans="1:21" s="419" customFormat="1" ht="82.5" customHeight="1">
      <c r="A23" s="464"/>
      <c r="B23" s="1149" t="s">
        <v>1024</v>
      </c>
      <c r="C23" s="1149"/>
      <c r="D23" s="1149"/>
      <c r="E23" s="1149"/>
      <c r="F23" s="1149"/>
    </row>
    <row r="24" spans="1:21" s="419" customFormat="1" ht="94.5" customHeight="1">
      <c r="A24" s="464"/>
      <c r="B24" s="1149" t="s">
        <v>1013</v>
      </c>
      <c r="C24" s="1149"/>
      <c r="D24" s="1149"/>
      <c r="E24" s="1149"/>
      <c r="F24" s="1149"/>
    </row>
    <row r="25" spans="1:21" s="419" customFormat="1" ht="20.25" customHeight="1">
      <c r="A25" s="561" t="s">
        <v>791</v>
      </c>
      <c r="B25" s="347" t="s">
        <v>1014</v>
      </c>
      <c r="C25" s="416"/>
      <c r="D25" s="417"/>
      <c r="E25" s="418"/>
      <c r="F25" s="417"/>
      <c r="H25" s="416"/>
      <c r="I25" s="417"/>
      <c r="J25" s="418"/>
      <c r="K25" s="417"/>
      <c r="M25" s="416"/>
      <c r="N25" s="417"/>
      <c r="O25" s="418"/>
      <c r="P25" s="417"/>
      <c r="R25" s="416"/>
      <c r="S25" s="417"/>
      <c r="T25" s="418"/>
      <c r="U25" s="417"/>
    </row>
    <row r="26" spans="1:21" s="419" customFormat="1" ht="227.25" customHeight="1">
      <c r="A26" s="464"/>
      <c r="B26" s="1149" t="s">
        <v>1026</v>
      </c>
      <c r="C26" s="1149"/>
      <c r="D26" s="1149"/>
      <c r="E26" s="1149"/>
      <c r="F26" s="1149"/>
    </row>
    <row r="27" spans="1:21" s="419" customFormat="1" ht="74.25" customHeight="1">
      <c r="A27" s="464"/>
      <c r="B27" s="1149" t="s">
        <v>1015</v>
      </c>
      <c r="C27" s="1149"/>
      <c r="D27" s="1149"/>
      <c r="E27" s="1149"/>
      <c r="F27" s="1149"/>
    </row>
    <row r="28" spans="1:21" s="419" customFormat="1" ht="12.95" customHeight="1">
      <c r="A28" s="561" t="s">
        <v>792</v>
      </c>
      <c r="B28" s="1150" t="s">
        <v>1016</v>
      </c>
      <c r="C28" s="1150"/>
      <c r="D28" s="1150"/>
      <c r="E28" s="1150"/>
      <c r="F28" s="1150"/>
    </row>
    <row r="29" spans="1:21" s="419" customFormat="1" ht="111" customHeight="1">
      <c r="A29" s="464"/>
      <c r="B29" s="1149" t="s">
        <v>1017</v>
      </c>
      <c r="C29" s="1149"/>
      <c r="D29" s="1149"/>
      <c r="E29" s="1149"/>
      <c r="F29" s="1149"/>
    </row>
    <row r="30" spans="1:21" s="419" customFormat="1" ht="68.25" customHeight="1">
      <c r="A30" s="464"/>
      <c r="B30" s="1149" t="s">
        <v>1018</v>
      </c>
      <c r="C30" s="1149"/>
      <c r="D30" s="1149"/>
      <c r="E30" s="1149"/>
      <c r="F30" s="1149"/>
    </row>
    <row r="31" spans="1:21" s="419" customFormat="1" ht="16.5" customHeight="1">
      <c r="A31" s="561" t="s">
        <v>44</v>
      </c>
      <c r="B31" s="347" t="s">
        <v>772</v>
      </c>
      <c r="C31" s="416"/>
      <c r="D31" s="417"/>
      <c r="E31" s="418"/>
      <c r="F31" s="417"/>
      <c r="H31" s="416"/>
      <c r="I31" s="417"/>
      <c r="J31" s="418"/>
      <c r="K31" s="417"/>
      <c r="M31" s="416"/>
      <c r="N31" s="417"/>
      <c r="O31" s="418"/>
      <c r="P31" s="417"/>
      <c r="R31" s="416"/>
      <c r="S31" s="417"/>
      <c r="T31" s="418"/>
      <c r="U31" s="417"/>
    </row>
    <row r="32" spans="1:21" s="419" customFormat="1" ht="30" customHeight="1">
      <c r="A32" s="464"/>
      <c r="B32" s="1149" t="s">
        <v>2087</v>
      </c>
      <c r="C32" s="1149"/>
      <c r="D32" s="1149"/>
      <c r="E32" s="1149"/>
      <c r="F32" s="1149"/>
    </row>
    <row r="33" spans="1:21" s="419" customFormat="1" ht="41.25" customHeight="1">
      <c r="A33" s="464"/>
      <c r="B33" s="1149" t="s">
        <v>2088</v>
      </c>
      <c r="C33" s="1149"/>
      <c r="D33" s="1149"/>
      <c r="E33" s="1149"/>
      <c r="F33" s="1149"/>
    </row>
    <row r="34" spans="1:21" s="419" customFormat="1" ht="30.75" customHeight="1">
      <c r="A34" s="464"/>
      <c r="B34" s="1149" t="s">
        <v>2089</v>
      </c>
      <c r="C34" s="1149"/>
      <c r="D34" s="1149"/>
      <c r="E34" s="1149"/>
      <c r="F34" s="1149"/>
    </row>
    <row r="35" spans="1:21" s="419" customFormat="1" ht="43.5" customHeight="1">
      <c r="A35" s="464"/>
      <c r="B35" s="1149" t="s">
        <v>1019</v>
      </c>
      <c r="C35" s="1149"/>
      <c r="D35" s="1149"/>
      <c r="E35" s="1149"/>
      <c r="F35" s="1149"/>
    </row>
    <row r="36" spans="1:21" s="419" customFormat="1" ht="96" customHeight="1">
      <c r="A36" s="464"/>
      <c r="B36" s="1149" t="s">
        <v>1020</v>
      </c>
      <c r="C36" s="1149"/>
      <c r="D36" s="1149"/>
      <c r="E36" s="1149"/>
      <c r="F36" s="1149"/>
    </row>
    <row r="37" spans="1:21" s="419" customFormat="1" ht="12.95" customHeight="1">
      <c r="A37" s="561" t="s">
        <v>45</v>
      </c>
      <c r="B37" s="347" t="s">
        <v>773</v>
      </c>
      <c r="C37" s="416"/>
      <c r="D37" s="417"/>
      <c r="E37" s="418"/>
      <c r="F37" s="417"/>
      <c r="H37" s="416"/>
      <c r="I37" s="417"/>
      <c r="J37" s="418"/>
      <c r="K37" s="417"/>
      <c r="M37" s="416"/>
      <c r="N37" s="417"/>
      <c r="O37" s="418"/>
      <c r="P37" s="417"/>
      <c r="R37" s="416"/>
      <c r="S37" s="417"/>
      <c r="T37" s="418"/>
      <c r="U37" s="417"/>
    </row>
    <row r="38" spans="1:21" s="419" customFormat="1" ht="57.75" customHeight="1">
      <c r="A38" s="489"/>
      <c r="B38" s="1149" t="s">
        <v>774</v>
      </c>
      <c r="C38" s="1149"/>
      <c r="D38" s="1149"/>
      <c r="E38" s="1149"/>
      <c r="F38" s="1149"/>
    </row>
    <row r="39" spans="1:21" s="419" customFormat="1" ht="12.95" customHeight="1">
      <c r="A39" s="561" t="s">
        <v>46</v>
      </c>
      <c r="B39" s="347" t="s">
        <v>775</v>
      </c>
      <c r="C39" s="416"/>
      <c r="D39" s="417"/>
      <c r="E39" s="418"/>
      <c r="F39" s="417"/>
      <c r="H39" s="416"/>
      <c r="I39" s="417"/>
      <c r="J39" s="418"/>
      <c r="K39" s="417"/>
      <c r="M39" s="416"/>
      <c r="N39" s="417"/>
      <c r="O39" s="418"/>
      <c r="P39" s="417"/>
      <c r="R39" s="416"/>
      <c r="S39" s="417"/>
      <c r="T39" s="418"/>
      <c r="U39" s="417"/>
    </row>
    <row r="40" spans="1:21" s="419" customFormat="1" ht="95.25" customHeight="1">
      <c r="A40" s="489"/>
      <c r="B40" s="1149" t="s">
        <v>1021</v>
      </c>
      <c r="C40" s="1149"/>
      <c r="D40" s="1149"/>
      <c r="E40" s="1149"/>
      <c r="F40" s="1149"/>
    </row>
    <row r="41" spans="1:21" s="419" customFormat="1" ht="45.75" customHeight="1">
      <c r="A41" s="489"/>
      <c r="B41" s="1149" t="s">
        <v>1025</v>
      </c>
      <c r="C41" s="1149"/>
      <c r="D41" s="1149"/>
      <c r="E41" s="1149"/>
      <c r="F41" s="1149"/>
    </row>
    <row r="42" spans="1:21" s="419" customFormat="1" ht="46.5" customHeight="1">
      <c r="A42" s="489"/>
      <c r="B42" s="1149" t="s">
        <v>1022</v>
      </c>
      <c r="C42" s="1149"/>
      <c r="D42" s="1149"/>
      <c r="E42" s="1149"/>
      <c r="F42" s="1149"/>
    </row>
    <row r="43" spans="1:21" s="419" customFormat="1" ht="52.5" customHeight="1">
      <c r="A43" s="489"/>
      <c r="B43" s="1149" t="s">
        <v>1023</v>
      </c>
      <c r="C43" s="1149"/>
      <c r="D43" s="1149"/>
      <c r="E43" s="1149"/>
      <c r="F43" s="1149"/>
    </row>
    <row r="44" spans="1:21" s="419" customFormat="1">
      <c r="A44" s="489"/>
      <c r="B44" s="347"/>
      <c r="C44" s="416"/>
      <c r="D44" s="417"/>
      <c r="E44" s="418"/>
      <c r="F44" s="417"/>
      <c r="H44" s="416"/>
      <c r="I44" s="417"/>
      <c r="J44" s="418"/>
      <c r="K44" s="417"/>
      <c r="M44" s="416"/>
      <c r="N44" s="417"/>
      <c r="O44" s="418"/>
      <c r="P44" s="417"/>
      <c r="R44" s="416"/>
      <c r="S44" s="417"/>
      <c r="T44" s="418"/>
      <c r="U44" s="417"/>
    </row>
    <row r="45" spans="1:21" s="565" customFormat="1" ht="20.100000000000001" customHeight="1">
      <c r="A45" s="562"/>
      <c r="B45" s="563" t="s">
        <v>638</v>
      </c>
      <c r="C45" s="564"/>
      <c r="D45" s="418"/>
      <c r="E45" s="418"/>
      <c r="F45" s="418"/>
      <c r="H45" s="564"/>
      <c r="I45" s="418"/>
      <c r="J45" s="418"/>
      <c r="K45" s="418"/>
      <c r="M45" s="564"/>
      <c r="N45" s="418"/>
      <c r="O45" s="418"/>
      <c r="P45" s="418"/>
      <c r="R45" s="564"/>
      <c r="S45" s="418"/>
      <c r="T45" s="418"/>
      <c r="U45" s="418"/>
    </row>
    <row r="46" spans="1:21" s="419" customFormat="1">
      <c r="A46" s="489"/>
      <c r="B46" s="347"/>
      <c r="C46" s="416"/>
      <c r="D46" s="417"/>
      <c r="E46" s="418"/>
      <c r="F46" s="417"/>
      <c r="H46" s="416"/>
      <c r="I46" s="417"/>
      <c r="J46" s="418"/>
      <c r="K46" s="417"/>
      <c r="M46" s="416"/>
      <c r="N46" s="417"/>
      <c r="O46" s="418"/>
      <c r="P46" s="417"/>
      <c r="R46" s="416"/>
      <c r="S46" s="417"/>
      <c r="T46" s="418"/>
      <c r="U46" s="417"/>
    </row>
    <row r="47" spans="1:21" s="495" customFormat="1" ht="86.25" customHeight="1">
      <c r="A47" s="464" t="s">
        <v>700</v>
      </c>
      <c r="B47" s="347" t="s">
        <v>1111</v>
      </c>
      <c r="C47" s="349"/>
      <c r="D47" s="455"/>
      <c r="E47" s="534"/>
      <c r="F47" s="455"/>
      <c r="H47" s="349"/>
      <c r="I47" s="455"/>
      <c r="J47" s="534"/>
      <c r="K47" s="455"/>
      <c r="M47" s="349"/>
      <c r="N47" s="455"/>
      <c r="O47" s="534"/>
      <c r="P47" s="455"/>
      <c r="R47" s="349"/>
      <c r="S47" s="455"/>
      <c r="T47" s="534"/>
      <c r="U47" s="455"/>
    </row>
    <row r="48" spans="1:21" s="495" customFormat="1" ht="24">
      <c r="A48" s="464"/>
      <c r="B48" s="347" t="s">
        <v>1112</v>
      </c>
      <c r="C48" s="349"/>
      <c r="D48" s="455"/>
      <c r="E48" s="534"/>
      <c r="F48" s="455"/>
      <c r="H48" s="349"/>
      <c r="I48" s="455"/>
      <c r="J48" s="534"/>
      <c r="K48" s="455"/>
      <c r="M48" s="349"/>
      <c r="N48" s="455"/>
      <c r="O48" s="534"/>
      <c r="P48" s="455"/>
      <c r="R48" s="349"/>
      <c r="S48" s="455"/>
      <c r="T48" s="534"/>
      <c r="U48" s="455"/>
    </row>
    <row r="49" spans="1:21" s="495" customFormat="1" ht="48" customHeight="1">
      <c r="A49" s="464"/>
      <c r="B49" s="347" t="s">
        <v>2090</v>
      </c>
      <c r="C49" s="349"/>
      <c r="D49" s="455"/>
      <c r="E49" s="534"/>
      <c r="F49" s="455"/>
      <c r="H49" s="349"/>
      <c r="I49" s="455"/>
      <c r="J49" s="534"/>
      <c r="K49" s="455"/>
      <c r="M49" s="349"/>
      <c r="N49" s="455"/>
      <c r="O49" s="534"/>
      <c r="P49" s="455"/>
      <c r="R49" s="349"/>
      <c r="S49" s="455"/>
      <c r="T49" s="534"/>
      <c r="U49" s="455"/>
    </row>
    <row r="50" spans="1:21" s="495" customFormat="1" ht="63.75" customHeight="1">
      <c r="A50" s="464"/>
      <c r="B50" s="347" t="s">
        <v>1980</v>
      </c>
      <c r="C50" s="349"/>
      <c r="D50" s="455"/>
      <c r="E50" s="534"/>
      <c r="F50" s="455"/>
      <c r="H50" s="349"/>
      <c r="I50" s="455"/>
      <c r="J50" s="534"/>
      <c r="K50" s="455"/>
      <c r="M50" s="349"/>
      <c r="N50" s="455"/>
      <c r="O50" s="534"/>
      <c r="P50" s="455"/>
      <c r="R50" s="349"/>
      <c r="S50" s="455"/>
      <c r="T50" s="534"/>
      <c r="U50" s="455"/>
    </row>
    <row r="51" spans="1:21" s="495" customFormat="1" ht="73.5" customHeight="1">
      <c r="A51" s="464"/>
      <c r="B51" s="347" t="s">
        <v>1122</v>
      </c>
      <c r="C51" s="349"/>
      <c r="D51" s="455"/>
      <c r="E51" s="534"/>
      <c r="F51" s="455"/>
      <c r="H51" s="349"/>
      <c r="I51" s="455"/>
      <c r="J51" s="534"/>
      <c r="K51" s="455"/>
      <c r="M51" s="349"/>
      <c r="N51" s="455"/>
      <c r="O51" s="534"/>
      <c r="P51" s="455"/>
      <c r="R51" s="349"/>
      <c r="S51" s="455"/>
      <c r="T51" s="534"/>
      <c r="U51" s="455"/>
    </row>
    <row r="52" spans="1:21" s="495" customFormat="1" ht="83.25" customHeight="1">
      <c r="A52" s="464"/>
      <c r="B52" s="347" t="s">
        <v>1121</v>
      </c>
      <c r="C52" s="349"/>
      <c r="D52" s="455"/>
      <c r="E52" s="534"/>
      <c r="F52" s="455"/>
      <c r="H52" s="349"/>
      <c r="I52" s="455"/>
      <c r="J52" s="534"/>
      <c r="K52" s="455"/>
      <c r="M52" s="349"/>
      <c r="N52" s="455"/>
      <c r="O52" s="534"/>
      <c r="P52" s="455"/>
      <c r="R52" s="349"/>
      <c r="S52" s="455"/>
      <c r="T52" s="534"/>
      <c r="U52" s="455"/>
    </row>
    <row r="53" spans="1:21" s="419" customFormat="1">
      <c r="A53" s="489"/>
      <c r="B53" s="347" t="s">
        <v>24</v>
      </c>
      <c r="C53" s="416"/>
      <c r="D53" s="417"/>
      <c r="E53" s="418"/>
      <c r="F53" s="417"/>
      <c r="H53" s="416"/>
      <c r="I53" s="417"/>
      <c r="J53" s="418"/>
      <c r="K53" s="417"/>
      <c r="M53" s="416"/>
      <c r="N53" s="417"/>
      <c r="O53" s="418"/>
      <c r="P53" s="417"/>
      <c r="R53" s="416"/>
      <c r="S53" s="417"/>
      <c r="T53" s="418"/>
      <c r="U53" s="417"/>
    </row>
    <row r="54" spans="1:21" s="419" customFormat="1" ht="27.75" customHeight="1">
      <c r="A54" s="489"/>
      <c r="B54" s="347" t="s">
        <v>2091</v>
      </c>
      <c r="C54" s="468" t="s">
        <v>1</v>
      </c>
      <c r="D54" s="348">
        <v>1</v>
      </c>
      <c r="E54" s="1096"/>
      <c r="F54" s="348">
        <f>D54*E54</f>
        <v>0</v>
      </c>
      <c r="G54" s="566"/>
      <c r="H54" s="468" t="s">
        <v>1</v>
      </c>
      <c r="I54" s="348"/>
      <c r="J54" s="348">
        <f>E54</f>
        <v>0</v>
      </c>
      <c r="K54" s="348">
        <f>I54*J54</f>
        <v>0</v>
      </c>
      <c r="L54" s="566"/>
      <c r="M54" s="468" t="s">
        <v>1</v>
      </c>
      <c r="N54" s="348">
        <v>1</v>
      </c>
      <c r="O54" s="348">
        <f>E54</f>
        <v>0</v>
      </c>
      <c r="P54" s="348">
        <f>N54*O54</f>
        <v>0</v>
      </c>
      <c r="Q54" s="566"/>
      <c r="R54" s="468" t="s">
        <v>1</v>
      </c>
      <c r="S54" s="348"/>
      <c r="T54" s="348">
        <f>E54</f>
        <v>0</v>
      </c>
      <c r="U54" s="348">
        <f>S54*T54</f>
        <v>0</v>
      </c>
    </row>
    <row r="55" spans="1:21" s="419" customFormat="1">
      <c r="A55" s="489"/>
      <c r="B55" s="347"/>
      <c r="C55" s="416"/>
      <c r="D55" s="417"/>
      <c r="E55" s="418"/>
      <c r="F55" s="417"/>
      <c r="H55" s="416"/>
      <c r="I55" s="417"/>
      <c r="J55" s="348">
        <f t="shared" ref="J55:J118" si="0">E55</f>
        <v>0</v>
      </c>
      <c r="K55" s="417"/>
      <c r="M55" s="416"/>
      <c r="N55" s="417"/>
      <c r="O55" s="348">
        <f t="shared" ref="O55:O118" si="1">E55</f>
        <v>0</v>
      </c>
      <c r="P55" s="417"/>
      <c r="R55" s="416"/>
      <c r="S55" s="417"/>
      <c r="T55" s="348">
        <f t="shared" ref="T55:T118" si="2">E55</f>
        <v>0</v>
      </c>
      <c r="U55" s="417"/>
    </row>
    <row r="56" spans="1:21" s="495" customFormat="1" ht="86.25" customHeight="1">
      <c r="A56" s="464" t="s">
        <v>701</v>
      </c>
      <c r="B56" s="347" t="s">
        <v>1123</v>
      </c>
      <c r="C56" s="349"/>
      <c r="D56" s="455"/>
      <c r="E56" s="534"/>
      <c r="F56" s="455"/>
      <c r="H56" s="349"/>
      <c r="I56" s="455"/>
      <c r="J56" s="348">
        <f t="shared" si="0"/>
        <v>0</v>
      </c>
      <c r="K56" s="455"/>
      <c r="M56" s="349"/>
      <c r="N56" s="455"/>
      <c r="O56" s="348">
        <f t="shared" si="1"/>
        <v>0</v>
      </c>
      <c r="P56" s="455"/>
      <c r="R56" s="349"/>
      <c r="S56" s="455"/>
      <c r="T56" s="348">
        <f t="shared" si="2"/>
        <v>0</v>
      </c>
      <c r="U56" s="455"/>
    </row>
    <row r="57" spans="1:21" s="495" customFormat="1" ht="24.75" customHeight="1">
      <c r="A57" s="464"/>
      <c r="B57" s="347" t="s">
        <v>1113</v>
      </c>
      <c r="C57" s="349"/>
      <c r="D57" s="455"/>
      <c r="E57" s="534"/>
      <c r="F57" s="455"/>
      <c r="H57" s="349"/>
      <c r="I57" s="455"/>
      <c r="J57" s="348">
        <f t="shared" si="0"/>
        <v>0</v>
      </c>
      <c r="K57" s="455"/>
      <c r="M57" s="349"/>
      <c r="N57" s="455"/>
      <c r="O57" s="348">
        <f t="shared" si="1"/>
        <v>0</v>
      </c>
      <c r="P57" s="455"/>
      <c r="R57" s="349"/>
      <c r="S57" s="455"/>
      <c r="T57" s="348">
        <f t="shared" si="2"/>
        <v>0</v>
      </c>
      <c r="U57" s="455"/>
    </row>
    <row r="58" spans="1:21" s="495" customFormat="1">
      <c r="A58" s="464"/>
      <c r="B58" s="347" t="s">
        <v>2092</v>
      </c>
      <c r="C58" s="349"/>
      <c r="D58" s="455"/>
      <c r="E58" s="534"/>
      <c r="F58" s="455"/>
      <c r="H58" s="349"/>
      <c r="I58" s="455"/>
      <c r="J58" s="348">
        <f t="shared" si="0"/>
        <v>0</v>
      </c>
      <c r="K58" s="455"/>
      <c r="M58" s="349"/>
      <c r="N58" s="455"/>
      <c r="O58" s="348">
        <f t="shared" si="1"/>
        <v>0</v>
      </c>
      <c r="P58" s="455"/>
      <c r="R58" s="349"/>
      <c r="S58" s="455"/>
      <c r="T58" s="348">
        <f t="shared" si="2"/>
        <v>0</v>
      </c>
      <c r="U58" s="455"/>
    </row>
    <row r="59" spans="1:21" s="414" customFormat="1" ht="20.25" customHeight="1">
      <c r="A59" s="464"/>
      <c r="B59" s="413" t="s">
        <v>776</v>
      </c>
      <c r="C59" s="416"/>
      <c r="D59" s="417"/>
      <c r="E59" s="418"/>
      <c r="F59" s="417"/>
      <c r="H59" s="416"/>
      <c r="I59" s="417"/>
      <c r="J59" s="348">
        <f t="shared" si="0"/>
        <v>0</v>
      </c>
      <c r="K59" s="417"/>
      <c r="M59" s="416"/>
      <c r="N59" s="417"/>
      <c r="O59" s="348">
        <f t="shared" si="1"/>
        <v>0</v>
      </c>
      <c r="P59" s="417"/>
      <c r="R59" s="416"/>
      <c r="S59" s="417"/>
      <c r="T59" s="348">
        <f t="shared" si="2"/>
        <v>0</v>
      </c>
      <c r="U59" s="417"/>
    </row>
    <row r="60" spans="1:21" s="419" customFormat="1">
      <c r="A60" s="489"/>
      <c r="B60" s="347" t="s">
        <v>24</v>
      </c>
      <c r="C60" s="416"/>
      <c r="D60" s="417"/>
      <c r="E60" s="418"/>
      <c r="F60" s="417"/>
      <c r="H60" s="416"/>
      <c r="I60" s="417"/>
      <c r="J60" s="348">
        <f t="shared" si="0"/>
        <v>0</v>
      </c>
      <c r="K60" s="417"/>
      <c r="M60" s="416"/>
      <c r="N60" s="417"/>
      <c r="O60" s="348">
        <f t="shared" si="1"/>
        <v>0</v>
      </c>
      <c r="P60" s="417"/>
      <c r="R60" s="416"/>
      <c r="S60" s="417"/>
      <c r="T60" s="348">
        <f t="shared" si="2"/>
        <v>0</v>
      </c>
      <c r="U60" s="417"/>
    </row>
    <row r="61" spans="1:21" s="419" customFormat="1" ht="27.75" customHeight="1">
      <c r="A61" s="489"/>
      <c r="B61" s="347" t="s">
        <v>2093</v>
      </c>
      <c r="C61" s="468" t="s">
        <v>1</v>
      </c>
      <c r="D61" s="348">
        <v>1</v>
      </c>
      <c r="E61" s="1096"/>
      <c r="F61" s="348">
        <f>D61*E61</f>
        <v>0</v>
      </c>
      <c r="G61" s="566"/>
      <c r="H61" s="468" t="s">
        <v>1</v>
      </c>
      <c r="I61" s="348"/>
      <c r="J61" s="348">
        <f t="shared" si="0"/>
        <v>0</v>
      </c>
      <c r="K61" s="348">
        <f>I61*J61</f>
        <v>0</v>
      </c>
      <c r="L61" s="566"/>
      <c r="M61" s="468" t="s">
        <v>1</v>
      </c>
      <c r="N61" s="348">
        <v>1</v>
      </c>
      <c r="O61" s="348">
        <f t="shared" si="1"/>
        <v>0</v>
      </c>
      <c r="P61" s="348">
        <f>N61*O61</f>
        <v>0</v>
      </c>
      <c r="Q61" s="566"/>
      <c r="R61" s="468" t="s">
        <v>1</v>
      </c>
      <c r="S61" s="348"/>
      <c r="T61" s="348">
        <f t="shared" si="2"/>
        <v>0</v>
      </c>
      <c r="U61" s="348">
        <f>S61*T61</f>
        <v>0</v>
      </c>
    </row>
    <row r="62" spans="1:21" s="419" customFormat="1">
      <c r="A62" s="489"/>
      <c r="B62" s="347"/>
      <c r="C62" s="416"/>
      <c r="D62" s="417"/>
      <c r="E62" s="418"/>
      <c r="F62" s="417"/>
      <c r="H62" s="416"/>
      <c r="I62" s="417"/>
      <c r="J62" s="348">
        <f t="shared" si="0"/>
        <v>0</v>
      </c>
      <c r="K62" s="417"/>
      <c r="M62" s="416"/>
      <c r="N62" s="417"/>
      <c r="O62" s="348">
        <f t="shared" si="1"/>
        <v>0</v>
      </c>
      <c r="P62" s="417"/>
      <c r="R62" s="416"/>
      <c r="S62" s="417"/>
      <c r="T62" s="348">
        <f t="shared" si="2"/>
        <v>0</v>
      </c>
      <c r="U62" s="417"/>
    </row>
    <row r="63" spans="1:21" s="495" customFormat="1" ht="62.25" customHeight="1">
      <c r="A63" s="464" t="s">
        <v>702</v>
      </c>
      <c r="B63" s="347" t="s">
        <v>1115</v>
      </c>
      <c r="C63" s="349"/>
      <c r="D63" s="455"/>
      <c r="E63" s="534"/>
      <c r="F63" s="455"/>
      <c r="H63" s="349"/>
      <c r="I63" s="455"/>
      <c r="J63" s="348">
        <f t="shared" si="0"/>
        <v>0</v>
      </c>
      <c r="K63" s="455"/>
      <c r="M63" s="349"/>
      <c r="N63" s="455"/>
      <c r="O63" s="348">
        <f t="shared" si="1"/>
        <v>0</v>
      </c>
      <c r="P63" s="455"/>
      <c r="R63" s="349"/>
      <c r="S63" s="455"/>
      <c r="T63" s="348">
        <f t="shared" si="2"/>
        <v>0</v>
      </c>
      <c r="U63" s="455"/>
    </row>
    <row r="64" spans="1:21" s="495" customFormat="1">
      <c r="A64" s="464"/>
      <c r="B64" s="347" t="s">
        <v>1114</v>
      </c>
      <c r="C64" s="349"/>
      <c r="D64" s="455"/>
      <c r="E64" s="534"/>
      <c r="F64" s="455"/>
      <c r="H64" s="349"/>
      <c r="I64" s="455"/>
      <c r="J64" s="348">
        <f t="shared" si="0"/>
        <v>0</v>
      </c>
      <c r="K64" s="455"/>
      <c r="M64" s="349"/>
      <c r="N64" s="455"/>
      <c r="O64" s="348">
        <f t="shared" si="1"/>
        <v>0</v>
      </c>
      <c r="P64" s="455"/>
      <c r="R64" s="349"/>
      <c r="S64" s="455"/>
      <c r="T64" s="348">
        <f t="shared" si="2"/>
        <v>0</v>
      </c>
      <c r="U64" s="455"/>
    </row>
    <row r="65" spans="1:21" s="495" customFormat="1" ht="30.75" customHeight="1">
      <c r="A65" s="464"/>
      <c r="B65" s="347" t="s">
        <v>1119</v>
      </c>
      <c r="C65" s="349"/>
      <c r="D65" s="455"/>
      <c r="E65" s="534"/>
      <c r="F65" s="455"/>
      <c r="H65" s="349"/>
      <c r="I65" s="455"/>
      <c r="J65" s="348">
        <f t="shared" si="0"/>
        <v>0</v>
      </c>
      <c r="K65" s="455"/>
      <c r="M65" s="349"/>
      <c r="N65" s="455"/>
      <c r="O65" s="348">
        <f t="shared" si="1"/>
        <v>0</v>
      </c>
      <c r="P65" s="455"/>
      <c r="R65" s="349"/>
      <c r="S65" s="455"/>
      <c r="T65" s="348">
        <f t="shared" si="2"/>
        <v>0</v>
      </c>
      <c r="U65" s="455"/>
    </row>
    <row r="66" spans="1:21" s="414" customFormat="1" ht="26.25" customHeight="1">
      <c r="A66" s="464"/>
      <c r="B66" s="413" t="s">
        <v>776</v>
      </c>
      <c r="C66" s="416"/>
      <c r="D66" s="417"/>
      <c r="E66" s="418"/>
      <c r="F66" s="417"/>
      <c r="H66" s="416"/>
      <c r="I66" s="417"/>
      <c r="J66" s="348">
        <f t="shared" si="0"/>
        <v>0</v>
      </c>
      <c r="K66" s="417"/>
      <c r="M66" s="416"/>
      <c r="N66" s="417"/>
      <c r="O66" s="348">
        <f t="shared" si="1"/>
        <v>0</v>
      </c>
      <c r="P66" s="417"/>
      <c r="R66" s="416"/>
      <c r="S66" s="417"/>
      <c r="T66" s="348">
        <f t="shared" si="2"/>
        <v>0</v>
      </c>
      <c r="U66" s="417"/>
    </row>
    <row r="67" spans="1:21" s="419" customFormat="1">
      <c r="A67" s="489"/>
      <c r="B67" s="347" t="s">
        <v>24</v>
      </c>
      <c r="C67" s="416"/>
      <c r="D67" s="417"/>
      <c r="E67" s="418"/>
      <c r="F67" s="417"/>
      <c r="H67" s="416"/>
      <c r="I67" s="417"/>
      <c r="J67" s="348">
        <f t="shared" si="0"/>
        <v>0</v>
      </c>
      <c r="K67" s="417"/>
      <c r="M67" s="416"/>
      <c r="N67" s="417"/>
      <c r="O67" s="348">
        <f t="shared" si="1"/>
        <v>0</v>
      </c>
      <c r="P67" s="417"/>
      <c r="R67" s="416"/>
      <c r="S67" s="417"/>
      <c r="T67" s="348">
        <f t="shared" si="2"/>
        <v>0</v>
      </c>
      <c r="U67" s="417"/>
    </row>
    <row r="68" spans="1:21" s="419" customFormat="1" ht="27.75" customHeight="1">
      <c r="A68" s="489"/>
      <c r="B68" s="347" t="s">
        <v>2094</v>
      </c>
      <c r="C68" s="468" t="s">
        <v>1</v>
      </c>
      <c r="D68" s="348">
        <v>1</v>
      </c>
      <c r="E68" s="1096"/>
      <c r="F68" s="348">
        <f>D68*E68</f>
        <v>0</v>
      </c>
      <c r="G68" s="566"/>
      <c r="H68" s="468" t="s">
        <v>1</v>
      </c>
      <c r="I68" s="348"/>
      <c r="J68" s="348">
        <f t="shared" si="0"/>
        <v>0</v>
      </c>
      <c r="K68" s="348">
        <f>I68*J68</f>
        <v>0</v>
      </c>
      <c r="L68" s="566"/>
      <c r="M68" s="468" t="s">
        <v>1</v>
      </c>
      <c r="N68" s="348">
        <v>1</v>
      </c>
      <c r="O68" s="348">
        <f t="shared" si="1"/>
        <v>0</v>
      </c>
      <c r="P68" s="348">
        <f>N68*O68</f>
        <v>0</v>
      </c>
      <c r="Q68" s="566"/>
      <c r="R68" s="468" t="s">
        <v>1</v>
      </c>
      <c r="S68" s="348"/>
      <c r="T68" s="348">
        <f t="shared" si="2"/>
        <v>0</v>
      </c>
      <c r="U68" s="348">
        <f>S68*T68</f>
        <v>0</v>
      </c>
    </row>
    <row r="69" spans="1:21" s="419" customFormat="1">
      <c r="A69" s="464"/>
      <c r="B69" s="347"/>
      <c r="C69" s="416"/>
      <c r="D69" s="417"/>
      <c r="E69" s="418"/>
      <c r="F69" s="417"/>
      <c r="H69" s="416"/>
      <c r="I69" s="417"/>
      <c r="J69" s="348">
        <f t="shared" si="0"/>
        <v>0</v>
      </c>
      <c r="K69" s="417"/>
      <c r="M69" s="416"/>
      <c r="N69" s="417"/>
      <c r="O69" s="348">
        <f t="shared" si="1"/>
        <v>0</v>
      </c>
      <c r="P69" s="417"/>
      <c r="R69" s="416"/>
      <c r="S69" s="417"/>
      <c r="T69" s="348">
        <f t="shared" si="2"/>
        <v>0</v>
      </c>
      <c r="U69" s="417"/>
    </row>
    <row r="70" spans="1:21" s="572" customFormat="1" ht="132">
      <c r="A70" s="567" t="s">
        <v>703</v>
      </c>
      <c r="B70" s="568" t="s">
        <v>2095</v>
      </c>
      <c r="C70" s="569"/>
      <c r="D70" s="570"/>
      <c r="E70" s="571"/>
      <c r="F70" s="571">
        <f t="shared" ref="F70:F75" si="3">D70*E70</f>
        <v>0</v>
      </c>
      <c r="H70" s="569"/>
      <c r="I70" s="570"/>
      <c r="J70" s="348">
        <f t="shared" si="0"/>
        <v>0</v>
      </c>
      <c r="K70" s="571">
        <f t="shared" ref="K70" si="4">I70*J70</f>
        <v>0</v>
      </c>
      <c r="M70" s="569"/>
      <c r="N70" s="570"/>
      <c r="O70" s="348">
        <f t="shared" si="1"/>
        <v>0</v>
      </c>
      <c r="P70" s="571">
        <f t="shared" ref="P70" si="5">N70*O70</f>
        <v>0</v>
      </c>
      <c r="R70" s="569"/>
      <c r="S70" s="570"/>
      <c r="T70" s="348">
        <f t="shared" si="2"/>
        <v>0</v>
      </c>
      <c r="U70" s="571">
        <f t="shared" ref="U70" si="6">S70*T70</f>
        <v>0</v>
      </c>
    </row>
    <row r="71" spans="1:21" s="419" customFormat="1" ht="30" customHeight="1">
      <c r="A71" s="464"/>
      <c r="B71" s="347" t="s">
        <v>1138</v>
      </c>
      <c r="C71" s="467"/>
      <c r="D71" s="417"/>
      <c r="E71" s="573"/>
      <c r="F71" s="417"/>
      <c r="H71" s="467"/>
      <c r="I71" s="417"/>
      <c r="J71" s="348">
        <f t="shared" si="0"/>
        <v>0</v>
      </c>
      <c r="K71" s="417"/>
      <c r="M71" s="467"/>
      <c r="N71" s="417"/>
      <c r="O71" s="348">
        <f t="shared" si="1"/>
        <v>0</v>
      </c>
      <c r="P71" s="417"/>
      <c r="R71" s="467"/>
      <c r="S71" s="417"/>
      <c r="T71" s="348">
        <f t="shared" si="2"/>
        <v>0</v>
      </c>
      <c r="U71" s="417"/>
    </row>
    <row r="72" spans="1:21" s="576" customFormat="1" ht="60" customHeight="1">
      <c r="A72" s="574"/>
      <c r="B72" s="575" t="s">
        <v>1128</v>
      </c>
      <c r="C72" s="574"/>
      <c r="D72" s="415"/>
      <c r="E72" s="571"/>
      <c r="F72" s="571">
        <f t="shared" si="3"/>
        <v>0</v>
      </c>
      <c r="H72" s="574"/>
      <c r="I72" s="415"/>
      <c r="J72" s="348">
        <f t="shared" si="0"/>
        <v>0</v>
      </c>
      <c r="K72" s="571">
        <f t="shared" ref="K72" si="7">I72*J72</f>
        <v>0</v>
      </c>
      <c r="M72" s="574"/>
      <c r="N72" s="415"/>
      <c r="O72" s="348">
        <f t="shared" si="1"/>
        <v>0</v>
      </c>
      <c r="P72" s="571">
        <f t="shared" ref="P72" si="8">N72*O72</f>
        <v>0</v>
      </c>
      <c r="R72" s="574"/>
      <c r="S72" s="415"/>
      <c r="T72" s="348">
        <f t="shared" si="2"/>
        <v>0</v>
      </c>
      <c r="U72" s="571">
        <f t="shared" ref="U72" si="9">S72*T72</f>
        <v>0</v>
      </c>
    </row>
    <row r="73" spans="1:21" s="419" customFormat="1" ht="27.75" customHeight="1">
      <c r="A73" s="489"/>
      <c r="B73" s="347" t="s">
        <v>2096</v>
      </c>
      <c r="C73" s="416"/>
      <c r="D73" s="417"/>
      <c r="E73" s="418"/>
      <c r="F73" s="417"/>
      <c r="H73" s="416"/>
      <c r="I73" s="417"/>
      <c r="J73" s="348">
        <f t="shared" si="0"/>
        <v>0</v>
      </c>
      <c r="K73" s="417"/>
      <c r="M73" s="416"/>
      <c r="N73" s="417"/>
      <c r="O73" s="348">
        <f t="shared" si="1"/>
        <v>0</v>
      </c>
      <c r="P73" s="417"/>
      <c r="R73" s="416"/>
      <c r="S73" s="417"/>
      <c r="T73" s="348">
        <f t="shared" si="2"/>
        <v>0</v>
      </c>
      <c r="U73" s="417"/>
    </row>
    <row r="74" spans="1:21" s="1042" customFormat="1" ht="15" customHeight="1">
      <c r="A74" s="1037"/>
      <c r="B74" s="1038" t="s">
        <v>1127</v>
      </c>
      <c r="C74" s="1039" t="s">
        <v>1</v>
      </c>
      <c r="D74" s="1040">
        <v>1</v>
      </c>
      <c r="E74" s="1097"/>
      <c r="F74" s="1041">
        <f>D74*E74</f>
        <v>0</v>
      </c>
      <c r="H74" s="1039" t="s">
        <v>1</v>
      </c>
      <c r="I74" s="1040"/>
      <c r="J74" s="348">
        <f t="shared" si="0"/>
        <v>0</v>
      </c>
      <c r="K74" s="1041">
        <f>I74*J74</f>
        <v>0</v>
      </c>
      <c r="M74" s="1039" t="s">
        <v>1</v>
      </c>
      <c r="N74" s="348">
        <v>1</v>
      </c>
      <c r="O74" s="348">
        <f t="shared" si="1"/>
        <v>0</v>
      </c>
      <c r="P74" s="1041">
        <f>N74*O74</f>
        <v>0</v>
      </c>
      <c r="R74" s="1039" t="s">
        <v>1</v>
      </c>
      <c r="S74" s="1040"/>
      <c r="T74" s="348">
        <f t="shared" si="2"/>
        <v>0</v>
      </c>
      <c r="U74" s="1041">
        <f>S74*T74</f>
        <v>0</v>
      </c>
    </row>
    <row r="75" spans="1:21" s="572" customFormat="1">
      <c r="A75" s="567"/>
      <c r="B75" s="579"/>
      <c r="C75" s="577"/>
      <c r="D75" s="578"/>
      <c r="E75" s="571"/>
      <c r="F75" s="571">
        <f t="shared" si="3"/>
        <v>0</v>
      </c>
      <c r="H75" s="577"/>
      <c r="I75" s="578"/>
      <c r="J75" s="348">
        <f t="shared" si="0"/>
        <v>0</v>
      </c>
      <c r="K75" s="571">
        <f t="shared" ref="K75:K76" si="10">I75*J75</f>
        <v>0</v>
      </c>
      <c r="M75" s="577"/>
      <c r="N75" s="417"/>
      <c r="O75" s="348">
        <f t="shared" si="1"/>
        <v>0</v>
      </c>
      <c r="P75" s="571">
        <f t="shared" ref="P75:P76" si="11">N75*O75</f>
        <v>0</v>
      </c>
      <c r="R75" s="577"/>
      <c r="S75" s="578"/>
      <c r="T75" s="348">
        <f t="shared" si="2"/>
        <v>0</v>
      </c>
      <c r="U75" s="571">
        <f t="shared" ref="U75:U76" si="12">S75*T75</f>
        <v>0</v>
      </c>
    </row>
    <row r="76" spans="1:21" s="572" customFormat="1" ht="132">
      <c r="A76" s="567" t="s">
        <v>704</v>
      </c>
      <c r="B76" s="568" t="s">
        <v>2095</v>
      </c>
      <c r="C76" s="569"/>
      <c r="D76" s="570"/>
      <c r="E76" s="571"/>
      <c r="F76" s="571">
        <f t="shared" ref="F76" si="13">D76*E76</f>
        <v>0</v>
      </c>
      <c r="H76" s="569"/>
      <c r="I76" s="570"/>
      <c r="J76" s="348">
        <f t="shared" si="0"/>
        <v>0</v>
      </c>
      <c r="K76" s="571">
        <f t="shared" si="10"/>
        <v>0</v>
      </c>
      <c r="M76" s="569"/>
      <c r="N76" s="417"/>
      <c r="O76" s="348">
        <f t="shared" si="1"/>
        <v>0</v>
      </c>
      <c r="P76" s="571">
        <f t="shared" si="11"/>
        <v>0</v>
      </c>
      <c r="R76" s="569"/>
      <c r="S76" s="570"/>
      <c r="T76" s="348">
        <f t="shared" si="2"/>
        <v>0</v>
      </c>
      <c r="U76" s="571">
        <f t="shared" si="12"/>
        <v>0</v>
      </c>
    </row>
    <row r="77" spans="1:21" s="419" customFormat="1" ht="30" customHeight="1">
      <c r="A77" s="464"/>
      <c r="B77" s="347" t="s">
        <v>1139</v>
      </c>
      <c r="C77" s="467"/>
      <c r="D77" s="417"/>
      <c r="E77" s="573"/>
      <c r="F77" s="417"/>
      <c r="H77" s="467"/>
      <c r="I77" s="417"/>
      <c r="J77" s="348">
        <f t="shared" si="0"/>
        <v>0</v>
      </c>
      <c r="K77" s="417"/>
      <c r="M77" s="467"/>
      <c r="N77" s="417"/>
      <c r="O77" s="348">
        <f t="shared" si="1"/>
        <v>0</v>
      </c>
      <c r="P77" s="417"/>
      <c r="R77" s="467"/>
      <c r="S77" s="417"/>
      <c r="T77" s="348">
        <f t="shared" si="2"/>
        <v>0</v>
      </c>
      <c r="U77" s="417"/>
    </row>
    <row r="78" spans="1:21" s="576" customFormat="1" ht="60" customHeight="1">
      <c r="A78" s="574"/>
      <c r="B78" s="575" t="s">
        <v>1128</v>
      </c>
      <c r="C78" s="574"/>
      <c r="D78" s="415"/>
      <c r="E78" s="571"/>
      <c r="F78" s="571">
        <f t="shared" ref="F78:F81" si="14">D78*E78</f>
        <v>0</v>
      </c>
      <c r="H78" s="574"/>
      <c r="I78" s="415"/>
      <c r="J78" s="348">
        <f t="shared" si="0"/>
        <v>0</v>
      </c>
      <c r="K78" s="571">
        <f t="shared" ref="K78" si="15">I78*J78</f>
        <v>0</v>
      </c>
      <c r="M78" s="574"/>
      <c r="N78" s="417"/>
      <c r="O78" s="348">
        <f t="shared" si="1"/>
        <v>0</v>
      </c>
      <c r="P78" s="571">
        <f t="shared" ref="P78" si="16">N78*O78</f>
        <v>0</v>
      </c>
      <c r="R78" s="574"/>
      <c r="S78" s="415"/>
      <c r="T78" s="348">
        <f t="shared" si="2"/>
        <v>0</v>
      </c>
      <c r="U78" s="571">
        <f t="shared" ref="U78" si="17">S78*T78</f>
        <v>0</v>
      </c>
    </row>
    <row r="79" spans="1:21" s="419" customFormat="1" ht="27.75" customHeight="1">
      <c r="A79" s="489"/>
      <c r="B79" s="347" t="s">
        <v>2097</v>
      </c>
      <c r="C79" s="416"/>
      <c r="D79" s="417"/>
      <c r="E79" s="418"/>
      <c r="F79" s="417"/>
      <c r="H79" s="416"/>
      <c r="I79" s="417"/>
      <c r="J79" s="348">
        <f t="shared" si="0"/>
        <v>0</v>
      </c>
      <c r="K79" s="417"/>
      <c r="M79" s="416"/>
      <c r="N79" s="417"/>
      <c r="O79" s="348">
        <f t="shared" si="1"/>
        <v>0</v>
      </c>
      <c r="P79" s="417"/>
      <c r="R79" s="416"/>
      <c r="S79" s="417"/>
      <c r="T79" s="348">
        <f t="shared" si="2"/>
        <v>0</v>
      </c>
      <c r="U79" s="417"/>
    </row>
    <row r="80" spans="1:21" s="1042" customFormat="1" ht="15" customHeight="1">
      <c r="A80" s="1037"/>
      <c r="B80" s="1038" t="s">
        <v>1127</v>
      </c>
      <c r="C80" s="1039" t="s">
        <v>1</v>
      </c>
      <c r="D80" s="1040">
        <v>1</v>
      </c>
      <c r="E80" s="1097"/>
      <c r="F80" s="1041">
        <f>D80*E80</f>
        <v>0</v>
      </c>
      <c r="H80" s="1039" t="s">
        <v>1</v>
      </c>
      <c r="I80" s="1040"/>
      <c r="J80" s="348">
        <f t="shared" si="0"/>
        <v>0</v>
      </c>
      <c r="K80" s="1041">
        <f>I80*J80</f>
        <v>0</v>
      </c>
      <c r="M80" s="1039" t="s">
        <v>1</v>
      </c>
      <c r="N80" s="348">
        <v>1</v>
      </c>
      <c r="O80" s="348">
        <f t="shared" si="1"/>
        <v>0</v>
      </c>
      <c r="P80" s="1041">
        <f>N80*O80</f>
        <v>0</v>
      </c>
      <c r="R80" s="1039" t="s">
        <v>1</v>
      </c>
      <c r="S80" s="1040"/>
      <c r="T80" s="348">
        <f t="shared" si="2"/>
        <v>0</v>
      </c>
      <c r="U80" s="1041">
        <f>S80*T80</f>
        <v>0</v>
      </c>
    </row>
    <row r="81" spans="1:21" s="572" customFormat="1">
      <c r="A81" s="567"/>
      <c r="B81" s="579"/>
      <c r="C81" s="577"/>
      <c r="D81" s="578"/>
      <c r="E81" s="571"/>
      <c r="F81" s="571">
        <f t="shared" si="14"/>
        <v>0</v>
      </c>
      <c r="H81" s="577"/>
      <c r="I81" s="578"/>
      <c r="J81" s="348">
        <f t="shared" si="0"/>
        <v>0</v>
      </c>
      <c r="K81" s="571">
        <f t="shared" ref="K81" si="18">I81*J81</f>
        <v>0</v>
      </c>
      <c r="M81" s="577"/>
      <c r="N81" s="417"/>
      <c r="O81" s="348">
        <f t="shared" si="1"/>
        <v>0</v>
      </c>
      <c r="P81" s="571">
        <f t="shared" ref="P81" si="19">N81*O81</f>
        <v>0</v>
      </c>
      <c r="R81" s="577"/>
      <c r="S81" s="578"/>
      <c r="T81" s="348">
        <f t="shared" si="2"/>
        <v>0</v>
      </c>
      <c r="U81" s="571">
        <f t="shared" ref="U81" si="20">S81*T81</f>
        <v>0</v>
      </c>
    </row>
    <row r="82" spans="1:21" s="495" customFormat="1" ht="96" customHeight="1">
      <c r="A82" s="464" t="s">
        <v>705</v>
      </c>
      <c r="B82" s="347" t="s">
        <v>1116</v>
      </c>
      <c r="C82" s="349"/>
      <c r="D82" s="455"/>
      <c r="E82" s="534"/>
      <c r="F82" s="455"/>
      <c r="H82" s="349"/>
      <c r="I82" s="455"/>
      <c r="J82" s="348">
        <f t="shared" si="0"/>
        <v>0</v>
      </c>
      <c r="K82" s="455"/>
      <c r="M82" s="349"/>
      <c r="N82" s="417"/>
      <c r="O82" s="348">
        <f t="shared" si="1"/>
        <v>0</v>
      </c>
      <c r="P82" s="455"/>
      <c r="R82" s="349"/>
      <c r="S82" s="455"/>
      <c r="T82" s="348">
        <f t="shared" si="2"/>
        <v>0</v>
      </c>
      <c r="U82" s="455"/>
    </row>
    <row r="83" spans="1:21" s="495" customFormat="1" ht="24">
      <c r="A83" s="464"/>
      <c r="B83" s="347" t="s">
        <v>1117</v>
      </c>
      <c r="C83" s="349"/>
      <c r="D83" s="455"/>
      <c r="E83" s="534"/>
      <c r="F83" s="455"/>
      <c r="H83" s="349"/>
      <c r="I83" s="455"/>
      <c r="J83" s="348">
        <f t="shared" si="0"/>
        <v>0</v>
      </c>
      <c r="K83" s="455"/>
      <c r="M83" s="349"/>
      <c r="N83" s="417"/>
      <c r="O83" s="348">
        <f t="shared" si="1"/>
        <v>0</v>
      </c>
      <c r="P83" s="455"/>
      <c r="R83" s="349"/>
      <c r="S83" s="455"/>
      <c r="T83" s="348">
        <f t="shared" si="2"/>
        <v>0</v>
      </c>
      <c r="U83" s="455"/>
    </row>
    <row r="84" spans="1:21" s="495" customFormat="1">
      <c r="A84" s="464"/>
      <c r="B84" s="347" t="s">
        <v>2098</v>
      </c>
      <c r="C84" s="349"/>
      <c r="D84" s="455"/>
      <c r="E84" s="534"/>
      <c r="F84" s="455"/>
      <c r="H84" s="349"/>
      <c r="I84" s="455"/>
      <c r="J84" s="348">
        <f t="shared" si="0"/>
        <v>0</v>
      </c>
      <c r="K84" s="455"/>
      <c r="M84" s="349"/>
      <c r="N84" s="417"/>
      <c r="O84" s="348">
        <f t="shared" si="1"/>
        <v>0</v>
      </c>
      <c r="P84" s="455"/>
      <c r="R84" s="349"/>
      <c r="S84" s="455"/>
      <c r="T84" s="348">
        <f t="shared" si="2"/>
        <v>0</v>
      </c>
      <c r="U84" s="455"/>
    </row>
    <row r="85" spans="1:21" s="495" customFormat="1" ht="52.5" customHeight="1">
      <c r="A85" s="464"/>
      <c r="B85" s="347" t="s">
        <v>1126</v>
      </c>
      <c r="C85" s="349"/>
      <c r="D85" s="455"/>
      <c r="E85" s="534"/>
      <c r="F85" s="455"/>
      <c r="H85" s="349"/>
      <c r="I85" s="455"/>
      <c r="J85" s="348">
        <f t="shared" si="0"/>
        <v>0</v>
      </c>
      <c r="K85" s="455"/>
      <c r="M85" s="349"/>
      <c r="N85" s="417"/>
      <c r="O85" s="348">
        <f t="shared" si="1"/>
        <v>0</v>
      </c>
      <c r="P85" s="455"/>
      <c r="R85" s="349"/>
      <c r="S85" s="455"/>
      <c r="T85" s="348">
        <f t="shared" si="2"/>
        <v>0</v>
      </c>
      <c r="U85" s="455"/>
    </row>
    <row r="86" spans="1:21" s="414" customFormat="1" ht="26.25" customHeight="1">
      <c r="A86" s="464"/>
      <c r="B86" s="413" t="s">
        <v>776</v>
      </c>
      <c r="C86" s="416"/>
      <c r="D86" s="417"/>
      <c r="E86" s="418"/>
      <c r="F86" s="417"/>
      <c r="H86" s="416"/>
      <c r="I86" s="417"/>
      <c r="J86" s="348">
        <f t="shared" si="0"/>
        <v>0</v>
      </c>
      <c r="K86" s="417"/>
      <c r="M86" s="416"/>
      <c r="N86" s="417"/>
      <c r="O86" s="348">
        <f t="shared" si="1"/>
        <v>0</v>
      </c>
      <c r="P86" s="417"/>
      <c r="R86" s="416"/>
      <c r="S86" s="417"/>
      <c r="T86" s="348">
        <f t="shared" si="2"/>
        <v>0</v>
      </c>
      <c r="U86" s="417"/>
    </row>
    <row r="87" spans="1:21" s="419" customFormat="1">
      <c r="A87" s="489"/>
      <c r="B87" s="347" t="s">
        <v>24</v>
      </c>
      <c r="C87" s="416"/>
      <c r="D87" s="417"/>
      <c r="E87" s="418"/>
      <c r="F87" s="417"/>
      <c r="H87" s="416"/>
      <c r="I87" s="417"/>
      <c r="J87" s="348">
        <f t="shared" si="0"/>
        <v>0</v>
      </c>
      <c r="K87" s="417"/>
      <c r="M87" s="416"/>
      <c r="N87" s="417"/>
      <c r="O87" s="348">
        <f t="shared" si="1"/>
        <v>0</v>
      </c>
      <c r="P87" s="417"/>
      <c r="R87" s="416"/>
      <c r="S87" s="417"/>
      <c r="T87" s="348">
        <f t="shared" si="2"/>
        <v>0</v>
      </c>
      <c r="U87" s="417"/>
    </row>
    <row r="88" spans="1:21" s="419" customFormat="1" ht="27.75" customHeight="1">
      <c r="A88" s="489"/>
      <c r="B88" s="347" t="s">
        <v>2099</v>
      </c>
      <c r="C88" s="468" t="s">
        <v>1</v>
      </c>
      <c r="D88" s="348">
        <v>1</v>
      </c>
      <c r="E88" s="1096"/>
      <c r="F88" s="348">
        <f>D88*E88</f>
        <v>0</v>
      </c>
      <c r="G88" s="566"/>
      <c r="H88" s="468" t="s">
        <v>1</v>
      </c>
      <c r="I88" s="348"/>
      <c r="J88" s="348">
        <f t="shared" si="0"/>
        <v>0</v>
      </c>
      <c r="K88" s="348">
        <f>I88*J88</f>
        <v>0</v>
      </c>
      <c r="L88" s="566"/>
      <c r="M88" s="468" t="s">
        <v>1</v>
      </c>
      <c r="N88" s="348">
        <v>1</v>
      </c>
      <c r="O88" s="348">
        <f t="shared" si="1"/>
        <v>0</v>
      </c>
      <c r="P88" s="348">
        <f>N88*O88</f>
        <v>0</v>
      </c>
      <c r="Q88" s="566"/>
      <c r="R88" s="468" t="s">
        <v>1</v>
      </c>
      <c r="S88" s="348"/>
      <c r="T88" s="348">
        <f t="shared" si="2"/>
        <v>0</v>
      </c>
      <c r="U88" s="348">
        <f>S88*T88</f>
        <v>0</v>
      </c>
    </row>
    <row r="89" spans="1:21" s="419" customFormat="1">
      <c r="A89" s="489"/>
      <c r="B89" s="347"/>
      <c r="C89" s="416"/>
      <c r="D89" s="417"/>
      <c r="E89" s="418"/>
      <c r="F89" s="417"/>
      <c r="H89" s="416"/>
      <c r="I89" s="417"/>
      <c r="J89" s="348">
        <f t="shared" si="0"/>
        <v>0</v>
      </c>
      <c r="K89" s="417"/>
      <c r="M89" s="416"/>
      <c r="N89" s="417"/>
      <c r="O89" s="348">
        <f t="shared" si="1"/>
        <v>0</v>
      </c>
      <c r="P89" s="417"/>
      <c r="R89" s="416"/>
      <c r="S89" s="417"/>
      <c r="T89" s="348">
        <f t="shared" si="2"/>
        <v>0</v>
      </c>
      <c r="U89" s="417"/>
    </row>
    <row r="90" spans="1:21" s="495" customFormat="1" ht="75" customHeight="1">
      <c r="A90" s="464" t="s">
        <v>706</v>
      </c>
      <c r="B90" s="347" t="s">
        <v>1118</v>
      </c>
      <c r="C90" s="580"/>
      <c r="D90" s="580"/>
      <c r="E90" s="580"/>
      <c r="F90" s="580"/>
      <c r="H90" s="580"/>
      <c r="I90" s="580"/>
      <c r="J90" s="348">
        <f t="shared" si="0"/>
        <v>0</v>
      </c>
      <c r="K90" s="580"/>
      <c r="M90" s="580"/>
      <c r="N90" s="417"/>
      <c r="O90" s="348">
        <f t="shared" si="1"/>
        <v>0</v>
      </c>
      <c r="P90" s="580"/>
      <c r="R90" s="580"/>
      <c r="S90" s="580"/>
      <c r="T90" s="348">
        <f t="shared" si="2"/>
        <v>0</v>
      </c>
      <c r="U90" s="580"/>
    </row>
    <row r="91" spans="1:21" s="495" customFormat="1">
      <c r="A91" s="464"/>
      <c r="B91" s="347" t="s">
        <v>1120</v>
      </c>
      <c r="C91" s="349"/>
      <c r="D91" s="455"/>
      <c r="E91" s="534"/>
      <c r="F91" s="455"/>
      <c r="H91" s="349"/>
      <c r="I91" s="455"/>
      <c r="J91" s="348">
        <f t="shared" si="0"/>
        <v>0</v>
      </c>
      <c r="K91" s="455"/>
      <c r="M91" s="349"/>
      <c r="N91" s="417"/>
      <c r="O91" s="348">
        <f t="shared" si="1"/>
        <v>0</v>
      </c>
      <c r="P91" s="455"/>
      <c r="R91" s="349"/>
      <c r="S91" s="455"/>
      <c r="T91" s="348">
        <f t="shared" si="2"/>
        <v>0</v>
      </c>
      <c r="U91" s="455"/>
    </row>
    <row r="92" spans="1:21" s="495" customFormat="1">
      <c r="A92" s="464"/>
      <c r="B92" s="347" t="s">
        <v>2098</v>
      </c>
      <c r="C92" s="349"/>
      <c r="D92" s="455"/>
      <c r="E92" s="534"/>
      <c r="F92" s="455"/>
      <c r="H92" s="349"/>
      <c r="I92" s="455"/>
      <c r="J92" s="348">
        <f t="shared" si="0"/>
        <v>0</v>
      </c>
      <c r="K92" s="455"/>
      <c r="M92" s="349"/>
      <c r="N92" s="417"/>
      <c r="O92" s="348">
        <f t="shared" si="1"/>
        <v>0</v>
      </c>
      <c r="P92" s="455"/>
      <c r="R92" s="349"/>
      <c r="S92" s="455"/>
      <c r="T92" s="348">
        <f t="shared" si="2"/>
        <v>0</v>
      </c>
      <c r="U92" s="455"/>
    </row>
    <row r="93" spans="1:21" s="495" customFormat="1" ht="52.5" customHeight="1">
      <c r="A93" s="464"/>
      <c r="B93" s="347" t="s">
        <v>1126</v>
      </c>
      <c r="C93" s="349"/>
      <c r="D93" s="455"/>
      <c r="E93" s="534"/>
      <c r="F93" s="455"/>
      <c r="H93" s="349"/>
      <c r="I93" s="455"/>
      <c r="J93" s="348">
        <f t="shared" si="0"/>
        <v>0</v>
      </c>
      <c r="K93" s="455"/>
      <c r="M93" s="349"/>
      <c r="N93" s="417"/>
      <c r="O93" s="348">
        <f t="shared" si="1"/>
        <v>0</v>
      </c>
      <c r="P93" s="455"/>
      <c r="R93" s="349"/>
      <c r="S93" s="455"/>
      <c r="T93" s="348">
        <f t="shared" si="2"/>
        <v>0</v>
      </c>
      <c r="U93" s="455"/>
    </row>
    <row r="94" spans="1:21" s="414" customFormat="1" ht="26.25" customHeight="1">
      <c r="A94" s="464"/>
      <c r="B94" s="413" t="s">
        <v>776</v>
      </c>
      <c r="C94" s="416"/>
      <c r="D94" s="417"/>
      <c r="E94" s="418"/>
      <c r="F94" s="417"/>
      <c r="H94" s="416"/>
      <c r="I94" s="417"/>
      <c r="J94" s="348">
        <f t="shared" si="0"/>
        <v>0</v>
      </c>
      <c r="K94" s="417"/>
      <c r="M94" s="416"/>
      <c r="N94" s="417"/>
      <c r="O94" s="348">
        <f t="shared" si="1"/>
        <v>0</v>
      </c>
      <c r="P94" s="417"/>
      <c r="R94" s="416"/>
      <c r="S94" s="417"/>
      <c r="T94" s="348">
        <f t="shared" si="2"/>
        <v>0</v>
      </c>
      <c r="U94" s="417"/>
    </row>
    <row r="95" spans="1:21" s="419" customFormat="1">
      <c r="A95" s="489"/>
      <c r="B95" s="347" t="s">
        <v>24</v>
      </c>
      <c r="C95" s="416"/>
      <c r="D95" s="417"/>
      <c r="E95" s="418"/>
      <c r="F95" s="417"/>
      <c r="H95" s="416"/>
      <c r="I95" s="417"/>
      <c r="J95" s="348">
        <f t="shared" si="0"/>
        <v>0</v>
      </c>
      <c r="K95" s="417"/>
      <c r="M95" s="416"/>
      <c r="N95" s="417"/>
      <c r="O95" s="348">
        <f t="shared" si="1"/>
        <v>0</v>
      </c>
      <c r="P95" s="417"/>
      <c r="R95" s="416"/>
      <c r="S95" s="417"/>
      <c r="T95" s="348">
        <f t="shared" si="2"/>
        <v>0</v>
      </c>
      <c r="U95" s="417"/>
    </row>
    <row r="96" spans="1:21" s="419" customFormat="1" ht="27.75" customHeight="1">
      <c r="A96" s="489"/>
      <c r="B96" s="347" t="s">
        <v>2100</v>
      </c>
      <c r="C96" s="416"/>
      <c r="D96" s="417"/>
      <c r="E96" s="418"/>
      <c r="F96" s="417"/>
      <c r="H96" s="416"/>
      <c r="I96" s="417"/>
      <c r="J96" s="348">
        <f t="shared" si="0"/>
        <v>0</v>
      </c>
      <c r="K96" s="417"/>
      <c r="M96" s="416"/>
      <c r="N96" s="417"/>
      <c r="O96" s="348">
        <f t="shared" si="1"/>
        <v>0</v>
      </c>
      <c r="P96" s="417"/>
      <c r="R96" s="416"/>
      <c r="S96" s="417"/>
      <c r="T96" s="348">
        <f t="shared" si="2"/>
        <v>0</v>
      </c>
      <c r="U96" s="417"/>
    </row>
    <row r="97" spans="1:21" s="419" customFormat="1">
      <c r="A97" s="489"/>
      <c r="B97" s="467" t="s">
        <v>47</v>
      </c>
      <c r="C97" s="416" t="s">
        <v>1</v>
      </c>
      <c r="D97" s="417">
        <v>1</v>
      </c>
      <c r="E97" s="1098"/>
      <c r="F97" s="417">
        <f>D97*E97</f>
        <v>0</v>
      </c>
      <c r="H97" s="416" t="s">
        <v>1</v>
      </c>
      <c r="I97" s="417"/>
      <c r="J97" s="348">
        <f t="shared" si="0"/>
        <v>0</v>
      </c>
      <c r="K97" s="417">
        <f>I97*J97</f>
        <v>0</v>
      </c>
      <c r="M97" s="416" t="s">
        <v>1</v>
      </c>
      <c r="N97" s="417">
        <v>1</v>
      </c>
      <c r="O97" s="348">
        <f t="shared" si="1"/>
        <v>0</v>
      </c>
      <c r="P97" s="417">
        <f>N97*O97</f>
        <v>0</v>
      </c>
      <c r="R97" s="416" t="s">
        <v>1</v>
      </c>
      <c r="S97" s="417"/>
      <c r="T97" s="348">
        <f t="shared" si="2"/>
        <v>0</v>
      </c>
      <c r="U97" s="417">
        <f>S97*T97</f>
        <v>0</v>
      </c>
    </row>
    <row r="98" spans="1:21" s="419" customFormat="1">
      <c r="A98" s="489"/>
      <c r="B98" s="347"/>
      <c r="C98" s="416"/>
      <c r="D98" s="417"/>
      <c r="E98" s="418"/>
      <c r="F98" s="417"/>
      <c r="H98" s="416"/>
      <c r="I98" s="417"/>
      <c r="J98" s="348">
        <f t="shared" si="0"/>
        <v>0</v>
      </c>
      <c r="K98" s="417"/>
      <c r="M98" s="416"/>
      <c r="N98" s="417"/>
      <c r="O98" s="348">
        <f t="shared" si="1"/>
        <v>0</v>
      </c>
      <c r="P98" s="417"/>
      <c r="R98" s="416"/>
      <c r="S98" s="417"/>
      <c r="T98" s="348">
        <f t="shared" si="2"/>
        <v>0</v>
      </c>
      <c r="U98" s="417"/>
    </row>
    <row r="99" spans="1:21" s="495" customFormat="1" ht="84" customHeight="1">
      <c r="A99" s="464" t="s">
        <v>707</v>
      </c>
      <c r="B99" s="347" t="s">
        <v>1129</v>
      </c>
      <c r="C99" s="349"/>
      <c r="D99" s="455"/>
      <c r="E99" s="534"/>
      <c r="F99" s="455"/>
      <c r="H99" s="349"/>
      <c r="I99" s="455"/>
      <c r="J99" s="348">
        <f t="shared" si="0"/>
        <v>0</v>
      </c>
      <c r="K99" s="455"/>
      <c r="M99" s="349"/>
      <c r="N99" s="417"/>
      <c r="O99" s="348">
        <f t="shared" si="1"/>
        <v>0</v>
      </c>
      <c r="P99" s="455"/>
      <c r="R99" s="349"/>
      <c r="S99" s="455"/>
      <c r="T99" s="348">
        <f t="shared" si="2"/>
        <v>0</v>
      </c>
      <c r="U99" s="455"/>
    </row>
    <row r="100" spans="1:21" s="414" customFormat="1" ht="51.75" customHeight="1">
      <c r="A100" s="464"/>
      <c r="B100" s="413" t="s">
        <v>1131</v>
      </c>
      <c r="C100" s="416"/>
      <c r="D100" s="417"/>
      <c r="E100" s="418"/>
      <c r="F100" s="417"/>
      <c r="H100" s="416"/>
      <c r="I100" s="417"/>
      <c r="J100" s="348">
        <f t="shared" si="0"/>
        <v>0</v>
      </c>
      <c r="K100" s="417"/>
      <c r="M100" s="416"/>
      <c r="N100" s="417"/>
      <c r="O100" s="348">
        <f t="shared" si="1"/>
        <v>0</v>
      </c>
      <c r="P100" s="417"/>
      <c r="R100" s="416"/>
      <c r="S100" s="417"/>
      <c r="T100" s="348">
        <f t="shared" si="2"/>
        <v>0</v>
      </c>
      <c r="U100" s="417"/>
    </row>
    <row r="101" spans="1:21" s="495" customFormat="1" ht="24">
      <c r="A101" s="464"/>
      <c r="B101" s="347" t="s">
        <v>2101</v>
      </c>
      <c r="C101" s="349"/>
      <c r="D101" s="455"/>
      <c r="E101" s="534"/>
      <c r="F101" s="455"/>
      <c r="H101" s="349"/>
      <c r="I101" s="455"/>
      <c r="J101" s="348">
        <f t="shared" si="0"/>
        <v>0</v>
      </c>
      <c r="K101" s="455"/>
      <c r="M101" s="349"/>
      <c r="N101" s="417"/>
      <c r="O101" s="348">
        <f t="shared" si="1"/>
        <v>0</v>
      </c>
      <c r="P101" s="455"/>
      <c r="R101" s="349"/>
      <c r="S101" s="455"/>
      <c r="T101" s="348">
        <f t="shared" si="2"/>
        <v>0</v>
      </c>
      <c r="U101" s="455"/>
    </row>
    <row r="102" spans="1:21" s="495" customFormat="1" ht="24">
      <c r="A102" s="464"/>
      <c r="B102" s="347" t="s">
        <v>2102</v>
      </c>
      <c r="C102" s="349"/>
      <c r="D102" s="455"/>
      <c r="E102" s="534"/>
      <c r="F102" s="455"/>
      <c r="H102" s="349"/>
      <c r="I102" s="455"/>
      <c r="J102" s="348">
        <f t="shared" si="0"/>
        <v>0</v>
      </c>
      <c r="K102" s="455"/>
      <c r="M102" s="349"/>
      <c r="N102" s="417"/>
      <c r="O102" s="348">
        <f t="shared" si="1"/>
        <v>0</v>
      </c>
      <c r="P102" s="455"/>
      <c r="R102" s="349"/>
      <c r="S102" s="455"/>
      <c r="T102" s="348">
        <f t="shared" si="2"/>
        <v>0</v>
      </c>
      <c r="U102" s="455"/>
    </row>
    <row r="103" spans="1:21" s="414" customFormat="1" ht="73.5" customHeight="1">
      <c r="A103" s="464"/>
      <c r="B103" s="413" t="s">
        <v>1983</v>
      </c>
      <c r="C103" s="416"/>
      <c r="D103" s="417"/>
      <c r="E103" s="418"/>
      <c r="F103" s="417"/>
      <c r="H103" s="416"/>
      <c r="I103" s="417"/>
      <c r="J103" s="348">
        <f t="shared" si="0"/>
        <v>0</v>
      </c>
      <c r="K103" s="417"/>
      <c r="M103" s="416"/>
      <c r="N103" s="417"/>
      <c r="O103" s="348">
        <f t="shared" si="1"/>
        <v>0</v>
      </c>
      <c r="P103" s="417"/>
      <c r="R103" s="416"/>
      <c r="S103" s="417"/>
      <c r="T103" s="348">
        <f t="shared" si="2"/>
        <v>0</v>
      </c>
      <c r="U103" s="417"/>
    </row>
    <row r="104" spans="1:21" s="414" customFormat="1" ht="83.25" customHeight="1">
      <c r="A104" s="464"/>
      <c r="B104" s="413" t="s">
        <v>1121</v>
      </c>
      <c r="C104" s="416"/>
      <c r="D104" s="417"/>
      <c r="E104" s="418"/>
      <c r="F104" s="417"/>
      <c r="H104" s="416"/>
      <c r="I104" s="417"/>
      <c r="J104" s="348">
        <f t="shared" si="0"/>
        <v>0</v>
      </c>
      <c r="K104" s="417"/>
      <c r="M104" s="416"/>
      <c r="N104" s="417"/>
      <c r="O104" s="348">
        <f t="shared" si="1"/>
        <v>0</v>
      </c>
      <c r="P104" s="417"/>
      <c r="R104" s="416"/>
      <c r="S104" s="417"/>
      <c r="T104" s="348">
        <f t="shared" si="2"/>
        <v>0</v>
      </c>
      <c r="U104" s="417"/>
    </row>
    <row r="105" spans="1:21" s="419" customFormat="1">
      <c r="A105" s="489"/>
      <c r="B105" s="347" t="s">
        <v>24</v>
      </c>
      <c r="C105" s="416"/>
      <c r="D105" s="417"/>
      <c r="E105" s="418"/>
      <c r="F105" s="417"/>
      <c r="H105" s="416"/>
      <c r="I105" s="417"/>
      <c r="J105" s="348">
        <f t="shared" si="0"/>
        <v>0</v>
      </c>
      <c r="K105" s="417"/>
      <c r="M105" s="416"/>
      <c r="N105" s="417"/>
      <c r="O105" s="348">
        <f t="shared" si="1"/>
        <v>0</v>
      </c>
      <c r="P105" s="417"/>
      <c r="R105" s="416"/>
      <c r="S105" s="417"/>
      <c r="T105" s="348">
        <f t="shared" si="2"/>
        <v>0</v>
      </c>
      <c r="U105" s="417"/>
    </row>
    <row r="106" spans="1:21" s="419" customFormat="1" ht="27.75" customHeight="1">
      <c r="A106" s="489"/>
      <c r="B106" s="347" t="s">
        <v>2103</v>
      </c>
      <c r="C106" s="468" t="s">
        <v>1</v>
      </c>
      <c r="D106" s="348">
        <v>1</v>
      </c>
      <c r="E106" s="1096"/>
      <c r="F106" s="348">
        <f>D106*E106</f>
        <v>0</v>
      </c>
      <c r="G106" s="566"/>
      <c r="H106" s="468" t="s">
        <v>1</v>
      </c>
      <c r="I106" s="348"/>
      <c r="J106" s="348">
        <f t="shared" si="0"/>
        <v>0</v>
      </c>
      <c r="K106" s="348">
        <f>I106*J106</f>
        <v>0</v>
      </c>
      <c r="L106" s="566"/>
      <c r="M106" s="468" t="s">
        <v>1</v>
      </c>
      <c r="N106" s="348">
        <v>1</v>
      </c>
      <c r="O106" s="348">
        <f t="shared" si="1"/>
        <v>0</v>
      </c>
      <c r="P106" s="348">
        <f>N106*O106</f>
        <v>0</v>
      </c>
      <c r="Q106" s="566"/>
      <c r="R106" s="468" t="s">
        <v>1</v>
      </c>
      <c r="S106" s="348"/>
      <c r="T106" s="348">
        <f t="shared" si="2"/>
        <v>0</v>
      </c>
      <c r="U106" s="348">
        <f>S106*T106</f>
        <v>0</v>
      </c>
    </row>
    <row r="107" spans="1:21" s="419" customFormat="1">
      <c r="A107" s="489"/>
      <c r="B107" s="347"/>
      <c r="C107" s="416"/>
      <c r="D107" s="417"/>
      <c r="E107" s="418"/>
      <c r="F107" s="417"/>
      <c r="H107" s="416"/>
      <c r="I107" s="417"/>
      <c r="J107" s="348">
        <f t="shared" si="0"/>
        <v>0</v>
      </c>
      <c r="K107" s="417"/>
      <c r="M107" s="416"/>
      <c r="N107" s="417"/>
      <c r="O107" s="348">
        <f t="shared" si="1"/>
        <v>0</v>
      </c>
      <c r="P107" s="417"/>
      <c r="R107" s="416"/>
      <c r="S107" s="417"/>
      <c r="T107" s="348">
        <f t="shared" si="2"/>
        <v>0</v>
      </c>
      <c r="U107" s="417"/>
    </row>
    <row r="108" spans="1:21" s="495" customFormat="1" ht="74.25" customHeight="1">
      <c r="A108" s="464" t="s">
        <v>708</v>
      </c>
      <c r="B108" s="347" t="s">
        <v>1124</v>
      </c>
      <c r="C108" s="349"/>
      <c r="D108" s="455"/>
      <c r="E108" s="534"/>
      <c r="F108" s="455"/>
      <c r="H108" s="349"/>
      <c r="I108" s="455"/>
      <c r="J108" s="348">
        <f t="shared" si="0"/>
        <v>0</v>
      </c>
      <c r="K108" s="455"/>
      <c r="M108" s="349"/>
      <c r="N108" s="417"/>
      <c r="O108" s="348">
        <f t="shared" si="1"/>
        <v>0</v>
      </c>
      <c r="P108" s="455"/>
      <c r="R108" s="349"/>
      <c r="S108" s="455"/>
      <c r="T108" s="348">
        <f t="shared" si="2"/>
        <v>0</v>
      </c>
      <c r="U108" s="455"/>
    </row>
    <row r="109" spans="1:21" s="414" customFormat="1" ht="51.75" customHeight="1">
      <c r="A109" s="464"/>
      <c r="B109" s="413" t="s">
        <v>1131</v>
      </c>
      <c r="C109" s="416"/>
      <c r="D109" s="417"/>
      <c r="E109" s="418"/>
      <c r="F109" s="417"/>
      <c r="H109" s="416"/>
      <c r="I109" s="417"/>
      <c r="J109" s="348">
        <f t="shared" si="0"/>
        <v>0</v>
      </c>
      <c r="K109" s="417"/>
      <c r="M109" s="416"/>
      <c r="N109" s="417"/>
      <c r="O109" s="348">
        <f t="shared" si="1"/>
        <v>0</v>
      </c>
      <c r="P109" s="417"/>
      <c r="R109" s="416"/>
      <c r="S109" s="417"/>
      <c r="T109" s="348">
        <f t="shared" si="2"/>
        <v>0</v>
      </c>
      <c r="U109" s="417"/>
    </row>
    <row r="110" spans="1:21" s="495" customFormat="1" ht="24">
      <c r="A110" s="464"/>
      <c r="B110" s="347" t="s">
        <v>2104</v>
      </c>
      <c r="C110" s="349"/>
      <c r="D110" s="455"/>
      <c r="E110" s="534"/>
      <c r="F110" s="455"/>
      <c r="H110" s="349"/>
      <c r="I110" s="455"/>
      <c r="J110" s="348">
        <f t="shared" si="0"/>
        <v>0</v>
      </c>
      <c r="K110" s="455"/>
      <c r="M110" s="349"/>
      <c r="N110" s="417"/>
      <c r="O110" s="348">
        <f t="shared" si="1"/>
        <v>0</v>
      </c>
      <c r="P110" s="455"/>
      <c r="R110" s="349"/>
      <c r="S110" s="455"/>
      <c r="T110" s="348">
        <f t="shared" si="2"/>
        <v>0</v>
      </c>
      <c r="U110" s="455"/>
    </row>
    <row r="111" spans="1:21" s="495" customFormat="1">
      <c r="A111" s="464"/>
      <c r="B111" s="347" t="s">
        <v>2105</v>
      </c>
      <c r="C111" s="349"/>
      <c r="D111" s="455"/>
      <c r="E111" s="534"/>
      <c r="F111" s="455"/>
      <c r="H111" s="349"/>
      <c r="I111" s="455"/>
      <c r="J111" s="348">
        <f t="shared" si="0"/>
        <v>0</v>
      </c>
      <c r="K111" s="455"/>
      <c r="M111" s="349"/>
      <c r="N111" s="417"/>
      <c r="O111" s="348">
        <f t="shared" si="1"/>
        <v>0</v>
      </c>
      <c r="P111" s="455"/>
      <c r="R111" s="349"/>
      <c r="S111" s="455"/>
      <c r="T111" s="348">
        <f t="shared" si="2"/>
        <v>0</v>
      </c>
      <c r="U111" s="455"/>
    </row>
    <row r="112" spans="1:21" s="414" customFormat="1" ht="26.25" customHeight="1">
      <c r="A112" s="464"/>
      <c r="B112" s="413" t="s">
        <v>1125</v>
      </c>
      <c r="C112" s="416"/>
      <c r="D112" s="417"/>
      <c r="E112" s="418"/>
      <c r="F112" s="417"/>
      <c r="H112" s="416"/>
      <c r="I112" s="417"/>
      <c r="J112" s="348">
        <f t="shared" si="0"/>
        <v>0</v>
      </c>
      <c r="K112" s="417"/>
      <c r="M112" s="416"/>
      <c r="N112" s="417"/>
      <c r="O112" s="348">
        <f t="shared" si="1"/>
        <v>0</v>
      </c>
      <c r="P112" s="417"/>
      <c r="R112" s="416"/>
      <c r="S112" s="417"/>
      <c r="T112" s="348">
        <f t="shared" si="2"/>
        <v>0</v>
      </c>
      <c r="U112" s="417"/>
    </row>
    <row r="113" spans="1:21" s="419" customFormat="1">
      <c r="A113" s="489"/>
      <c r="B113" s="347" t="s">
        <v>24</v>
      </c>
      <c r="C113" s="416"/>
      <c r="D113" s="417"/>
      <c r="E113" s="418"/>
      <c r="F113" s="417"/>
      <c r="H113" s="416"/>
      <c r="I113" s="417"/>
      <c r="J113" s="348">
        <f t="shared" si="0"/>
        <v>0</v>
      </c>
      <c r="K113" s="417"/>
      <c r="M113" s="416"/>
      <c r="N113" s="417"/>
      <c r="O113" s="348">
        <f t="shared" si="1"/>
        <v>0</v>
      </c>
      <c r="P113" s="417"/>
      <c r="R113" s="416"/>
      <c r="S113" s="417"/>
      <c r="T113" s="348">
        <f t="shared" si="2"/>
        <v>0</v>
      </c>
      <c r="U113" s="417"/>
    </row>
    <row r="114" spans="1:21" s="419" customFormat="1" ht="27.75" customHeight="1">
      <c r="A114" s="489"/>
      <c r="B114" s="347" t="s">
        <v>2106</v>
      </c>
      <c r="C114" s="468" t="s">
        <v>1</v>
      </c>
      <c r="D114" s="348">
        <v>1</v>
      </c>
      <c r="E114" s="1096"/>
      <c r="F114" s="348">
        <f>D114*E114</f>
        <v>0</v>
      </c>
      <c r="G114" s="566"/>
      <c r="H114" s="468" t="s">
        <v>1</v>
      </c>
      <c r="I114" s="348"/>
      <c r="J114" s="348">
        <f t="shared" si="0"/>
        <v>0</v>
      </c>
      <c r="K114" s="348">
        <f>I114*J114</f>
        <v>0</v>
      </c>
      <c r="L114" s="566"/>
      <c r="M114" s="468" t="s">
        <v>1</v>
      </c>
      <c r="N114" s="348">
        <v>1</v>
      </c>
      <c r="O114" s="348">
        <f t="shared" si="1"/>
        <v>0</v>
      </c>
      <c r="P114" s="348">
        <f>N114*O114</f>
        <v>0</v>
      </c>
      <c r="Q114" s="566"/>
      <c r="R114" s="468" t="s">
        <v>1</v>
      </c>
      <c r="S114" s="348"/>
      <c r="T114" s="348">
        <f t="shared" si="2"/>
        <v>0</v>
      </c>
      <c r="U114" s="348">
        <f>S114*T114</f>
        <v>0</v>
      </c>
    </row>
    <row r="115" spans="1:21" s="419" customFormat="1">
      <c r="A115" s="489"/>
      <c r="B115" s="347"/>
      <c r="C115" s="416"/>
      <c r="D115" s="417"/>
      <c r="E115" s="418"/>
      <c r="F115" s="417"/>
      <c r="H115" s="416"/>
      <c r="I115" s="417"/>
      <c r="J115" s="348">
        <f t="shared" si="0"/>
        <v>0</v>
      </c>
      <c r="K115" s="417"/>
      <c r="M115" s="416"/>
      <c r="N115" s="417"/>
      <c r="O115" s="348">
        <f t="shared" si="1"/>
        <v>0</v>
      </c>
      <c r="P115" s="417"/>
      <c r="R115" s="416"/>
      <c r="S115" s="417"/>
      <c r="T115" s="348">
        <f t="shared" si="2"/>
        <v>0</v>
      </c>
      <c r="U115" s="417"/>
    </row>
    <row r="116" spans="1:21" s="495" customFormat="1" ht="63.75" customHeight="1">
      <c r="A116" s="464" t="s">
        <v>709</v>
      </c>
      <c r="B116" s="347" t="s">
        <v>1130</v>
      </c>
      <c r="C116" s="349"/>
      <c r="D116" s="455"/>
      <c r="E116" s="534"/>
      <c r="F116" s="455"/>
      <c r="H116" s="349"/>
      <c r="I116" s="455"/>
      <c r="J116" s="348">
        <f t="shared" si="0"/>
        <v>0</v>
      </c>
      <c r="K116" s="455"/>
      <c r="M116" s="349"/>
      <c r="N116" s="417"/>
      <c r="O116" s="348">
        <f t="shared" si="1"/>
        <v>0</v>
      </c>
      <c r="P116" s="455"/>
      <c r="R116" s="349"/>
      <c r="S116" s="455"/>
      <c r="T116" s="348">
        <f t="shared" si="2"/>
        <v>0</v>
      </c>
      <c r="U116" s="455"/>
    </row>
    <row r="117" spans="1:21" s="414" customFormat="1" ht="51.75" customHeight="1">
      <c r="A117" s="464"/>
      <c r="B117" s="413" t="s">
        <v>1131</v>
      </c>
      <c r="C117" s="416"/>
      <c r="D117" s="417"/>
      <c r="E117" s="418"/>
      <c r="F117" s="417"/>
      <c r="H117" s="416"/>
      <c r="I117" s="417"/>
      <c r="J117" s="348">
        <f t="shared" si="0"/>
        <v>0</v>
      </c>
      <c r="K117" s="417"/>
      <c r="M117" s="416"/>
      <c r="N117" s="417"/>
      <c r="O117" s="348">
        <f t="shared" si="1"/>
        <v>0</v>
      </c>
      <c r="P117" s="417"/>
      <c r="R117" s="416"/>
      <c r="S117" s="417"/>
      <c r="T117" s="348">
        <f t="shared" si="2"/>
        <v>0</v>
      </c>
      <c r="U117" s="417"/>
    </row>
    <row r="118" spans="1:21" s="495" customFormat="1" ht="27" customHeight="1">
      <c r="A118" s="464"/>
      <c r="B118" s="347" t="s">
        <v>2107</v>
      </c>
      <c r="C118" s="349"/>
      <c r="D118" s="455"/>
      <c r="E118" s="534"/>
      <c r="F118" s="455"/>
      <c r="H118" s="349"/>
      <c r="I118" s="455"/>
      <c r="J118" s="348">
        <f t="shared" si="0"/>
        <v>0</v>
      </c>
      <c r="K118" s="455"/>
      <c r="M118" s="349"/>
      <c r="N118" s="417"/>
      <c r="O118" s="348">
        <f t="shared" si="1"/>
        <v>0</v>
      </c>
      <c r="P118" s="455"/>
      <c r="R118" s="349"/>
      <c r="S118" s="455"/>
      <c r="T118" s="348">
        <f t="shared" si="2"/>
        <v>0</v>
      </c>
      <c r="U118" s="455"/>
    </row>
    <row r="119" spans="1:21" s="495" customFormat="1">
      <c r="A119" s="464"/>
      <c r="B119" s="347" t="s">
        <v>2105</v>
      </c>
      <c r="C119" s="349"/>
      <c r="D119" s="455"/>
      <c r="E119" s="534"/>
      <c r="F119" s="455"/>
      <c r="H119" s="349"/>
      <c r="I119" s="455"/>
      <c r="J119" s="348">
        <f t="shared" ref="J119:J159" si="21">E119</f>
        <v>0</v>
      </c>
      <c r="K119" s="455"/>
      <c r="M119" s="349"/>
      <c r="N119" s="417"/>
      <c r="O119" s="348">
        <f t="shared" ref="O119:O159" si="22">E119</f>
        <v>0</v>
      </c>
      <c r="P119" s="455"/>
      <c r="R119" s="349"/>
      <c r="S119" s="455"/>
      <c r="T119" s="348">
        <f t="shared" ref="T119:T159" si="23">E119</f>
        <v>0</v>
      </c>
      <c r="U119" s="455"/>
    </row>
    <row r="120" spans="1:21" s="414" customFormat="1" ht="26.25" customHeight="1">
      <c r="A120" s="464"/>
      <c r="B120" s="413" t="s">
        <v>1125</v>
      </c>
      <c r="C120" s="416"/>
      <c r="D120" s="417"/>
      <c r="E120" s="418"/>
      <c r="F120" s="417"/>
      <c r="H120" s="416"/>
      <c r="I120" s="417"/>
      <c r="J120" s="348">
        <f t="shared" si="21"/>
        <v>0</v>
      </c>
      <c r="K120" s="417"/>
      <c r="M120" s="416"/>
      <c r="N120" s="417"/>
      <c r="O120" s="348">
        <f t="shared" si="22"/>
        <v>0</v>
      </c>
      <c r="P120" s="417"/>
      <c r="R120" s="416"/>
      <c r="S120" s="417"/>
      <c r="T120" s="348">
        <f t="shared" si="23"/>
        <v>0</v>
      </c>
      <c r="U120" s="417"/>
    </row>
    <row r="121" spans="1:21" s="419" customFormat="1">
      <c r="A121" s="489"/>
      <c r="B121" s="347" t="s">
        <v>24</v>
      </c>
      <c r="C121" s="416"/>
      <c r="D121" s="417"/>
      <c r="E121" s="418"/>
      <c r="F121" s="417"/>
      <c r="H121" s="416"/>
      <c r="I121" s="417"/>
      <c r="J121" s="348">
        <f t="shared" si="21"/>
        <v>0</v>
      </c>
      <c r="K121" s="417"/>
      <c r="M121" s="416"/>
      <c r="N121" s="417"/>
      <c r="O121" s="348">
        <f t="shared" si="22"/>
        <v>0</v>
      </c>
      <c r="P121" s="417"/>
      <c r="R121" s="416"/>
      <c r="S121" s="417"/>
      <c r="T121" s="348">
        <f t="shared" si="23"/>
        <v>0</v>
      </c>
      <c r="U121" s="417"/>
    </row>
    <row r="122" spans="1:21" s="419" customFormat="1" ht="27.75" customHeight="1">
      <c r="A122" s="489"/>
      <c r="B122" s="347" t="s">
        <v>2108</v>
      </c>
      <c r="C122" s="468" t="s">
        <v>1</v>
      </c>
      <c r="D122" s="348">
        <v>10</v>
      </c>
      <c r="E122" s="1096"/>
      <c r="F122" s="348">
        <f>D122*E122</f>
        <v>0</v>
      </c>
      <c r="G122" s="566"/>
      <c r="H122" s="468" t="s">
        <v>1</v>
      </c>
      <c r="I122" s="348"/>
      <c r="J122" s="348">
        <f t="shared" si="21"/>
        <v>0</v>
      </c>
      <c r="K122" s="348">
        <f>I122*J122</f>
        <v>0</v>
      </c>
      <c r="L122" s="566"/>
      <c r="M122" s="468" t="s">
        <v>1</v>
      </c>
      <c r="N122" s="348">
        <v>10</v>
      </c>
      <c r="O122" s="348">
        <f t="shared" si="22"/>
        <v>0</v>
      </c>
      <c r="P122" s="348">
        <f>N122*O122</f>
        <v>0</v>
      </c>
      <c r="Q122" s="566"/>
      <c r="R122" s="468" t="s">
        <v>1</v>
      </c>
      <c r="S122" s="348"/>
      <c r="T122" s="348">
        <f t="shared" si="23"/>
        <v>0</v>
      </c>
      <c r="U122" s="348">
        <f>S122*T122</f>
        <v>0</v>
      </c>
    </row>
    <row r="123" spans="1:21" s="419" customFormat="1">
      <c r="A123" s="489"/>
      <c r="B123" s="347"/>
      <c r="C123" s="416"/>
      <c r="D123" s="417"/>
      <c r="E123" s="418"/>
      <c r="F123" s="417"/>
      <c r="H123" s="416"/>
      <c r="I123" s="417"/>
      <c r="J123" s="348">
        <f t="shared" si="21"/>
        <v>0</v>
      </c>
      <c r="K123" s="417"/>
      <c r="M123" s="416"/>
      <c r="N123" s="417"/>
      <c r="O123" s="348">
        <f t="shared" si="22"/>
        <v>0</v>
      </c>
      <c r="P123" s="417"/>
      <c r="R123" s="416"/>
      <c r="S123" s="417"/>
      <c r="T123" s="348">
        <f t="shared" si="23"/>
        <v>0</v>
      </c>
      <c r="U123" s="417"/>
    </row>
    <row r="124" spans="1:21" s="495" customFormat="1" ht="63.75" customHeight="1">
      <c r="A124" s="464" t="s">
        <v>710</v>
      </c>
      <c r="B124" s="347" t="s">
        <v>1132</v>
      </c>
      <c r="C124" s="349"/>
      <c r="D124" s="455"/>
      <c r="E124" s="534"/>
      <c r="F124" s="455"/>
      <c r="H124" s="349"/>
      <c r="I124" s="455"/>
      <c r="J124" s="348">
        <f t="shared" si="21"/>
        <v>0</v>
      </c>
      <c r="K124" s="455"/>
      <c r="M124" s="349"/>
      <c r="N124" s="417"/>
      <c r="O124" s="348">
        <f t="shared" si="22"/>
        <v>0</v>
      </c>
      <c r="P124" s="455"/>
      <c r="R124" s="349"/>
      <c r="S124" s="455"/>
      <c r="T124" s="348">
        <f t="shared" si="23"/>
        <v>0</v>
      </c>
      <c r="U124" s="455"/>
    </row>
    <row r="125" spans="1:21" s="414" customFormat="1" ht="51.75" customHeight="1">
      <c r="A125" s="464"/>
      <c r="B125" s="413" t="s">
        <v>1131</v>
      </c>
      <c r="C125" s="416"/>
      <c r="D125" s="417"/>
      <c r="E125" s="418"/>
      <c r="F125" s="417"/>
      <c r="H125" s="416"/>
      <c r="I125" s="417"/>
      <c r="J125" s="348">
        <f t="shared" si="21"/>
        <v>0</v>
      </c>
      <c r="K125" s="417"/>
      <c r="M125" s="416"/>
      <c r="N125" s="417"/>
      <c r="O125" s="348">
        <f t="shared" si="22"/>
        <v>0</v>
      </c>
      <c r="P125" s="417"/>
      <c r="R125" s="416"/>
      <c r="S125" s="417"/>
      <c r="T125" s="348">
        <f t="shared" si="23"/>
        <v>0</v>
      </c>
      <c r="U125" s="417"/>
    </row>
    <row r="126" spans="1:21" s="495" customFormat="1" ht="27" customHeight="1">
      <c r="A126" s="464"/>
      <c r="B126" s="347" t="s">
        <v>2109</v>
      </c>
      <c r="C126" s="349"/>
      <c r="D126" s="455"/>
      <c r="E126" s="534"/>
      <c r="F126" s="455"/>
      <c r="H126" s="349"/>
      <c r="I126" s="455"/>
      <c r="J126" s="348">
        <f t="shared" si="21"/>
        <v>0</v>
      </c>
      <c r="K126" s="455"/>
      <c r="M126" s="349"/>
      <c r="N126" s="417"/>
      <c r="O126" s="348">
        <f t="shared" si="22"/>
        <v>0</v>
      </c>
      <c r="P126" s="455"/>
      <c r="R126" s="349"/>
      <c r="S126" s="455"/>
      <c r="T126" s="348">
        <f t="shared" si="23"/>
        <v>0</v>
      </c>
      <c r="U126" s="455"/>
    </row>
    <row r="127" spans="1:21" s="495" customFormat="1">
      <c r="A127" s="464"/>
      <c r="B127" s="347" t="s">
        <v>2105</v>
      </c>
      <c r="C127" s="349"/>
      <c r="D127" s="455"/>
      <c r="E127" s="534"/>
      <c r="F127" s="455"/>
      <c r="H127" s="349"/>
      <c r="I127" s="455"/>
      <c r="J127" s="348">
        <f t="shared" si="21"/>
        <v>0</v>
      </c>
      <c r="K127" s="455"/>
      <c r="M127" s="349"/>
      <c r="N127" s="417"/>
      <c r="O127" s="348">
        <f t="shared" si="22"/>
        <v>0</v>
      </c>
      <c r="P127" s="455"/>
      <c r="R127" s="349"/>
      <c r="S127" s="455"/>
      <c r="T127" s="348">
        <f t="shared" si="23"/>
        <v>0</v>
      </c>
      <c r="U127" s="455"/>
    </row>
    <row r="128" spans="1:21" s="414" customFormat="1" ht="26.25" customHeight="1">
      <c r="A128" s="464"/>
      <c r="B128" s="413" t="s">
        <v>1125</v>
      </c>
      <c r="C128" s="416"/>
      <c r="D128" s="417"/>
      <c r="E128" s="418"/>
      <c r="F128" s="417"/>
      <c r="H128" s="416"/>
      <c r="I128" s="417"/>
      <c r="J128" s="348">
        <f t="shared" si="21"/>
        <v>0</v>
      </c>
      <c r="K128" s="417"/>
      <c r="M128" s="416"/>
      <c r="N128" s="417"/>
      <c r="O128" s="348">
        <f t="shared" si="22"/>
        <v>0</v>
      </c>
      <c r="P128" s="417"/>
      <c r="R128" s="416"/>
      <c r="S128" s="417"/>
      <c r="T128" s="348">
        <f t="shared" si="23"/>
        <v>0</v>
      </c>
      <c r="U128" s="417"/>
    </row>
    <row r="129" spans="1:21" s="419" customFormat="1">
      <c r="A129" s="489"/>
      <c r="B129" s="347" t="s">
        <v>24</v>
      </c>
      <c r="C129" s="416"/>
      <c r="D129" s="417"/>
      <c r="E129" s="418"/>
      <c r="F129" s="417"/>
      <c r="H129" s="416"/>
      <c r="I129" s="417"/>
      <c r="J129" s="348">
        <f t="shared" si="21"/>
        <v>0</v>
      </c>
      <c r="K129" s="417"/>
      <c r="M129" s="416"/>
      <c r="N129" s="417"/>
      <c r="O129" s="348">
        <f t="shared" si="22"/>
        <v>0</v>
      </c>
      <c r="P129" s="417"/>
      <c r="R129" s="416"/>
      <c r="S129" s="417"/>
      <c r="T129" s="348">
        <f t="shared" si="23"/>
        <v>0</v>
      </c>
      <c r="U129" s="417"/>
    </row>
    <row r="130" spans="1:21" s="419" customFormat="1" ht="27.75" customHeight="1">
      <c r="A130" s="489"/>
      <c r="B130" s="347" t="s">
        <v>2110</v>
      </c>
      <c r="C130" s="468" t="s">
        <v>1</v>
      </c>
      <c r="D130" s="348">
        <v>1</v>
      </c>
      <c r="E130" s="1096"/>
      <c r="F130" s="348">
        <f>D130*E130</f>
        <v>0</v>
      </c>
      <c r="G130" s="566"/>
      <c r="H130" s="468" t="s">
        <v>1</v>
      </c>
      <c r="I130" s="348"/>
      <c r="J130" s="348">
        <f t="shared" si="21"/>
        <v>0</v>
      </c>
      <c r="K130" s="348">
        <f>I130*J130</f>
        <v>0</v>
      </c>
      <c r="L130" s="566"/>
      <c r="M130" s="468" t="s">
        <v>1</v>
      </c>
      <c r="N130" s="348">
        <v>1</v>
      </c>
      <c r="O130" s="348">
        <f t="shared" si="22"/>
        <v>0</v>
      </c>
      <c r="P130" s="348">
        <f>N130*O130</f>
        <v>0</v>
      </c>
      <c r="Q130" s="566"/>
      <c r="R130" s="468" t="s">
        <v>1</v>
      </c>
      <c r="S130" s="348"/>
      <c r="T130" s="348">
        <f t="shared" si="23"/>
        <v>0</v>
      </c>
      <c r="U130" s="348">
        <f>S130*T130</f>
        <v>0</v>
      </c>
    </row>
    <row r="131" spans="1:21" s="419" customFormat="1">
      <c r="A131" s="489"/>
      <c r="B131" s="347"/>
      <c r="C131" s="416"/>
      <c r="D131" s="417"/>
      <c r="E131" s="418"/>
      <c r="F131" s="417"/>
      <c r="H131" s="416"/>
      <c r="I131" s="417"/>
      <c r="J131" s="348">
        <f t="shared" si="21"/>
        <v>0</v>
      </c>
      <c r="K131" s="417"/>
      <c r="M131" s="416"/>
      <c r="N131" s="417"/>
      <c r="O131" s="348">
        <f t="shared" si="22"/>
        <v>0</v>
      </c>
      <c r="P131" s="417"/>
      <c r="R131" s="416"/>
      <c r="S131" s="417"/>
      <c r="T131" s="348">
        <f t="shared" si="23"/>
        <v>0</v>
      </c>
      <c r="U131" s="417"/>
    </row>
    <row r="132" spans="1:21" s="495" customFormat="1" ht="63.75" customHeight="1">
      <c r="A132" s="464" t="s">
        <v>711</v>
      </c>
      <c r="B132" s="347" t="s">
        <v>1130</v>
      </c>
      <c r="C132" s="349"/>
      <c r="D132" s="455"/>
      <c r="E132" s="534"/>
      <c r="F132" s="455"/>
      <c r="H132" s="349"/>
      <c r="I132" s="455"/>
      <c r="J132" s="348">
        <f t="shared" si="21"/>
        <v>0</v>
      </c>
      <c r="K132" s="455"/>
      <c r="M132" s="349"/>
      <c r="N132" s="455"/>
      <c r="O132" s="348">
        <f t="shared" si="22"/>
        <v>0</v>
      </c>
      <c r="P132" s="455"/>
      <c r="R132" s="349"/>
      <c r="S132" s="455"/>
      <c r="T132" s="348">
        <f t="shared" si="23"/>
        <v>0</v>
      </c>
      <c r="U132" s="455"/>
    </row>
    <row r="133" spans="1:21" s="495" customFormat="1" ht="15" customHeight="1">
      <c r="A133" s="464"/>
      <c r="B133" s="347" t="s">
        <v>1133</v>
      </c>
      <c r="C133" s="349"/>
      <c r="D133" s="455"/>
      <c r="E133" s="534"/>
      <c r="F133" s="455"/>
      <c r="H133" s="349"/>
      <c r="I133" s="455"/>
      <c r="J133" s="348">
        <f t="shared" si="21"/>
        <v>0</v>
      </c>
      <c r="K133" s="455"/>
      <c r="M133" s="349"/>
      <c r="N133" s="455"/>
      <c r="O133" s="348">
        <f t="shared" si="22"/>
        <v>0</v>
      </c>
      <c r="P133" s="455"/>
      <c r="R133" s="349"/>
      <c r="S133" s="455"/>
      <c r="T133" s="348">
        <f t="shared" si="23"/>
        <v>0</v>
      </c>
      <c r="U133" s="455"/>
    </row>
    <row r="134" spans="1:21" s="495" customFormat="1">
      <c r="A134" s="464"/>
      <c r="B134" s="347" t="s">
        <v>2105</v>
      </c>
      <c r="C134" s="349"/>
      <c r="D134" s="455"/>
      <c r="E134" s="534"/>
      <c r="F134" s="455"/>
      <c r="H134" s="349"/>
      <c r="I134" s="455"/>
      <c r="J134" s="348">
        <f t="shared" si="21"/>
        <v>0</v>
      </c>
      <c r="K134" s="455"/>
      <c r="M134" s="349"/>
      <c r="N134" s="455"/>
      <c r="O134" s="348">
        <f t="shared" si="22"/>
        <v>0</v>
      </c>
      <c r="P134" s="455"/>
      <c r="R134" s="349"/>
      <c r="S134" s="455"/>
      <c r="T134" s="348">
        <f t="shared" si="23"/>
        <v>0</v>
      </c>
      <c r="U134" s="455"/>
    </row>
    <row r="135" spans="1:21" s="414" customFormat="1" ht="26.25" customHeight="1">
      <c r="A135" s="464"/>
      <c r="B135" s="413" t="s">
        <v>1125</v>
      </c>
      <c r="C135" s="416"/>
      <c r="D135" s="417"/>
      <c r="E135" s="418"/>
      <c r="F135" s="417"/>
      <c r="H135" s="416"/>
      <c r="I135" s="417"/>
      <c r="J135" s="348">
        <f t="shared" si="21"/>
        <v>0</v>
      </c>
      <c r="K135" s="417"/>
      <c r="M135" s="416"/>
      <c r="N135" s="417"/>
      <c r="O135" s="348">
        <f t="shared" si="22"/>
        <v>0</v>
      </c>
      <c r="P135" s="417"/>
      <c r="R135" s="416"/>
      <c r="S135" s="417"/>
      <c r="T135" s="348">
        <f t="shared" si="23"/>
        <v>0</v>
      </c>
      <c r="U135" s="417"/>
    </row>
    <row r="136" spans="1:21" s="419" customFormat="1">
      <c r="A136" s="489"/>
      <c r="B136" s="347" t="s">
        <v>24</v>
      </c>
      <c r="C136" s="416"/>
      <c r="D136" s="417"/>
      <c r="E136" s="418"/>
      <c r="F136" s="417"/>
      <c r="H136" s="416"/>
      <c r="I136" s="417"/>
      <c r="J136" s="348">
        <f t="shared" si="21"/>
        <v>0</v>
      </c>
      <c r="K136" s="417"/>
      <c r="M136" s="416"/>
      <c r="N136" s="417"/>
      <c r="O136" s="348">
        <f t="shared" si="22"/>
        <v>0</v>
      </c>
      <c r="P136" s="417"/>
      <c r="R136" s="416"/>
      <c r="S136" s="417"/>
      <c r="T136" s="348">
        <f t="shared" si="23"/>
        <v>0</v>
      </c>
      <c r="U136" s="417"/>
    </row>
    <row r="137" spans="1:21" s="419" customFormat="1" ht="27.75" customHeight="1">
      <c r="A137" s="489"/>
      <c r="B137" s="347" t="s">
        <v>2111</v>
      </c>
      <c r="C137" s="468" t="s">
        <v>1</v>
      </c>
      <c r="D137" s="348">
        <v>10</v>
      </c>
      <c r="E137" s="1096"/>
      <c r="F137" s="348">
        <f>D137*E137</f>
        <v>0</v>
      </c>
      <c r="G137" s="566"/>
      <c r="H137" s="468" t="s">
        <v>1</v>
      </c>
      <c r="I137" s="348"/>
      <c r="J137" s="348">
        <f t="shared" si="21"/>
        <v>0</v>
      </c>
      <c r="K137" s="348">
        <f>I137*J137</f>
        <v>0</v>
      </c>
      <c r="L137" s="566"/>
      <c r="M137" s="468" t="s">
        <v>1</v>
      </c>
      <c r="N137" s="348">
        <v>10</v>
      </c>
      <c r="O137" s="348">
        <f t="shared" si="22"/>
        <v>0</v>
      </c>
      <c r="P137" s="348">
        <f>N137*O137</f>
        <v>0</v>
      </c>
      <c r="Q137" s="566"/>
      <c r="R137" s="468" t="s">
        <v>1</v>
      </c>
      <c r="S137" s="348"/>
      <c r="T137" s="348">
        <f t="shared" si="23"/>
        <v>0</v>
      </c>
      <c r="U137" s="348">
        <f>S137*T137</f>
        <v>0</v>
      </c>
    </row>
    <row r="138" spans="1:21" s="419" customFormat="1">
      <c r="A138" s="489"/>
      <c r="B138" s="347"/>
      <c r="C138" s="416"/>
      <c r="D138" s="417"/>
      <c r="E138" s="418"/>
      <c r="F138" s="417"/>
      <c r="H138" s="416"/>
      <c r="I138" s="417"/>
      <c r="J138" s="348">
        <f t="shared" si="21"/>
        <v>0</v>
      </c>
      <c r="K138" s="417"/>
      <c r="M138" s="416"/>
      <c r="N138" s="417"/>
      <c r="O138" s="348">
        <f t="shared" si="22"/>
        <v>0</v>
      </c>
      <c r="P138" s="417"/>
      <c r="R138" s="416"/>
      <c r="S138" s="417"/>
      <c r="T138" s="348">
        <f t="shared" si="23"/>
        <v>0</v>
      </c>
      <c r="U138" s="417"/>
    </row>
    <row r="139" spans="1:21" s="495" customFormat="1" ht="63.75" customHeight="1">
      <c r="A139" s="464" t="s">
        <v>712</v>
      </c>
      <c r="B139" s="347" t="s">
        <v>1130</v>
      </c>
      <c r="C139" s="349"/>
      <c r="D139" s="455"/>
      <c r="E139" s="534"/>
      <c r="F139" s="455"/>
      <c r="H139" s="349"/>
      <c r="I139" s="455"/>
      <c r="J139" s="348">
        <f t="shared" si="21"/>
        <v>0</v>
      </c>
      <c r="K139" s="455"/>
      <c r="M139" s="349"/>
      <c r="N139" s="455"/>
      <c r="O139" s="348">
        <f t="shared" si="22"/>
        <v>0</v>
      </c>
      <c r="P139" s="455"/>
      <c r="R139" s="349"/>
      <c r="S139" s="455"/>
      <c r="T139" s="348">
        <f t="shared" si="23"/>
        <v>0</v>
      </c>
      <c r="U139" s="455"/>
    </row>
    <row r="140" spans="1:21" s="495" customFormat="1" ht="15" customHeight="1">
      <c r="A140" s="464"/>
      <c r="B140" s="347" t="s">
        <v>1134</v>
      </c>
      <c r="C140" s="349"/>
      <c r="D140" s="455"/>
      <c r="E140" s="534"/>
      <c r="F140" s="455"/>
      <c r="H140" s="349"/>
      <c r="I140" s="455"/>
      <c r="J140" s="348">
        <f t="shared" si="21"/>
        <v>0</v>
      </c>
      <c r="K140" s="455"/>
      <c r="M140" s="349"/>
      <c r="N140" s="455"/>
      <c r="O140" s="348">
        <f t="shared" si="22"/>
        <v>0</v>
      </c>
      <c r="P140" s="455"/>
      <c r="R140" s="349"/>
      <c r="S140" s="455"/>
      <c r="T140" s="348">
        <f t="shared" si="23"/>
        <v>0</v>
      </c>
      <c r="U140" s="455"/>
    </row>
    <row r="141" spans="1:21" s="495" customFormat="1">
      <c r="A141" s="464"/>
      <c r="B141" s="347" t="s">
        <v>2105</v>
      </c>
      <c r="C141" s="349"/>
      <c r="D141" s="455"/>
      <c r="E141" s="534"/>
      <c r="F141" s="455"/>
      <c r="H141" s="349"/>
      <c r="I141" s="455"/>
      <c r="J141" s="348">
        <f t="shared" si="21"/>
        <v>0</v>
      </c>
      <c r="K141" s="455"/>
      <c r="M141" s="349"/>
      <c r="N141" s="455"/>
      <c r="O141" s="348">
        <f t="shared" si="22"/>
        <v>0</v>
      </c>
      <c r="P141" s="455"/>
      <c r="R141" s="349"/>
      <c r="S141" s="455"/>
      <c r="T141" s="348">
        <f t="shared" si="23"/>
        <v>0</v>
      </c>
      <c r="U141" s="455"/>
    </row>
    <row r="142" spans="1:21" s="414" customFormat="1" ht="26.25" customHeight="1">
      <c r="A142" s="464"/>
      <c r="B142" s="413" t="s">
        <v>1125</v>
      </c>
      <c r="C142" s="416"/>
      <c r="D142" s="417"/>
      <c r="E142" s="418"/>
      <c r="F142" s="417"/>
      <c r="H142" s="416"/>
      <c r="I142" s="417"/>
      <c r="J142" s="348">
        <f t="shared" si="21"/>
        <v>0</v>
      </c>
      <c r="K142" s="417"/>
      <c r="M142" s="416"/>
      <c r="N142" s="417"/>
      <c r="O142" s="348">
        <f t="shared" si="22"/>
        <v>0</v>
      </c>
      <c r="P142" s="417"/>
      <c r="R142" s="416"/>
      <c r="S142" s="417"/>
      <c r="T142" s="348">
        <f t="shared" si="23"/>
        <v>0</v>
      </c>
      <c r="U142" s="417"/>
    </row>
    <row r="143" spans="1:21" s="419" customFormat="1">
      <c r="A143" s="489"/>
      <c r="B143" s="347" t="s">
        <v>24</v>
      </c>
      <c r="C143" s="416"/>
      <c r="D143" s="417"/>
      <c r="E143" s="418"/>
      <c r="F143" s="417"/>
      <c r="H143" s="416"/>
      <c r="I143" s="417"/>
      <c r="J143" s="348">
        <f t="shared" si="21"/>
        <v>0</v>
      </c>
      <c r="K143" s="417"/>
      <c r="M143" s="416"/>
      <c r="N143" s="417"/>
      <c r="O143" s="348">
        <f t="shared" si="22"/>
        <v>0</v>
      </c>
      <c r="P143" s="417"/>
      <c r="R143" s="416"/>
      <c r="S143" s="417"/>
      <c r="T143" s="348">
        <f t="shared" si="23"/>
        <v>0</v>
      </c>
      <c r="U143" s="417"/>
    </row>
    <row r="144" spans="1:21" s="419" customFormat="1" ht="27.75" customHeight="1">
      <c r="A144" s="489"/>
      <c r="B144" s="347" t="s">
        <v>2112</v>
      </c>
      <c r="C144" s="468" t="s">
        <v>1</v>
      </c>
      <c r="D144" s="348">
        <v>6</v>
      </c>
      <c r="E144" s="1096"/>
      <c r="F144" s="348">
        <f>D144*E144</f>
        <v>0</v>
      </c>
      <c r="G144" s="566"/>
      <c r="H144" s="468" t="s">
        <v>1</v>
      </c>
      <c r="I144" s="348"/>
      <c r="J144" s="348">
        <f t="shared" si="21"/>
        <v>0</v>
      </c>
      <c r="K144" s="348">
        <f>I144*J144</f>
        <v>0</v>
      </c>
      <c r="L144" s="566"/>
      <c r="M144" s="468" t="s">
        <v>1</v>
      </c>
      <c r="N144" s="348">
        <v>6</v>
      </c>
      <c r="O144" s="348">
        <f t="shared" si="22"/>
        <v>0</v>
      </c>
      <c r="P144" s="348">
        <f>N144*O144</f>
        <v>0</v>
      </c>
      <c r="Q144" s="566"/>
      <c r="R144" s="468" t="s">
        <v>1</v>
      </c>
      <c r="S144" s="348"/>
      <c r="T144" s="348">
        <f t="shared" si="23"/>
        <v>0</v>
      </c>
      <c r="U144" s="348">
        <f>S144*T144</f>
        <v>0</v>
      </c>
    </row>
    <row r="145" spans="1:21" s="419" customFormat="1">
      <c r="A145" s="489"/>
      <c r="B145" s="347"/>
      <c r="C145" s="416"/>
      <c r="D145" s="417"/>
      <c r="E145" s="418"/>
      <c r="F145" s="417"/>
      <c r="H145" s="416"/>
      <c r="I145" s="417"/>
      <c r="J145" s="348">
        <f t="shared" si="21"/>
        <v>0</v>
      </c>
      <c r="K145" s="417"/>
      <c r="M145" s="416"/>
      <c r="N145" s="417"/>
      <c r="O145" s="348">
        <f t="shared" si="22"/>
        <v>0</v>
      </c>
      <c r="P145" s="417"/>
      <c r="R145" s="416"/>
      <c r="S145" s="417"/>
      <c r="T145" s="348">
        <f t="shared" si="23"/>
        <v>0</v>
      </c>
      <c r="U145" s="417"/>
    </row>
    <row r="146" spans="1:21" s="495" customFormat="1" ht="98.25" customHeight="1">
      <c r="A146" s="464" t="s">
        <v>713</v>
      </c>
      <c r="B146" s="347" t="s">
        <v>1136</v>
      </c>
      <c r="C146" s="349"/>
      <c r="D146" s="455"/>
      <c r="E146" s="534"/>
      <c r="F146" s="455"/>
      <c r="H146" s="349"/>
      <c r="I146" s="455"/>
      <c r="J146" s="348">
        <f t="shared" si="21"/>
        <v>0</v>
      </c>
      <c r="K146" s="455"/>
      <c r="M146" s="349"/>
      <c r="N146" s="455"/>
      <c r="O146" s="348">
        <f t="shared" si="22"/>
        <v>0</v>
      </c>
      <c r="P146" s="455"/>
      <c r="R146" s="349"/>
      <c r="S146" s="455"/>
      <c r="T146" s="348">
        <f t="shared" si="23"/>
        <v>0</v>
      </c>
      <c r="U146" s="455"/>
    </row>
    <row r="147" spans="1:21" s="495" customFormat="1" ht="15" customHeight="1">
      <c r="A147" s="464"/>
      <c r="B147" s="347" t="s">
        <v>1135</v>
      </c>
      <c r="C147" s="349"/>
      <c r="D147" s="455"/>
      <c r="E147" s="534"/>
      <c r="F147" s="455"/>
      <c r="H147" s="349"/>
      <c r="I147" s="455"/>
      <c r="J147" s="348">
        <f t="shared" si="21"/>
        <v>0</v>
      </c>
      <c r="K147" s="455"/>
      <c r="M147" s="349"/>
      <c r="N147" s="455"/>
      <c r="O147" s="348">
        <f t="shared" si="22"/>
        <v>0</v>
      </c>
      <c r="P147" s="455"/>
      <c r="R147" s="349"/>
      <c r="S147" s="455"/>
      <c r="T147" s="348">
        <f t="shared" si="23"/>
        <v>0</v>
      </c>
      <c r="U147" s="455"/>
    </row>
    <row r="148" spans="1:21" s="495" customFormat="1">
      <c r="A148" s="464"/>
      <c r="B148" s="347" t="s">
        <v>2105</v>
      </c>
      <c r="C148" s="349"/>
      <c r="D148" s="455"/>
      <c r="E148" s="534"/>
      <c r="F148" s="455"/>
      <c r="H148" s="349"/>
      <c r="I148" s="455"/>
      <c r="J148" s="348">
        <f t="shared" si="21"/>
        <v>0</v>
      </c>
      <c r="K148" s="455"/>
      <c r="M148" s="349"/>
      <c r="N148" s="455"/>
      <c r="O148" s="348">
        <f t="shared" si="22"/>
        <v>0</v>
      </c>
      <c r="P148" s="455"/>
      <c r="R148" s="349"/>
      <c r="S148" s="455"/>
      <c r="T148" s="348">
        <f t="shared" si="23"/>
        <v>0</v>
      </c>
      <c r="U148" s="455"/>
    </row>
    <row r="149" spans="1:21" s="414" customFormat="1" ht="26.25" customHeight="1">
      <c r="A149" s="464"/>
      <c r="B149" s="413" t="s">
        <v>1125</v>
      </c>
      <c r="C149" s="416"/>
      <c r="D149" s="417"/>
      <c r="E149" s="418"/>
      <c r="F149" s="417"/>
      <c r="H149" s="416"/>
      <c r="I149" s="417"/>
      <c r="J149" s="348">
        <f t="shared" si="21"/>
        <v>0</v>
      </c>
      <c r="K149" s="417"/>
      <c r="M149" s="416"/>
      <c r="N149" s="417"/>
      <c r="O149" s="348">
        <f t="shared" si="22"/>
        <v>0</v>
      </c>
      <c r="P149" s="417"/>
      <c r="R149" s="416"/>
      <c r="S149" s="417"/>
      <c r="T149" s="348">
        <f t="shared" si="23"/>
        <v>0</v>
      </c>
      <c r="U149" s="417"/>
    </row>
    <row r="150" spans="1:21" s="419" customFormat="1">
      <c r="A150" s="489"/>
      <c r="B150" s="347" t="s">
        <v>24</v>
      </c>
      <c r="C150" s="416"/>
      <c r="D150" s="417"/>
      <c r="E150" s="418"/>
      <c r="F150" s="417"/>
      <c r="H150" s="416"/>
      <c r="I150" s="417"/>
      <c r="J150" s="348">
        <f t="shared" si="21"/>
        <v>0</v>
      </c>
      <c r="K150" s="417"/>
      <c r="M150" s="416"/>
      <c r="N150" s="417"/>
      <c r="O150" s="348">
        <f t="shared" si="22"/>
        <v>0</v>
      </c>
      <c r="P150" s="417"/>
      <c r="R150" s="416"/>
      <c r="S150" s="417"/>
      <c r="T150" s="348">
        <f t="shared" si="23"/>
        <v>0</v>
      </c>
      <c r="U150" s="417"/>
    </row>
    <row r="151" spans="1:21" s="419" customFormat="1" ht="27.75" customHeight="1">
      <c r="A151" s="489"/>
      <c r="B151" s="347" t="s">
        <v>2113</v>
      </c>
      <c r="C151" s="468" t="s">
        <v>1</v>
      </c>
      <c r="D151" s="348">
        <v>1</v>
      </c>
      <c r="E151" s="1096"/>
      <c r="F151" s="348">
        <f>D151*E151</f>
        <v>0</v>
      </c>
      <c r="G151" s="566"/>
      <c r="H151" s="468" t="s">
        <v>1</v>
      </c>
      <c r="I151" s="348"/>
      <c r="J151" s="348">
        <f t="shared" si="21"/>
        <v>0</v>
      </c>
      <c r="K151" s="348">
        <f>I151*J151</f>
        <v>0</v>
      </c>
      <c r="L151" s="566"/>
      <c r="M151" s="468" t="s">
        <v>1</v>
      </c>
      <c r="N151" s="348">
        <v>1</v>
      </c>
      <c r="O151" s="348">
        <f t="shared" si="22"/>
        <v>0</v>
      </c>
      <c r="P151" s="348">
        <f>N151*O151</f>
        <v>0</v>
      </c>
      <c r="Q151" s="566"/>
      <c r="R151" s="468" t="s">
        <v>1</v>
      </c>
      <c r="S151" s="348"/>
      <c r="T151" s="348">
        <f t="shared" si="23"/>
        <v>0</v>
      </c>
      <c r="U151" s="348">
        <f>S151*T151</f>
        <v>0</v>
      </c>
    </row>
    <row r="152" spans="1:21" s="419" customFormat="1">
      <c r="A152" s="489"/>
      <c r="B152" s="347"/>
      <c r="C152" s="416"/>
      <c r="D152" s="417"/>
      <c r="E152" s="418"/>
      <c r="F152" s="417"/>
      <c r="H152" s="416"/>
      <c r="I152" s="417"/>
      <c r="J152" s="348">
        <f t="shared" si="21"/>
        <v>0</v>
      </c>
      <c r="K152" s="417"/>
      <c r="M152" s="416"/>
      <c r="N152" s="417"/>
      <c r="O152" s="348">
        <f t="shared" si="22"/>
        <v>0</v>
      </c>
      <c r="P152" s="417"/>
      <c r="R152" s="416"/>
      <c r="S152" s="417"/>
      <c r="T152" s="348">
        <f t="shared" si="23"/>
        <v>0</v>
      </c>
      <c r="U152" s="417"/>
    </row>
    <row r="153" spans="1:21" s="495" customFormat="1" ht="63.75" customHeight="1">
      <c r="A153" s="464" t="s">
        <v>714</v>
      </c>
      <c r="B153" s="347" t="s">
        <v>1130</v>
      </c>
      <c r="C153" s="349"/>
      <c r="D153" s="455"/>
      <c r="E153" s="534"/>
      <c r="F153" s="455"/>
      <c r="H153" s="349"/>
      <c r="I153" s="455"/>
      <c r="J153" s="348">
        <f t="shared" si="21"/>
        <v>0</v>
      </c>
      <c r="K153" s="455"/>
      <c r="M153" s="349"/>
      <c r="N153" s="455"/>
      <c r="O153" s="348">
        <f t="shared" si="22"/>
        <v>0</v>
      </c>
      <c r="P153" s="455"/>
      <c r="R153" s="349"/>
      <c r="S153" s="455"/>
      <c r="T153" s="348">
        <f t="shared" si="23"/>
        <v>0</v>
      </c>
      <c r="U153" s="455"/>
    </row>
    <row r="154" spans="1:21" s="414" customFormat="1" ht="73.5" customHeight="1">
      <c r="A154" s="464"/>
      <c r="B154" s="413" t="s">
        <v>2114</v>
      </c>
      <c r="C154" s="416"/>
      <c r="D154" s="417"/>
      <c r="E154" s="418"/>
      <c r="F154" s="417"/>
      <c r="H154" s="416"/>
      <c r="I154" s="417"/>
      <c r="J154" s="348">
        <f t="shared" si="21"/>
        <v>0</v>
      </c>
      <c r="K154" s="417"/>
      <c r="M154" s="416"/>
      <c r="N154" s="417"/>
      <c r="O154" s="348">
        <f t="shared" si="22"/>
        <v>0</v>
      </c>
      <c r="P154" s="417"/>
      <c r="R154" s="416"/>
      <c r="S154" s="417"/>
      <c r="T154" s="348">
        <f t="shared" si="23"/>
        <v>0</v>
      </c>
      <c r="U154" s="417"/>
    </row>
    <row r="155" spans="1:21" s="495" customFormat="1" ht="15" customHeight="1">
      <c r="A155" s="464"/>
      <c r="B155" s="347" t="s">
        <v>1137</v>
      </c>
      <c r="C155" s="349"/>
      <c r="D155" s="455"/>
      <c r="E155" s="534"/>
      <c r="F155" s="455"/>
      <c r="H155" s="349"/>
      <c r="I155" s="455"/>
      <c r="J155" s="348">
        <f t="shared" si="21"/>
        <v>0</v>
      </c>
      <c r="K155" s="455"/>
      <c r="M155" s="349"/>
      <c r="N155" s="455"/>
      <c r="O155" s="348">
        <f t="shared" si="22"/>
        <v>0</v>
      </c>
      <c r="P155" s="455"/>
      <c r="R155" s="349"/>
      <c r="S155" s="455"/>
      <c r="T155" s="348">
        <f t="shared" si="23"/>
        <v>0</v>
      </c>
      <c r="U155" s="455"/>
    </row>
    <row r="156" spans="1:21" s="495" customFormat="1">
      <c r="A156" s="464"/>
      <c r="B156" s="347" t="s">
        <v>2105</v>
      </c>
      <c r="C156" s="349"/>
      <c r="D156" s="455"/>
      <c r="E156" s="534"/>
      <c r="F156" s="455"/>
      <c r="H156" s="349"/>
      <c r="I156" s="455"/>
      <c r="J156" s="348">
        <f t="shared" si="21"/>
        <v>0</v>
      </c>
      <c r="K156" s="455"/>
      <c r="M156" s="349"/>
      <c r="N156" s="455"/>
      <c r="O156" s="348">
        <f t="shared" si="22"/>
        <v>0</v>
      </c>
      <c r="P156" s="455"/>
      <c r="R156" s="349"/>
      <c r="S156" s="455"/>
      <c r="T156" s="348">
        <f t="shared" si="23"/>
        <v>0</v>
      </c>
      <c r="U156" s="455"/>
    </row>
    <row r="157" spans="1:21" s="414" customFormat="1" ht="26.25" customHeight="1">
      <c r="A157" s="464"/>
      <c r="B157" s="413" t="s">
        <v>1125</v>
      </c>
      <c r="C157" s="416"/>
      <c r="D157" s="417"/>
      <c r="E157" s="418"/>
      <c r="F157" s="417"/>
      <c r="H157" s="416"/>
      <c r="I157" s="417"/>
      <c r="J157" s="348">
        <f t="shared" si="21"/>
        <v>0</v>
      </c>
      <c r="K157" s="417"/>
      <c r="M157" s="416"/>
      <c r="N157" s="417"/>
      <c r="O157" s="348">
        <f t="shared" si="22"/>
        <v>0</v>
      </c>
      <c r="P157" s="417"/>
      <c r="R157" s="416"/>
      <c r="S157" s="417"/>
      <c r="T157" s="348">
        <f t="shared" si="23"/>
        <v>0</v>
      </c>
      <c r="U157" s="417"/>
    </row>
    <row r="158" spans="1:21" s="419" customFormat="1">
      <c r="A158" s="489"/>
      <c r="B158" s="347" t="s">
        <v>24</v>
      </c>
      <c r="C158" s="416"/>
      <c r="D158" s="417"/>
      <c r="E158" s="418"/>
      <c r="F158" s="417"/>
      <c r="H158" s="416"/>
      <c r="I158" s="417"/>
      <c r="J158" s="348">
        <f t="shared" si="21"/>
        <v>0</v>
      </c>
      <c r="K158" s="417"/>
      <c r="M158" s="416"/>
      <c r="N158" s="417"/>
      <c r="O158" s="348">
        <f t="shared" si="22"/>
        <v>0</v>
      </c>
      <c r="P158" s="417"/>
      <c r="R158" s="416"/>
      <c r="S158" s="417"/>
      <c r="T158" s="348">
        <f t="shared" si="23"/>
        <v>0</v>
      </c>
      <c r="U158" s="417"/>
    </row>
    <row r="159" spans="1:21" s="419" customFormat="1" ht="27.75" customHeight="1">
      <c r="A159" s="489"/>
      <c r="B159" s="347" t="s">
        <v>2115</v>
      </c>
      <c r="C159" s="468" t="s">
        <v>1</v>
      </c>
      <c r="D159" s="348">
        <v>2</v>
      </c>
      <c r="E159" s="1096"/>
      <c r="F159" s="348">
        <f>D159*E159</f>
        <v>0</v>
      </c>
      <c r="G159" s="566"/>
      <c r="H159" s="468" t="s">
        <v>1</v>
      </c>
      <c r="I159" s="348"/>
      <c r="J159" s="348">
        <f t="shared" si="21"/>
        <v>0</v>
      </c>
      <c r="K159" s="348">
        <f>I159*J159</f>
        <v>0</v>
      </c>
      <c r="L159" s="566"/>
      <c r="M159" s="468" t="s">
        <v>1</v>
      </c>
      <c r="N159" s="348">
        <v>2</v>
      </c>
      <c r="O159" s="348">
        <f t="shared" si="22"/>
        <v>0</v>
      </c>
      <c r="P159" s="348">
        <f>N159*O159</f>
        <v>0</v>
      </c>
      <c r="Q159" s="566"/>
      <c r="R159" s="468" t="s">
        <v>1</v>
      </c>
      <c r="S159" s="348"/>
      <c r="T159" s="348">
        <f t="shared" si="23"/>
        <v>0</v>
      </c>
      <c r="U159" s="348">
        <f>S159*T159</f>
        <v>0</v>
      </c>
    </row>
    <row r="160" spans="1:21" s="419" customFormat="1">
      <c r="A160" s="489"/>
      <c r="B160" s="347"/>
      <c r="C160" s="416"/>
      <c r="D160" s="417"/>
      <c r="E160" s="418"/>
      <c r="F160" s="417"/>
      <c r="H160" s="416"/>
      <c r="I160" s="417"/>
      <c r="J160" s="418"/>
      <c r="K160" s="417"/>
      <c r="M160" s="416"/>
      <c r="N160" s="417"/>
      <c r="O160" s="418"/>
      <c r="P160" s="417"/>
      <c r="R160" s="416"/>
      <c r="S160" s="417"/>
      <c r="T160" s="418"/>
      <c r="U160" s="417"/>
    </row>
    <row r="161" spans="1:21" s="463" customFormat="1" ht="20.100000000000001" customHeight="1">
      <c r="A161" s="461"/>
      <c r="B161" s="1151" t="s">
        <v>1096</v>
      </c>
      <c r="C161" s="1151"/>
      <c r="D161" s="1151"/>
      <c r="E161" s="469"/>
      <c r="F161" s="469">
        <f>SUM(F52:F160)</f>
        <v>0</v>
      </c>
      <c r="H161" s="581"/>
      <c r="I161" s="581"/>
      <c r="J161" s="469"/>
      <c r="K161" s="469">
        <f>SUM(K52:K160)</f>
        <v>0</v>
      </c>
      <c r="M161" s="581"/>
      <c r="N161" s="581"/>
      <c r="O161" s="469"/>
      <c r="P161" s="469">
        <f>SUM(P52:P160)</f>
        <v>0</v>
      </c>
      <c r="R161" s="581"/>
      <c r="S161" s="581"/>
      <c r="T161" s="469"/>
      <c r="U161" s="469">
        <f>SUM(U52:U160)</f>
        <v>0</v>
      </c>
    </row>
    <row r="162" spans="1:21" s="414" customFormat="1">
      <c r="A162" s="465"/>
      <c r="B162" s="466"/>
      <c r="C162" s="420"/>
      <c r="D162" s="417"/>
      <c r="E162" s="418"/>
      <c r="F162" s="417"/>
      <c r="H162" s="420"/>
      <c r="I162" s="417"/>
      <c r="J162" s="418"/>
      <c r="K162" s="417"/>
      <c r="M162" s="420"/>
      <c r="N162" s="417"/>
      <c r="O162" s="418"/>
      <c r="P162" s="417"/>
      <c r="R162" s="420"/>
      <c r="S162" s="417"/>
      <c r="T162" s="418"/>
      <c r="U162" s="417"/>
    </row>
    <row r="163" spans="1:21" s="414" customFormat="1">
      <c r="A163" s="465"/>
      <c r="B163" s="466"/>
      <c r="C163" s="420"/>
      <c r="D163" s="417"/>
      <c r="E163" s="418"/>
      <c r="F163" s="417"/>
      <c r="H163" s="420"/>
      <c r="I163" s="417"/>
      <c r="J163" s="418"/>
      <c r="K163" s="417"/>
      <c r="M163" s="420"/>
      <c r="N163" s="417"/>
      <c r="O163" s="418"/>
      <c r="P163" s="417"/>
      <c r="R163" s="420"/>
      <c r="S163" s="417"/>
      <c r="T163" s="418"/>
      <c r="U163" s="417"/>
    </row>
    <row r="164" spans="1:21" s="414" customFormat="1">
      <c r="A164" s="465"/>
      <c r="B164" s="466"/>
      <c r="C164" s="420"/>
      <c r="D164" s="417"/>
      <c r="E164" s="418"/>
      <c r="F164" s="417"/>
      <c r="H164" s="420"/>
      <c r="I164" s="417"/>
      <c r="J164" s="418"/>
      <c r="K164" s="417"/>
      <c r="M164" s="420"/>
      <c r="N164" s="417"/>
      <c r="O164" s="418"/>
      <c r="P164" s="417"/>
      <c r="R164" s="420"/>
      <c r="S164" s="417"/>
      <c r="T164" s="418"/>
      <c r="U164" s="417"/>
    </row>
    <row r="165" spans="1:21" s="414" customFormat="1">
      <c r="A165" s="465"/>
      <c r="B165" s="466"/>
      <c r="C165" s="420"/>
      <c r="D165" s="417"/>
      <c r="E165" s="418"/>
      <c r="F165" s="417"/>
      <c r="H165" s="420"/>
      <c r="I165" s="417"/>
      <c r="J165" s="418"/>
      <c r="K165" s="417"/>
      <c r="M165" s="420"/>
      <c r="N165" s="417"/>
      <c r="O165" s="418"/>
      <c r="P165" s="417"/>
      <c r="R165" s="420"/>
      <c r="S165" s="417"/>
      <c r="T165" s="418"/>
      <c r="U165" s="417"/>
    </row>
    <row r="166" spans="1:21" s="414" customFormat="1">
      <c r="A166" s="465"/>
      <c r="B166" s="466"/>
      <c r="C166" s="420"/>
      <c r="D166" s="417"/>
      <c r="E166" s="418"/>
      <c r="F166" s="417"/>
      <c r="H166" s="420"/>
      <c r="I166" s="417"/>
      <c r="J166" s="418"/>
      <c r="K166" s="417"/>
      <c r="M166" s="420"/>
      <c r="N166" s="417"/>
      <c r="O166" s="418"/>
      <c r="P166" s="417"/>
      <c r="R166" s="420"/>
      <c r="S166" s="417"/>
      <c r="T166" s="418"/>
      <c r="U166" s="417"/>
    </row>
    <row r="167" spans="1:21" s="414" customFormat="1">
      <c r="A167" s="465"/>
      <c r="B167" s="466"/>
      <c r="C167" s="420"/>
      <c r="D167" s="417"/>
      <c r="E167" s="418"/>
      <c r="F167" s="417"/>
      <c r="H167" s="420"/>
      <c r="I167" s="417"/>
      <c r="J167" s="418"/>
      <c r="K167" s="417"/>
      <c r="M167" s="420"/>
      <c r="N167" s="417"/>
      <c r="O167" s="418"/>
      <c r="P167" s="417"/>
      <c r="R167" s="420"/>
      <c r="S167" s="417"/>
      <c r="T167" s="418"/>
      <c r="U167" s="417"/>
    </row>
    <row r="168" spans="1:21" s="414" customFormat="1">
      <c r="A168" s="465"/>
      <c r="B168" s="466"/>
      <c r="C168" s="420"/>
      <c r="D168" s="417"/>
      <c r="E168" s="418"/>
      <c r="F168" s="417"/>
      <c r="H168" s="420"/>
      <c r="I168" s="417"/>
      <c r="J168" s="418"/>
      <c r="K168" s="417"/>
      <c r="M168" s="420"/>
      <c r="N168" s="417"/>
      <c r="O168" s="418"/>
      <c r="P168" s="417"/>
      <c r="R168" s="420"/>
      <c r="S168" s="417"/>
      <c r="T168" s="418"/>
      <c r="U168" s="417"/>
    </row>
    <row r="169" spans="1:21" s="414" customFormat="1">
      <c r="A169" s="465"/>
      <c r="B169" s="466"/>
      <c r="C169" s="420"/>
      <c r="D169" s="417"/>
      <c r="E169" s="418"/>
      <c r="F169" s="417"/>
      <c r="H169" s="420"/>
      <c r="I169" s="417"/>
      <c r="J169" s="418"/>
      <c r="K169" s="417"/>
      <c r="M169" s="420"/>
      <c r="N169" s="417"/>
      <c r="O169" s="418"/>
      <c r="P169" s="417"/>
      <c r="R169" s="420"/>
      <c r="S169" s="417"/>
      <c r="T169" s="418"/>
      <c r="U169" s="417"/>
    </row>
    <row r="170" spans="1:21" s="414" customFormat="1">
      <c r="A170" s="465"/>
      <c r="B170" s="466"/>
      <c r="C170" s="420"/>
      <c r="D170" s="417"/>
      <c r="E170" s="418"/>
      <c r="F170" s="417"/>
      <c r="H170" s="420"/>
      <c r="I170" s="417"/>
      <c r="J170" s="418"/>
      <c r="K170" s="417"/>
      <c r="M170" s="420"/>
      <c r="N170" s="417"/>
      <c r="O170" s="418"/>
      <c r="P170" s="417"/>
      <c r="R170" s="420"/>
      <c r="S170" s="417"/>
      <c r="T170" s="418"/>
      <c r="U170" s="417"/>
    </row>
    <row r="171" spans="1:21" s="414" customFormat="1">
      <c r="A171" s="465"/>
      <c r="B171" s="466"/>
      <c r="C171" s="420"/>
      <c r="D171" s="417"/>
      <c r="E171" s="418"/>
      <c r="F171" s="417"/>
      <c r="H171" s="420"/>
      <c r="I171" s="417"/>
      <c r="J171" s="418"/>
      <c r="K171" s="417"/>
      <c r="M171" s="420"/>
      <c r="N171" s="417"/>
      <c r="O171" s="418"/>
      <c r="P171" s="417"/>
      <c r="R171" s="420"/>
      <c r="S171" s="417"/>
      <c r="T171" s="418"/>
      <c r="U171" s="417"/>
    </row>
    <row r="172" spans="1:21" s="414" customFormat="1">
      <c r="A172" s="465"/>
      <c r="B172" s="466"/>
      <c r="C172" s="420"/>
      <c r="D172" s="417"/>
      <c r="E172" s="418"/>
      <c r="F172" s="417"/>
      <c r="H172" s="420"/>
      <c r="I172" s="417"/>
      <c r="J172" s="418"/>
      <c r="K172" s="417"/>
      <c r="M172" s="420"/>
      <c r="N172" s="417"/>
      <c r="O172" s="418"/>
      <c r="P172" s="417"/>
      <c r="R172" s="420"/>
      <c r="S172" s="417"/>
      <c r="T172" s="418"/>
      <c r="U172" s="417"/>
    </row>
    <row r="173" spans="1:21" s="414" customFormat="1">
      <c r="A173" s="465"/>
      <c r="B173" s="466"/>
      <c r="C173" s="420"/>
      <c r="D173" s="417"/>
      <c r="E173" s="418"/>
      <c r="F173" s="417"/>
      <c r="H173" s="420"/>
      <c r="I173" s="417"/>
      <c r="J173" s="418"/>
      <c r="K173" s="417"/>
      <c r="M173" s="420"/>
      <c r="N173" s="417"/>
      <c r="O173" s="418"/>
      <c r="P173" s="417"/>
      <c r="R173" s="420"/>
      <c r="S173" s="417"/>
      <c r="T173" s="418"/>
      <c r="U173" s="417"/>
    </row>
    <row r="174" spans="1:21" s="414" customFormat="1">
      <c r="A174" s="465"/>
      <c r="B174" s="466"/>
      <c r="C174" s="420"/>
      <c r="D174" s="417"/>
      <c r="E174" s="418"/>
      <c r="F174" s="417"/>
      <c r="H174" s="420"/>
      <c r="I174" s="417"/>
      <c r="J174" s="418"/>
      <c r="K174" s="417"/>
      <c r="M174" s="420"/>
      <c r="N174" s="417"/>
      <c r="O174" s="418"/>
      <c r="P174" s="417"/>
      <c r="R174" s="420"/>
      <c r="S174" s="417"/>
      <c r="T174" s="418"/>
      <c r="U174" s="417"/>
    </row>
    <row r="175" spans="1:21" s="414" customFormat="1">
      <c r="A175" s="465"/>
      <c r="B175" s="466"/>
      <c r="C175" s="420"/>
      <c r="D175" s="417"/>
      <c r="E175" s="418"/>
      <c r="F175" s="417"/>
      <c r="H175" s="420"/>
      <c r="I175" s="417"/>
      <c r="J175" s="418"/>
      <c r="K175" s="417"/>
      <c r="M175" s="420"/>
      <c r="N175" s="417"/>
      <c r="O175" s="418"/>
      <c r="P175" s="417"/>
      <c r="R175" s="420"/>
      <c r="S175" s="417"/>
      <c r="T175" s="418"/>
      <c r="U175" s="417"/>
    </row>
    <row r="176" spans="1:21" s="414" customFormat="1">
      <c r="A176" s="465"/>
      <c r="B176" s="466"/>
      <c r="C176" s="420"/>
      <c r="D176" s="417"/>
      <c r="E176" s="418"/>
      <c r="F176" s="417"/>
      <c r="H176" s="420"/>
      <c r="I176" s="417"/>
      <c r="J176" s="418"/>
      <c r="K176" s="417"/>
      <c r="M176" s="420"/>
      <c r="N176" s="417"/>
      <c r="O176" s="418"/>
      <c r="P176" s="417"/>
      <c r="R176" s="420"/>
      <c r="S176" s="417"/>
      <c r="T176" s="418"/>
      <c r="U176" s="417"/>
    </row>
    <row r="177" spans="1:21" s="414" customFormat="1">
      <c r="A177" s="465"/>
      <c r="B177" s="466"/>
      <c r="C177" s="420"/>
      <c r="D177" s="417"/>
      <c r="E177" s="418"/>
      <c r="F177" s="417"/>
      <c r="H177" s="420"/>
      <c r="I177" s="417"/>
      <c r="J177" s="418"/>
      <c r="K177" s="417"/>
      <c r="M177" s="420"/>
      <c r="N177" s="417"/>
      <c r="O177" s="418"/>
      <c r="P177" s="417"/>
      <c r="R177" s="420"/>
      <c r="S177" s="417"/>
      <c r="T177" s="418"/>
      <c r="U177" s="417"/>
    </row>
    <row r="178" spans="1:21" s="414" customFormat="1">
      <c r="A178" s="465"/>
      <c r="B178" s="466"/>
      <c r="C178" s="420"/>
      <c r="D178" s="417"/>
      <c r="E178" s="418"/>
      <c r="F178" s="417"/>
      <c r="H178" s="420"/>
      <c r="I178" s="417"/>
      <c r="J178" s="418"/>
      <c r="K178" s="417"/>
      <c r="M178" s="420"/>
      <c r="N178" s="417"/>
      <c r="O178" s="418"/>
      <c r="P178" s="417"/>
      <c r="R178" s="420"/>
      <c r="S178" s="417"/>
      <c r="T178" s="418"/>
      <c r="U178" s="417"/>
    </row>
    <row r="179" spans="1:21" s="414" customFormat="1">
      <c r="A179" s="465"/>
      <c r="B179" s="466"/>
      <c r="C179" s="420"/>
      <c r="D179" s="417"/>
      <c r="E179" s="418"/>
      <c r="F179" s="417"/>
      <c r="H179" s="420"/>
      <c r="I179" s="417"/>
      <c r="J179" s="418"/>
      <c r="K179" s="417"/>
      <c r="M179" s="420"/>
      <c r="N179" s="417"/>
      <c r="O179" s="418"/>
      <c r="P179" s="417"/>
      <c r="R179" s="420"/>
      <c r="S179" s="417"/>
      <c r="T179" s="418"/>
      <c r="U179" s="417"/>
    </row>
    <row r="180" spans="1:21" s="414" customFormat="1">
      <c r="A180" s="465"/>
      <c r="B180" s="466"/>
      <c r="C180" s="420"/>
      <c r="D180" s="417"/>
      <c r="E180" s="418"/>
      <c r="F180" s="417"/>
      <c r="H180" s="420"/>
      <c r="I180" s="417"/>
      <c r="J180" s="418"/>
      <c r="K180" s="417"/>
      <c r="M180" s="420"/>
      <c r="N180" s="417"/>
      <c r="O180" s="418"/>
      <c r="P180" s="417"/>
      <c r="R180" s="420"/>
      <c r="S180" s="417"/>
      <c r="T180" s="418"/>
      <c r="U180" s="417"/>
    </row>
    <row r="181" spans="1:21" s="414" customFormat="1">
      <c r="A181" s="465"/>
      <c r="B181" s="466"/>
      <c r="C181" s="420"/>
      <c r="D181" s="417"/>
      <c r="E181" s="418"/>
      <c r="F181" s="417"/>
      <c r="H181" s="420"/>
      <c r="I181" s="417"/>
      <c r="J181" s="418"/>
      <c r="K181" s="417"/>
      <c r="M181" s="420"/>
      <c r="N181" s="417"/>
      <c r="O181" s="418"/>
      <c r="P181" s="417"/>
      <c r="R181" s="420"/>
      <c r="S181" s="417"/>
      <c r="T181" s="418"/>
      <c r="U181" s="417"/>
    </row>
    <row r="182" spans="1:21" s="414" customFormat="1">
      <c r="A182" s="465"/>
      <c r="B182" s="466"/>
      <c r="C182" s="420"/>
      <c r="D182" s="417"/>
      <c r="E182" s="418"/>
      <c r="F182" s="417"/>
      <c r="H182" s="420"/>
      <c r="I182" s="417"/>
      <c r="J182" s="418"/>
      <c r="K182" s="417"/>
      <c r="M182" s="420"/>
      <c r="N182" s="417"/>
      <c r="O182" s="418"/>
      <c r="P182" s="417"/>
      <c r="R182" s="420"/>
      <c r="S182" s="417"/>
      <c r="T182" s="418"/>
      <c r="U182" s="417"/>
    </row>
    <row r="183" spans="1:21" s="414" customFormat="1">
      <c r="A183" s="465"/>
      <c r="B183" s="466"/>
      <c r="C183" s="420"/>
      <c r="D183" s="417"/>
      <c r="E183" s="418"/>
      <c r="F183" s="417"/>
      <c r="H183" s="420"/>
      <c r="I183" s="417"/>
      <c r="J183" s="418"/>
      <c r="K183" s="417"/>
      <c r="M183" s="420"/>
      <c r="N183" s="417"/>
      <c r="O183" s="418"/>
      <c r="P183" s="417"/>
      <c r="R183" s="420"/>
      <c r="S183" s="417"/>
      <c r="T183" s="418"/>
      <c r="U183" s="417"/>
    </row>
    <row r="184" spans="1:21" s="414" customFormat="1">
      <c r="A184" s="465"/>
      <c r="B184" s="466"/>
      <c r="C184" s="420"/>
      <c r="D184" s="417"/>
      <c r="E184" s="418"/>
      <c r="F184" s="417"/>
      <c r="H184" s="420"/>
      <c r="I184" s="417"/>
      <c r="J184" s="418"/>
      <c r="K184" s="417"/>
      <c r="M184" s="420"/>
      <c r="N184" s="417"/>
      <c r="O184" s="418"/>
      <c r="P184" s="417"/>
      <c r="R184" s="420"/>
      <c r="S184" s="417"/>
      <c r="T184" s="418"/>
      <c r="U184" s="417"/>
    </row>
    <row r="185" spans="1:21" s="414" customFormat="1">
      <c r="A185" s="465"/>
      <c r="B185" s="466"/>
      <c r="C185" s="420"/>
      <c r="D185" s="417"/>
      <c r="E185" s="418"/>
      <c r="F185" s="417"/>
      <c r="H185" s="420"/>
      <c r="I185" s="417"/>
      <c r="J185" s="418"/>
      <c r="K185" s="417"/>
      <c r="M185" s="420"/>
      <c r="N185" s="417"/>
      <c r="O185" s="418"/>
      <c r="P185" s="417"/>
      <c r="R185" s="420"/>
      <c r="S185" s="417"/>
      <c r="T185" s="418"/>
      <c r="U185" s="417"/>
    </row>
    <row r="186" spans="1:21" s="414" customFormat="1">
      <c r="A186" s="465"/>
      <c r="B186" s="466"/>
      <c r="C186" s="420"/>
      <c r="D186" s="417"/>
      <c r="E186" s="418"/>
      <c r="F186" s="417"/>
      <c r="H186" s="420"/>
      <c r="I186" s="417"/>
      <c r="J186" s="418"/>
      <c r="K186" s="417"/>
      <c r="M186" s="420"/>
      <c r="N186" s="417"/>
      <c r="O186" s="418"/>
      <c r="P186" s="417"/>
      <c r="R186" s="420"/>
      <c r="S186" s="417"/>
      <c r="T186" s="418"/>
      <c r="U186" s="417"/>
    </row>
    <row r="187" spans="1:21" s="414" customFormat="1">
      <c r="A187" s="465"/>
      <c r="B187" s="466"/>
      <c r="C187" s="420"/>
      <c r="D187" s="417"/>
      <c r="E187" s="418"/>
      <c r="F187" s="417"/>
      <c r="H187" s="420"/>
      <c r="I187" s="417"/>
      <c r="J187" s="418"/>
      <c r="K187" s="417"/>
      <c r="M187" s="420"/>
      <c r="N187" s="417"/>
      <c r="O187" s="418"/>
      <c r="P187" s="417"/>
      <c r="R187" s="420"/>
      <c r="S187" s="417"/>
      <c r="T187" s="418"/>
      <c r="U187" s="417"/>
    </row>
    <row r="188" spans="1:21" s="414" customFormat="1">
      <c r="A188" s="465"/>
      <c r="B188" s="466"/>
      <c r="C188" s="420"/>
      <c r="D188" s="417"/>
      <c r="E188" s="418"/>
      <c r="F188" s="417"/>
      <c r="H188" s="420"/>
      <c r="I188" s="417"/>
      <c r="J188" s="418"/>
      <c r="K188" s="417"/>
      <c r="M188" s="420"/>
      <c r="N188" s="417"/>
      <c r="O188" s="418"/>
      <c r="P188" s="417"/>
      <c r="R188" s="420"/>
      <c r="S188" s="417"/>
      <c r="T188" s="418"/>
      <c r="U188" s="417"/>
    </row>
    <row r="189" spans="1:21" s="414" customFormat="1">
      <c r="A189" s="465"/>
      <c r="B189" s="466"/>
      <c r="C189" s="420"/>
      <c r="D189" s="417"/>
      <c r="E189" s="418"/>
      <c r="F189" s="417"/>
      <c r="H189" s="420"/>
      <c r="I189" s="417"/>
      <c r="J189" s="418"/>
      <c r="K189" s="417"/>
      <c r="M189" s="420"/>
      <c r="N189" s="417"/>
      <c r="O189" s="418"/>
      <c r="P189" s="417"/>
      <c r="R189" s="420"/>
      <c r="S189" s="417"/>
      <c r="T189" s="418"/>
      <c r="U189" s="417"/>
    </row>
    <row r="190" spans="1:21" s="414" customFormat="1">
      <c r="A190" s="465"/>
      <c r="B190" s="466"/>
      <c r="C190" s="420"/>
      <c r="D190" s="417"/>
      <c r="E190" s="418"/>
      <c r="F190" s="417"/>
      <c r="H190" s="420"/>
      <c r="I190" s="417"/>
      <c r="J190" s="418"/>
      <c r="K190" s="417"/>
      <c r="M190" s="420"/>
      <c r="N190" s="417"/>
      <c r="O190" s="418"/>
      <c r="P190" s="417"/>
      <c r="R190" s="420"/>
      <c r="S190" s="417"/>
      <c r="T190" s="418"/>
      <c r="U190" s="417"/>
    </row>
    <row r="191" spans="1:21" s="414" customFormat="1">
      <c r="A191" s="465"/>
      <c r="B191" s="466"/>
      <c r="C191" s="420"/>
      <c r="D191" s="417"/>
      <c r="E191" s="418"/>
      <c r="F191" s="417"/>
      <c r="H191" s="420"/>
      <c r="I191" s="417"/>
      <c r="J191" s="418"/>
      <c r="K191" s="417"/>
      <c r="M191" s="420"/>
      <c r="N191" s="417"/>
      <c r="O191" s="418"/>
      <c r="P191" s="417"/>
      <c r="R191" s="420"/>
      <c r="S191" s="417"/>
      <c r="T191" s="418"/>
      <c r="U191" s="417"/>
    </row>
    <row r="192" spans="1:21" s="414" customFormat="1">
      <c r="A192" s="465"/>
      <c r="B192" s="466"/>
      <c r="C192" s="420"/>
      <c r="D192" s="417"/>
      <c r="E192" s="418"/>
      <c r="F192" s="417"/>
      <c r="H192" s="420"/>
      <c r="I192" s="417"/>
      <c r="J192" s="418"/>
      <c r="K192" s="417"/>
      <c r="M192" s="420"/>
      <c r="N192" s="417"/>
      <c r="O192" s="418"/>
      <c r="P192" s="417"/>
      <c r="R192" s="420"/>
      <c r="S192" s="417"/>
      <c r="T192" s="418"/>
      <c r="U192" s="417"/>
    </row>
    <row r="193" spans="1:21" s="414" customFormat="1">
      <c r="A193" s="465"/>
      <c r="B193" s="466"/>
      <c r="C193" s="420"/>
      <c r="D193" s="417"/>
      <c r="E193" s="418"/>
      <c r="F193" s="417"/>
      <c r="H193" s="420"/>
      <c r="I193" s="417"/>
      <c r="J193" s="418"/>
      <c r="K193" s="417"/>
      <c r="M193" s="420"/>
      <c r="N193" s="417"/>
      <c r="O193" s="418"/>
      <c r="P193" s="417"/>
      <c r="R193" s="420"/>
      <c r="S193" s="417"/>
      <c r="T193" s="418"/>
      <c r="U193" s="417"/>
    </row>
    <row r="194" spans="1:21" s="414" customFormat="1">
      <c r="A194" s="465"/>
      <c r="B194" s="466"/>
      <c r="C194" s="420"/>
      <c r="D194" s="417"/>
      <c r="E194" s="418"/>
      <c r="F194" s="417"/>
      <c r="H194" s="420"/>
      <c r="I194" s="417"/>
      <c r="J194" s="418"/>
      <c r="K194" s="417"/>
      <c r="M194" s="420"/>
      <c r="N194" s="417"/>
      <c r="O194" s="418"/>
      <c r="P194" s="417"/>
      <c r="R194" s="420"/>
      <c r="S194" s="417"/>
      <c r="T194" s="418"/>
      <c r="U194" s="417"/>
    </row>
    <row r="195" spans="1:21" s="414" customFormat="1">
      <c r="A195" s="465"/>
      <c r="B195" s="466"/>
      <c r="C195" s="420"/>
      <c r="D195" s="417"/>
      <c r="E195" s="418"/>
      <c r="F195" s="417"/>
      <c r="H195" s="420"/>
      <c r="I195" s="417"/>
      <c r="J195" s="418"/>
      <c r="K195" s="417"/>
      <c r="M195" s="420"/>
      <c r="N195" s="417"/>
      <c r="O195" s="418"/>
      <c r="P195" s="417"/>
      <c r="R195" s="420"/>
      <c r="S195" s="417"/>
      <c r="T195" s="418"/>
      <c r="U195" s="417"/>
    </row>
  </sheetData>
  <sheetProtection password="E4C2" sheet="1" objects="1" scenarios="1"/>
  <mergeCells count="36">
    <mergeCell ref="B18:F18"/>
    <mergeCell ref="R1:U1"/>
    <mergeCell ref="M1:P1"/>
    <mergeCell ref="H1:K1"/>
    <mergeCell ref="C1:F1"/>
    <mergeCell ref="B8:F8"/>
    <mergeCell ref="B9:F9"/>
    <mergeCell ref="B10:F10"/>
    <mergeCell ref="B11:F11"/>
    <mergeCell ref="B12:F12"/>
    <mergeCell ref="B13:F13"/>
    <mergeCell ref="B14:F14"/>
    <mergeCell ref="B15:F15"/>
    <mergeCell ref="B16:F16"/>
    <mergeCell ref="B17:F17"/>
    <mergeCell ref="B22:F22"/>
    <mergeCell ref="B23:F23"/>
    <mergeCell ref="B24:F24"/>
    <mergeCell ref="B26:F26"/>
    <mergeCell ref="B27:F27"/>
    <mergeCell ref="B43:F43"/>
    <mergeCell ref="B7:F7"/>
    <mergeCell ref="B161:D161"/>
    <mergeCell ref="B35:F35"/>
    <mergeCell ref="B36:F36"/>
    <mergeCell ref="B38:F38"/>
    <mergeCell ref="B40:F40"/>
    <mergeCell ref="B41:F41"/>
    <mergeCell ref="B42:F42"/>
    <mergeCell ref="B28:F28"/>
    <mergeCell ref="B29:F29"/>
    <mergeCell ref="B30:F30"/>
    <mergeCell ref="B32:F32"/>
    <mergeCell ref="B33:F33"/>
    <mergeCell ref="B34:F34"/>
    <mergeCell ref="B19:F19"/>
  </mergeCells>
  <pageMargins left="0.78740157480314965" right="0.19685039370078741" top="0.62992125984251968" bottom="0.55118110236220474" header="0.31496062992125984" footer="0.27559055118110237"/>
  <pageSetup paperSize="9" scale="57"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4" manualBreakCount="4">
    <brk id="22" max="20" man="1"/>
    <brk id="30" max="20" man="1"/>
    <brk id="44" max="20" man="1"/>
    <brk id="68"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A1:U109"/>
  <sheetViews>
    <sheetView windowProtection="1" showZeros="0" zoomScale="90" zoomScaleNormal="90" zoomScaleSheetLayoutView="100" zoomScalePageLayoutView="90" workbookViewId="0">
      <pane xSplit="1" ySplit="5" topLeftCell="B63"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384" customWidth="1"/>
    <col min="2" max="2" width="40.7109375" style="470" customWidth="1"/>
    <col min="3" max="3" width="10.140625" style="380" customWidth="1"/>
    <col min="4" max="4" width="10.140625" style="381" customWidth="1"/>
    <col min="5" max="5" width="11.7109375" style="382" customWidth="1"/>
    <col min="6" max="6" width="14.28515625" style="381" customWidth="1"/>
    <col min="7" max="7" width="3.7109375" style="383" customWidth="1"/>
    <col min="8" max="8" width="10.140625" style="380" customWidth="1"/>
    <col min="9" max="9" width="10.140625" style="381" customWidth="1"/>
    <col min="10" max="10" width="11.7109375" style="382" customWidth="1"/>
    <col min="11" max="11" width="14.28515625" style="381" customWidth="1"/>
    <col min="12" max="12" width="3.7109375" style="383" customWidth="1"/>
    <col min="13" max="13" width="10.140625" style="380" customWidth="1"/>
    <col min="14" max="14" width="10.140625" style="381" customWidth="1"/>
    <col min="15" max="15" width="11.7109375" style="382" customWidth="1"/>
    <col min="16" max="16" width="14.28515625" style="381" customWidth="1"/>
    <col min="17" max="17" width="3.7109375" style="383" customWidth="1"/>
    <col min="18" max="18" width="10.140625" style="380" customWidth="1"/>
    <col min="19" max="19" width="10.140625" style="381" customWidth="1"/>
    <col min="20" max="20" width="11.7109375" style="382" customWidth="1"/>
    <col min="21" max="21" width="14.28515625" style="381" customWidth="1"/>
    <col min="22" max="16384" width="9" style="383"/>
  </cols>
  <sheetData>
    <row r="1" spans="1:21">
      <c r="C1" s="1144" t="s">
        <v>1265</v>
      </c>
      <c r="D1" s="1144"/>
      <c r="E1" s="1144"/>
      <c r="F1" s="1144"/>
      <c r="H1" s="1144" t="s">
        <v>1990</v>
      </c>
      <c r="I1" s="1144"/>
      <c r="J1" s="1144"/>
      <c r="K1" s="1144"/>
      <c r="M1" s="1144" t="s">
        <v>1991</v>
      </c>
      <c r="N1" s="1144"/>
      <c r="O1" s="1144"/>
      <c r="P1" s="1144"/>
      <c r="R1" s="1144" t="s">
        <v>1992</v>
      </c>
      <c r="S1" s="1144"/>
      <c r="T1" s="1144"/>
      <c r="U1" s="1144"/>
    </row>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439" customFormat="1">
      <c r="A4" s="373"/>
      <c r="B4" s="278"/>
      <c r="C4" s="400"/>
      <c r="D4" s="283"/>
      <c r="E4" s="460"/>
      <c r="F4" s="460"/>
      <c r="H4" s="400"/>
      <c r="I4" s="283"/>
      <c r="J4" s="460"/>
      <c r="K4" s="460"/>
      <c r="M4" s="400"/>
      <c r="N4" s="283"/>
      <c r="O4" s="460"/>
      <c r="P4" s="460"/>
      <c r="R4" s="400"/>
      <c r="S4" s="283"/>
      <c r="T4" s="460"/>
      <c r="U4" s="460"/>
    </row>
    <row r="5" spans="1:21" s="473" customFormat="1" ht="20.100000000000001" customHeight="1">
      <c r="A5" s="471" t="s">
        <v>676</v>
      </c>
      <c r="B5" s="472" t="s">
        <v>1095</v>
      </c>
    </row>
    <row r="6" spans="1:21" s="439" customFormat="1">
      <c r="A6" s="373"/>
      <c r="B6" s="278"/>
      <c r="C6" s="374"/>
      <c r="D6" s="582"/>
      <c r="E6" s="371"/>
      <c r="F6" s="370"/>
      <c r="H6" s="374"/>
      <c r="I6" s="582"/>
      <c r="J6" s="371"/>
      <c r="K6" s="370"/>
      <c r="M6" s="374"/>
      <c r="N6" s="582"/>
      <c r="O6" s="371"/>
      <c r="P6" s="370"/>
      <c r="R6" s="374"/>
      <c r="S6" s="582"/>
      <c r="T6" s="371"/>
      <c r="U6" s="370"/>
    </row>
    <row r="7" spans="1:21" s="586" customFormat="1" ht="20.100000000000001" customHeight="1">
      <c r="A7" s="583"/>
      <c r="B7" s="584" t="s">
        <v>1027</v>
      </c>
      <c r="C7" s="585"/>
      <c r="D7" s="371"/>
      <c r="E7" s="371"/>
      <c r="F7" s="371"/>
      <c r="H7" s="585"/>
      <c r="I7" s="371"/>
      <c r="J7" s="371"/>
      <c r="K7" s="371"/>
      <c r="M7" s="585"/>
      <c r="N7" s="371"/>
      <c r="O7" s="371"/>
      <c r="P7" s="371"/>
      <c r="R7" s="585"/>
      <c r="S7" s="371"/>
      <c r="T7" s="371"/>
      <c r="U7" s="371"/>
    </row>
    <row r="8" spans="1:21" s="177" customFormat="1" ht="194.25" customHeight="1">
      <c r="A8" s="373" t="s">
        <v>744</v>
      </c>
      <c r="B8" s="289" t="s">
        <v>1965</v>
      </c>
      <c r="C8" s="587"/>
      <c r="D8" s="587"/>
      <c r="E8" s="587"/>
      <c r="F8" s="587"/>
      <c r="H8" s="587"/>
      <c r="I8" s="587"/>
      <c r="J8" s="587"/>
      <c r="K8" s="587"/>
      <c r="M8" s="587"/>
      <c r="N8" s="587"/>
      <c r="O8" s="587"/>
      <c r="P8" s="587"/>
      <c r="R8" s="587"/>
      <c r="S8" s="587"/>
      <c r="T8" s="587"/>
      <c r="U8" s="587"/>
    </row>
    <row r="9" spans="1:21" s="439" customFormat="1">
      <c r="A9" s="379"/>
      <c r="B9" s="278" t="s">
        <v>24</v>
      </c>
      <c r="C9" s="374"/>
      <c r="D9" s="370"/>
      <c r="E9" s="371"/>
      <c r="F9" s="370"/>
      <c r="H9" s="374"/>
      <c r="I9" s="370"/>
      <c r="J9" s="371"/>
      <c r="K9" s="370"/>
      <c r="M9" s="374"/>
      <c r="N9" s="370"/>
      <c r="O9" s="371"/>
      <c r="P9" s="370"/>
      <c r="R9" s="374"/>
      <c r="S9" s="370"/>
      <c r="T9" s="371"/>
      <c r="U9" s="370"/>
    </row>
    <row r="10" spans="1:21" s="439" customFormat="1" ht="27.75" customHeight="1">
      <c r="A10" s="379"/>
      <c r="B10" s="278" t="s">
        <v>2116</v>
      </c>
      <c r="C10" s="374"/>
      <c r="D10" s="370"/>
      <c r="E10" s="371"/>
      <c r="F10" s="370"/>
      <c r="H10" s="374"/>
      <c r="I10" s="370"/>
      <c r="J10" s="371"/>
      <c r="K10" s="370"/>
      <c r="M10" s="374"/>
      <c r="N10" s="370"/>
      <c r="O10" s="371"/>
      <c r="P10" s="370"/>
      <c r="R10" s="374"/>
      <c r="S10" s="370"/>
      <c r="T10" s="371"/>
      <c r="U10" s="370"/>
    </row>
    <row r="11" spans="1:21" s="439" customFormat="1">
      <c r="A11" s="379"/>
      <c r="B11" s="376" t="s">
        <v>48</v>
      </c>
      <c r="C11" s="374" t="s">
        <v>1</v>
      </c>
      <c r="D11" s="370">
        <v>1</v>
      </c>
      <c r="E11" s="1087"/>
      <c r="F11" s="370">
        <f>D11*E11</f>
        <v>0</v>
      </c>
      <c r="H11" s="374" t="s">
        <v>1</v>
      </c>
      <c r="I11" s="370"/>
      <c r="J11" s="283">
        <f>E11</f>
        <v>0</v>
      </c>
      <c r="K11" s="370">
        <f>I11*J11</f>
        <v>0</v>
      </c>
      <c r="M11" s="374" t="s">
        <v>1</v>
      </c>
      <c r="N11" s="588">
        <v>1</v>
      </c>
      <c r="O11" s="283">
        <f>E11</f>
        <v>0</v>
      </c>
      <c r="P11" s="370">
        <f>N11*O11</f>
        <v>0</v>
      </c>
      <c r="R11" s="374" t="s">
        <v>1</v>
      </c>
      <c r="S11" s="370">
        <v>1</v>
      </c>
      <c r="T11" s="283">
        <f>E11</f>
        <v>0</v>
      </c>
      <c r="U11" s="370">
        <f>S11*T11</f>
        <v>0</v>
      </c>
    </row>
    <row r="12" spans="1:21" s="439" customFormat="1">
      <c r="A12" s="373"/>
      <c r="B12" s="278"/>
      <c r="C12" s="374"/>
      <c r="D12" s="370"/>
      <c r="E12" s="371"/>
      <c r="F12" s="370"/>
      <c r="H12" s="374"/>
      <c r="I12" s="370"/>
      <c r="J12" s="283">
        <f t="shared" ref="J12:J73" si="0">E12</f>
        <v>0</v>
      </c>
      <c r="K12" s="370"/>
      <c r="M12" s="374"/>
      <c r="N12" s="370"/>
      <c r="O12" s="283">
        <f t="shared" ref="O12:O73" si="1">E12</f>
        <v>0</v>
      </c>
      <c r="P12" s="370"/>
      <c r="R12" s="374"/>
      <c r="S12" s="370"/>
      <c r="T12" s="283">
        <f t="shared" ref="T12:T73" si="2">E12</f>
        <v>0</v>
      </c>
      <c r="U12" s="370"/>
    </row>
    <row r="13" spans="1:21" s="439" customFormat="1" ht="63.75">
      <c r="A13" s="373" t="s">
        <v>745</v>
      </c>
      <c r="B13" s="278" t="s">
        <v>1097</v>
      </c>
      <c r="C13" s="589"/>
      <c r="D13" s="589"/>
      <c r="E13" s="589"/>
      <c r="F13" s="589"/>
      <c r="H13" s="589"/>
      <c r="I13" s="589"/>
      <c r="J13" s="283">
        <f t="shared" si="0"/>
        <v>0</v>
      </c>
      <c r="K13" s="589"/>
      <c r="M13" s="589"/>
      <c r="N13" s="589"/>
      <c r="O13" s="283">
        <f t="shared" si="1"/>
        <v>0</v>
      </c>
      <c r="P13" s="589"/>
      <c r="R13" s="589"/>
      <c r="S13" s="589"/>
      <c r="T13" s="283">
        <f t="shared" si="2"/>
        <v>0</v>
      </c>
      <c r="U13" s="589"/>
    </row>
    <row r="14" spans="1:21" s="372" customFormat="1" ht="50.25" customHeight="1">
      <c r="A14" s="373"/>
      <c r="B14" s="408" t="s">
        <v>1098</v>
      </c>
      <c r="C14" s="374"/>
      <c r="D14" s="370"/>
      <c r="E14" s="371"/>
      <c r="F14" s="370"/>
      <c r="H14" s="374"/>
      <c r="I14" s="370"/>
      <c r="J14" s="283">
        <f t="shared" si="0"/>
        <v>0</v>
      </c>
      <c r="K14" s="370"/>
      <c r="M14" s="374"/>
      <c r="N14" s="370"/>
      <c r="O14" s="283">
        <f t="shared" si="1"/>
        <v>0</v>
      </c>
      <c r="P14" s="370"/>
      <c r="R14" s="374"/>
      <c r="S14" s="370"/>
      <c r="T14" s="283">
        <f t="shared" si="2"/>
        <v>0</v>
      </c>
      <c r="U14" s="370"/>
    </row>
    <row r="15" spans="1:21" s="372" customFormat="1" ht="26.25" customHeight="1">
      <c r="A15" s="373"/>
      <c r="B15" s="408" t="s">
        <v>1099</v>
      </c>
      <c r="C15" s="374"/>
      <c r="D15" s="370"/>
      <c r="E15" s="371"/>
      <c r="F15" s="370"/>
      <c r="H15" s="374"/>
      <c r="I15" s="370"/>
      <c r="J15" s="283">
        <f t="shared" si="0"/>
        <v>0</v>
      </c>
      <c r="K15" s="370"/>
      <c r="M15" s="374"/>
      <c r="N15" s="370"/>
      <c r="O15" s="283">
        <f t="shared" si="1"/>
        <v>0</v>
      </c>
      <c r="P15" s="370"/>
      <c r="R15" s="374"/>
      <c r="S15" s="370"/>
      <c r="T15" s="283">
        <f t="shared" si="2"/>
        <v>0</v>
      </c>
      <c r="U15" s="370"/>
    </row>
    <row r="16" spans="1:21" s="439" customFormat="1">
      <c r="A16" s="373"/>
      <c r="B16" s="278" t="s">
        <v>24</v>
      </c>
      <c r="C16" s="374"/>
      <c r="D16" s="370"/>
      <c r="E16" s="371"/>
      <c r="F16" s="370"/>
      <c r="H16" s="374"/>
      <c r="I16" s="370"/>
      <c r="J16" s="283">
        <f t="shared" si="0"/>
        <v>0</v>
      </c>
      <c r="K16" s="370"/>
      <c r="M16" s="374"/>
      <c r="N16" s="370"/>
      <c r="O16" s="283">
        <f t="shared" si="1"/>
        <v>0</v>
      </c>
      <c r="P16" s="370"/>
      <c r="R16" s="374"/>
      <c r="S16" s="370"/>
      <c r="T16" s="283">
        <f t="shared" si="2"/>
        <v>0</v>
      </c>
      <c r="U16" s="370"/>
    </row>
    <row r="17" spans="1:21" s="439" customFormat="1" ht="27.75" customHeight="1">
      <c r="A17" s="373"/>
      <c r="B17" s="278" t="s">
        <v>2117</v>
      </c>
      <c r="C17" s="400" t="s">
        <v>1</v>
      </c>
      <c r="D17" s="283">
        <v>1</v>
      </c>
      <c r="E17" s="1078"/>
      <c r="F17" s="283">
        <f>D17*E17</f>
        <v>0</v>
      </c>
      <c r="G17" s="493"/>
      <c r="H17" s="400" t="s">
        <v>1</v>
      </c>
      <c r="I17" s="283"/>
      <c r="J17" s="283">
        <f t="shared" si="0"/>
        <v>0</v>
      </c>
      <c r="K17" s="283">
        <f>I17*J17</f>
        <v>0</v>
      </c>
      <c r="L17" s="493"/>
      <c r="M17" s="400" t="s">
        <v>1</v>
      </c>
      <c r="N17" s="599">
        <v>1</v>
      </c>
      <c r="O17" s="283">
        <f t="shared" si="1"/>
        <v>0</v>
      </c>
      <c r="P17" s="283">
        <f>N17*O17</f>
        <v>0</v>
      </c>
      <c r="Q17" s="493"/>
      <c r="R17" s="400" t="s">
        <v>1</v>
      </c>
      <c r="S17" s="283">
        <v>1</v>
      </c>
      <c r="T17" s="283">
        <f t="shared" si="2"/>
        <v>0</v>
      </c>
      <c r="U17" s="283">
        <f>S17*T17</f>
        <v>0</v>
      </c>
    </row>
    <row r="18" spans="1:21" s="439" customFormat="1">
      <c r="A18" s="373"/>
      <c r="B18" s="376"/>
      <c r="J18" s="283">
        <f t="shared" si="0"/>
        <v>0</v>
      </c>
      <c r="O18" s="283">
        <f t="shared" si="1"/>
        <v>0</v>
      </c>
      <c r="T18" s="283">
        <f t="shared" si="2"/>
        <v>0</v>
      </c>
    </row>
    <row r="19" spans="1:21" s="439" customFormat="1">
      <c r="A19" s="373"/>
      <c r="B19" s="278"/>
      <c r="C19" s="374"/>
      <c r="D19" s="370"/>
      <c r="E19" s="371"/>
      <c r="F19" s="370"/>
      <c r="H19" s="374"/>
      <c r="I19" s="370"/>
      <c r="J19" s="283">
        <f t="shared" si="0"/>
        <v>0</v>
      </c>
      <c r="K19" s="370"/>
      <c r="M19" s="374"/>
      <c r="N19" s="370"/>
      <c r="O19" s="283">
        <f t="shared" si="1"/>
        <v>0</v>
      </c>
      <c r="P19" s="370"/>
      <c r="R19" s="374"/>
      <c r="S19" s="370"/>
      <c r="T19" s="283">
        <f t="shared" si="2"/>
        <v>0</v>
      </c>
      <c r="U19" s="370"/>
    </row>
    <row r="20" spans="1:21" s="177" customFormat="1" ht="51.75" customHeight="1">
      <c r="A20" s="373" t="s">
        <v>746</v>
      </c>
      <c r="B20" s="278" t="s">
        <v>1100</v>
      </c>
      <c r="C20" s="587"/>
      <c r="D20" s="587"/>
      <c r="E20" s="587"/>
      <c r="F20" s="587"/>
      <c r="H20" s="587"/>
      <c r="I20" s="587"/>
      <c r="J20" s="283">
        <f t="shared" si="0"/>
        <v>0</v>
      </c>
      <c r="K20" s="587"/>
      <c r="M20" s="587"/>
      <c r="N20" s="587"/>
      <c r="O20" s="283">
        <f t="shared" si="1"/>
        <v>0</v>
      </c>
      <c r="P20" s="587"/>
      <c r="R20" s="587"/>
      <c r="S20" s="587"/>
      <c r="T20" s="283">
        <f t="shared" si="2"/>
        <v>0</v>
      </c>
      <c r="U20" s="587"/>
    </row>
    <row r="21" spans="1:21" s="372" customFormat="1" ht="50.25" customHeight="1">
      <c r="A21" s="373"/>
      <c r="B21" s="408" t="s">
        <v>1098</v>
      </c>
      <c r="C21" s="374"/>
      <c r="D21" s="370"/>
      <c r="E21" s="371"/>
      <c r="F21" s="370"/>
      <c r="H21" s="374"/>
      <c r="I21" s="370"/>
      <c r="J21" s="283">
        <f t="shared" si="0"/>
        <v>0</v>
      </c>
      <c r="K21" s="370"/>
      <c r="M21" s="374"/>
      <c r="N21" s="370"/>
      <c r="O21" s="283">
        <f t="shared" si="1"/>
        <v>0</v>
      </c>
      <c r="P21" s="370"/>
      <c r="R21" s="374"/>
      <c r="S21" s="370"/>
      <c r="T21" s="283">
        <f t="shared" si="2"/>
        <v>0</v>
      </c>
      <c r="U21" s="370"/>
    </row>
    <row r="22" spans="1:21" s="372" customFormat="1" ht="26.25" customHeight="1">
      <c r="A22" s="373"/>
      <c r="B22" s="408" t="s">
        <v>1099</v>
      </c>
      <c r="C22" s="374"/>
      <c r="D22" s="370"/>
      <c r="E22" s="371"/>
      <c r="F22" s="370"/>
      <c r="H22" s="374"/>
      <c r="I22" s="370"/>
      <c r="J22" s="283">
        <f t="shared" si="0"/>
        <v>0</v>
      </c>
      <c r="K22" s="370"/>
      <c r="M22" s="374"/>
      <c r="N22" s="370"/>
      <c r="O22" s="283">
        <f t="shared" si="1"/>
        <v>0</v>
      </c>
      <c r="P22" s="370"/>
      <c r="R22" s="374"/>
      <c r="S22" s="370"/>
      <c r="T22" s="283">
        <f t="shared" si="2"/>
        <v>0</v>
      </c>
      <c r="U22" s="370"/>
    </row>
    <row r="23" spans="1:21" s="439" customFormat="1">
      <c r="A23" s="373"/>
      <c r="B23" s="278" t="s">
        <v>24</v>
      </c>
      <c r="C23" s="374"/>
      <c r="D23" s="370"/>
      <c r="E23" s="371"/>
      <c r="F23" s="370"/>
      <c r="H23" s="374"/>
      <c r="I23" s="370"/>
      <c r="J23" s="283">
        <f t="shared" si="0"/>
        <v>0</v>
      </c>
      <c r="K23" s="370"/>
      <c r="M23" s="374"/>
      <c r="N23" s="370"/>
      <c r="O23" s="283">
        <f t="shared" si="1"/>
        <v>0</v>
      </c>
      <c r="P23" s="370"/>
      <c r="R23" s="374"/>
      <c r="S23" s="370"/>
      <c r="T23" s="283">
        <f t="shared" si="2"/>
        <v>0</v>
      </c>
      <c r="U23" s="370"/>
    </row>
    <row r="24" spans="1:21" s="439" customFormat="1" ht="27.75" customHeight="1">
      <c r="A24" s="373"/>
      <c r="B24" s="278" t="s">
        <v>2118</v>
      </c>
      <c r="C24" s="374"/>
      <c r="D24" s="370"/>
      <c r="E24" s="371"/>
      <c r="F24" s="370"/>
      <c r="H24" s="374"/>
      <c r="I24" s="370"/>
      <c r="J24" s="283">
        <f t="shared" si="0"/>
        <v>0</v>
      </c>
      <c r="K24" s="370"/>
      <c r="M24" s="374"/>
      <c r="N24" s="370"/>
      <c r="O24" s="283">
        <f t="shared" si="1"/>
        <v>0</v>
      </c>
      <c r="P24" s="370"/>
      <c r="R24" s="374"/>
      <c r="S24" s="370"/>
      <c r="T24" s="283">
        <f t="shared" si="2"/>
        <v>0</v>
      </c>
      <c r="U24" s="370"/>
    </row>
    <row r="25" spans="1:21" s="439" customFormat="1">
      <c r="A25" s="373"/>
      <c r="B25" s="376" t="s">
        <v>48</v>
      </c>
      <c r="C25" s="374" t="s">
        <v>1</v>
      </c>
      <c r="D25" s="370">
        <v>2</v>
      </c>
      <c r="E25" s="1087"/>
      <c r="F25" s="370">
        <f>D25*E25</f>
        <v>0</v>
      </c>
      <c r="H25" s="374" t="s">
        <v>1</v>
      </c>
      <c r="I25" s="370"/>
      <c r="J25" s="283">
        <f t="shared" si="0"/>
        <v>0</v>
      </c>
      <c r="K25" s="370">
        <f>I25*J25</f>
        <v>0</v>
      </c>
      <c r="M25" s="374" t="s">
        <v>1</v>
      </c>
      <c r="N25" s="588">
        <v>1</v>
      </c>
      <c r="O25" s="283">
        <f t="shared" si="1"/>
        <v>0</v>
      </c>
      <c r="P25" s="370">
        <f>N25*O25</f>
        <v>0</v>
      </c>
      <c r="R25" s="374" t="s">
        <v>1</v>
      </c>
      <c r="S25" s="370">
        <v>1</v>
      </c>
      <c r="T25" s="283">
        <f t="shared" si="2"/>
        <v>0</v>
      </c>
      <c r="U25" s="370">
        <f>S25*T25</f>
        <v>0</v>
      </c>
    </row>
    <row r="26" spans="1:21" s="439" customFormat="1">
      <c r="A26" s="373"/>
      <c r="B26" s="376" t="s">
        <v>47</v>
      </c>
      <c r="C26" s="374" t="s">
        <v>1</v>
      </c>
      <c r="D26" s="370">
        <v>1</v>
      </c>
      <c r="E26" s="1087"/>
      <c r="F26" s="370">
        <f>D26*E26</f>
        <v>0</v>
      </c>
      <c r="H26" s="374" t="s">
        <v>1</v>
      </c>
      <c r="I26" s="370"/>
      <c r="J26" s="283">
        <f t="shared" si="0"/>
        <v>0</v>
      </c>
      <c r="K26" s="370">
        <f>I26*J26</f>
        <v>0</v>
      </c>
      <c r="M26" s="374" t="s">
        <v>1</v>
      </c>
      <c r="N26" s="370">
        <v>0</v>
      </c>
      <c r="O26" s="283">
        <f t="shared" si="1"/>
        <v>0</v>
      </c>
      <c r="P26" s="370">
        <f>N26*O26</f>
        <v>0</v>
      </c>
      <c r="R26" s="374" t="s">
        <v>1</v>
      </c>
      <c r="S26" s="370">
        <v>1</v>
      </c>
      <c r="T26" s="283">
        <f t="shared" si="2"/>
        <v>0</v>
      </c>
      <c r="U26" s="370">
        <f>S26*T26</f>
        <v>0</v>
      </c>
    </row>
    <row r="27" spans="1:21" s="439" customFormat="1">
      <c r="A27" s="373"/>
      <c r="B27" s="278"/>
      <c r="C27" s="374"/>
      <c r="D27" s="370"/>
      <c r="E27" s="371"/>
      <c r="F27" s="370"/>
      <c r="H27" s="374"/>
      <c r="I27" s="370"/>
      <c r="J27" s="283">
        <f t="shared" si="0"/>
        <v>0</v>
      </c>
      <c r="K27" s="370"/>
      <c r="M27" s="374"/>
      <c r="N27" s="370"/>
      <c r="O27" s="283">
        <f t="shared" si="1"/>
        <v>0</v>
      </c>
      <c r="P27" s="370"/>
      <c r="R27" s="374"/>
      <c r="S27" s="370"/>
      <c r="T27" s="283">
        <f t="shared" si="2"/>
        <v>0</v>
      </c>
      <c r="U27" s="370"/>
    </row>
    <row r="28" spans="1:21" s="177" customFormat="1" ht="42" customHeight="1">
      <c r="A28" s="373" t="s">
        <v>747</v>
      </c>
      <c r="B28" s="278" t="s">
        <v>1101</v>
      </c>
      <c r="C28" s="587"/>
      <c r="D28" s="587"/>
      <c r="E28" s="587"/>
      <c r="F28" s="587"/>
      <c r="H28" s="587"/>
      <c r="I28" s="587"/>
      <c r="J28" s="283">
        <f t="shared" si="0"/>
        <v>0</v>
      </c>
      <c r="K28" s="587"/>
      <c r="M28" s="587"/>
      <c r="N28" s="587"/>
      <c r="O28" s="283">
        <f t="shared" si="1"/>
        <v>0</v>
      </c>
      <c r="P28" s="587"/>
      <c r="R28" s="587"/>
      <c r="S28" s="587"/>
      <c r="T28" s="283">
        <f t="shared" si="2"/>
        <v>0</v>
      </c>
      <c r="U28" s="587"/>
    </row>
    <row r="29" spans="1:21" s="372" customFormat="1" ht="26.25" customHeight="1">
      <c r="A29" s="373"/>
      <c r="B29" s="408" t="s">
        <v>1099</v>
      </c>
      <c r="C29" s="374"/>
      <c r="D29" s="370"/>
      <c r="E29" s="371"/>
      <c r="F29" s="370"/>
      <c r="H29" s="374"/>
      <c r="I29" s="370"/>
      <c r="J29" s="283">
        <f t="shared" si="0"/>
        <v>0</v>
      </c>
      <c r="K29" s="370"/>
      <c r="M29" s="374"/>
      <c r="N29" s="370"/>
      <c r="O29" s="283">
        <f t="shared" si="1"/>
        <v>0</v>
      </c>
      <c r="P29" s="370"/>
      <c r="R29" s="374"/>
      <c r="S29" s="370"/>
      <c r="T29" s="283">
        <f t="shared" si="2"/>
        <v>0</v>
      </c>
      <c r="U29" s="370"/>
    </row>
    <row r="30" spans="1:21" s="439" customFormat="1">
      <c r="A30" s="373"/>
      <c r="B30" s="278" t="s">
        <v>24</v>
      </c>
      <c r="C30" s="374"/>
      <c r="D30" s="370"/>
      <c r="E30" s="371"/>
      <c r="F30" s="370"/>
      <c r="H30" s="374"/>
      <c r="I30" s="370"/>
      <c r="J30" s="283">
        <f t="shared" si="0"/>
        <v>0</v>
      </c>
      <c r="K30" s="370"/>
      <c r="M30" s="374"/>
      <c r="N30" s="370"/>
      <c r="O30" s="283">
        <f t="shared" si="1"/>
        <v>0</v>
      </c>
      <c r="P30" s="370"/>
      <c r="R30" s="374"/>
      <c r="S30" s="370"/>
      <c r="T30" s="283">
        <f t="shared" si="2"/>
        <v>0</v>
      </c>
      <c r="U30" s="370"/>
    </row>
    <row r="31" spans="1:21" s="439" customFormat="1" ht="27.75" customHeight="1">
      <c r="A31" s="373"/>
      <c r="B31" s="278" t="s">
        <v>2119</v>
      </c>
      <c r="C31" s="374"/>
      <c r="D31" s="370"/>
      <c r="E31" s="371"/>
      <c r="F31" s="370"/>
      <c r="H31" s="374"/>
      <c r="I31" s="370"/>
      <c r="J31" s="283">
        <f t="shared" si="0"/>
        <v>0</v>
      </c>
      <c r="K31" s="370"/>
      <c r="M31" s="374"/>
      <c r="N31" s="370"/>
      <c r="O31" s="283">
        <f t="shared" si="1"/>
        <v>0</v>
      </c>
      <c r="P31" s="370"/>
      <c r="R31" s="374"/>
      <c r="S31" s="370"/>
      <c r="T31" s="283">
        <f t="shared" si="2"/>
        <v>0</v>
      </c>
      <c r="U31" s="370"/>
    </row>
    <row r="32" spans="1:21" s="439" customFormat="1">
      <c r="A32" s="373"/>
      <c r="B32" s="376" t="s">
        <v>48</v>
      </c>
      <c r="C32" s="374" t="s">
        <v>1</v>
      </c>
      <c r="D32" s="370">
        <v>1</v>
      </c>
      <c r="E32" s="1087"/>
      <c r="F32" s="370">
        <f>D32*E32</f>
        <v>0</v>
      </c>
      <c r="H32" s="374" t="s">
        <v>1</v>
      </c>
      <c r="I32" s="370"/>
      <c r="J32" s="283">
        <f t="shared" si="0"/>
        <v>0</v>
      </c>
      <c r="K32" s="370">
        <f>I32*J32</f>
        <v>0</v>
      </c>
      <c r="M32" s="374" t="s">
        <v>1</v>
      </c>
      <c r="N32" s="370"/>
      <c r="O32" s="283">
        <f t="shared" si="1"/>
        <v>0</v>
      </c>
      <c r="P32" s="370">
        <f>N32*O32</f>
        <v>0</v>
      </c>
      <c r="R32" s="374" t="s">
        <v>1</v>
      </c>
      <c r="S32" s="370">
        <v>1</v>
      </c>
      <c r="T32" s="283">
        <f t="shared" si="2"/>
        <v>0</v>
      </c>
      <c r="U32" s="370">
        <f>S32*T32</f>
        <v>0</v>
      </c>
    </row>
    <row r="33" spans="1:21" s="439" customFormat="1">
      <c r="A33" s="373"/>
      <c r="B33" s="376" t="s">
        <v>47</v>
      </c>
      <c r="C33" s="374" t="s">
        <v>1</v>
      </c>
      <c r="D33" s="370">
        <v>1</v>
      </c>
      <c r="E33" s="1087"/>
      <c r="F33" s="370">
        <f>D33*E33</f>
        <v>0</v>
      </c>
      <c r="H33" s="374" t="s">
        <v>1</v>
      </c>
      <c r="I33" s="370"/>
      <c r="J33" s="283">
        <f t="shared" si="0"/>
        <v>0</v>
      </c>
      <c r="K33" s="370">
        <f>I33*J33</f>
        <v>0</v>
      </c>
      <c r="M33" s="374" t="s">
        <v>1</v>
      </c>
      <c r="N33" s="370"/>
      <c r="O33" s="283">
        <f t="shared" si="1"/>
        <v>0</v>
      </c>
      <c r="P33" s="370">
        <f>N33*O33</f>
        <v>0</v>
      </c>
      <c r="R33" s="374" t="s">
        <v>1</v>
      </c>
      <c r="S33" s="370">
        <v>1</v>
      </c>
      <c r="T33" s="283">
        <f t="shared" si="2"/>
        <v>0</v>
      </c>
      <c r="U33" s="370">
        <f>S33*T33</f>
        <v>0</v>
      </c>
    </row>
    <row r="34" spans="1:21" s="439" customFormat="1">
      <c r="A34" s="373"/>
      <c r="B34" s="278"/>
      <c r="C34" s="374"/>
      <c r="D34" s="370"/>
      <c r="E34" s="371"/>
      <c r="F34" s="370"/>
      <c r="H34" s="374"/>
      <c r="I34" s="370"/>
      <c r="J34" s="283">
        <f t="shared" si="0"/>
        <v>0</v>
      </c>
      <c r="K34" s="370"/>
      <c r="M34" s="374"/>
      <c r="N34" s="370"/>
      <c r="O34" s="283">
        <f t="shared" si="1"/>
        <v>0</v>
      </c>
      <c r="P34" s="370"/>
      <c r="R34" s="374"/>
      <c r="S34" s="370"/>
      <c r="T34" s="283">
        <f t="shared" si="2"/>
        <v>0</v>
      </c>
      <c r="U34" s="370"/>
    </row>
    <row r="35" spans="1:21" s="177" customFormat="1" ht="104.25" customHeight="1">
      <c r="A35" s="373" t="s">
        <v>748</v>
      </c>
      <c r="B35" s="278" t="s">
        <v>1143</v>
      </c>
      <c r="C35" s="587"/>
      <c r="D35" s="587"/>
      <c r="E35" s="587"/>
      <c r="F35" s="587"/>
      <c r="H35" s="587"/>
      <c r="I35" s="587"/>
      <c r="J35" s="283">
        <f t="shared" si="0"/>
        <v>0</v>
      </c>
      <c r="K35" s="587"/>
      <c r="M35" s="587"/>
      <c r="N35" s="587"/>
      <c r="O35" s="283">
        <f t="shared" si="1"/>
        <v>0</v>
      </c>
      <c r="P35" s="587"/>
      <c r="R35" s="587"/>
      <c r="S35" s="587"/>
      <c r="T35" s="283">
        <f t="shared" si="2"/>
        <v>0</v>
      </c>
      <c r="U35" s="587"/>
    </row>
    <row r="36" spans="1:21" s="372" customFormat="1" ht="26.25" customHeight="1">
      <c r="A36" s="373"/>
      <c r="B36" s="408" t="s">
        <v>1099</v>
      </c>
      <c r="C36" s="374"/>
      <c r="D36" s="370"/>
      <c r="E36" s="371"/>
      <c r="F36" s="370"/>
      <c r="H36" s="374"/>
      <c r="I36" s="370"/>
      <c r="J36" s="283">
        <f t="shared" si="0"/>
        <v>0</v>
      </c>
      <c r="K36" s="370"/>
      <c r="M36" s="374"/>
      <c r="N36" s="370"/>
      <c r="O36" s="283">
        <f t="shared" si="1"/>
        <v>0</v>
      </c>
      <c r="P36" s="370"/>
      <c r="R36" s="374"/>
      <c r="S36" s="370"/>
      <c r="T36" s="283">
        <f t="shared" si="2"/>
        <v>0</v>
      </c>
      <c r="U36" s="370"/>
    </row>
    <row r="37" spans="1:21" s="439" customFormat="1">
      <c r="A37" s="373"/>
      <c r="B37" s="278" t="s">
        <v>24</v>
      </c>
      <c r="C37" s="374"/>
      <c r="D37" s="370"/>
      <c r="E37" s="371"/>
      <c r="F37" s="370"/>
      <c r="H37" s="374"/>
      <c r="I37" s="370"/>
      <c r="J37" s="283">
        <f t="shared" si="0"/>
        <v>0</v>
      </c>
      <c r="K37" s="370"/>
      <c r="M37" s="374"/>
      <c r="N37" s="370"/>
      <c r="O37" s="283">
        <f t="shared" si="1"/>
        <v>0</v>
      </c>
      <c r="P37" s="370"/>
      <c r="R37" s="374"/>
      <c r="S37" s="370"/>
      <c r="T37" s="283">
        <f t="shared" si="2"/>
        <v>0</v>
      </c>
      <c r="U37" s="370"/>
    </row>
    <row r="38" spans="1:21" s="439" customFormat="1" ht="27.75" customHeight="1">
      <c r="A38" s="373"/>
      <c r="B38" s="278" t="s">
        <v>2120</v>
      </c>
      <c r="C38" s="374"/>
      <c r="D38" s="370"/>
      <c r="E38" s="371"/>
      <c r="F38" s="370"/>
      <c r="H38" s="374"/>
      <c r="I38" s="370"/>
      <c r="J38" s="283">
        <f t="shared" si="0"/>
        <v>0</v>
      </c>
      <c r="K38" s="370"/>
      <c r="M38" s="374"/>
      <c r="N38" s="370"/>
      <c r="O38" s="283">
        <f t="shared" si="1"/>
        <v>0</v>
      </c>
      <c r="P38" s="370"/>
      <c r="R38" s="374"/>
      <c r="S38" s="370"/>
      <c r="T38" s="283">
        <f t="shared" si="2"/>
        <v>0</v>
      </c>
      <c r="U38" s="370"/>
    </row>
    <row r="39" spans="1:21" s="439" customFormat="1">
      <c r="A39" s="373"/>
      <c r="B39" s="376" t="s">
        <v>48</v>
      </c>
      <c r="C39" s="374" t="s">
        <v>1</v>
      </c>
      <c r="D39" s="370">
        <v>3</v>
      </c>
      <c r="E39" s="1087"/>
      <c r="F39" s="370">
        <f>D39*E39</f>
        <v>0</v>
      </c>
      <c r="H39" s="374" t="s">
        <v>1</v>
      </c>
      <c r="I39" s="370"/>
      <c r="J39" s="283">
        <f t="shared" si="0"/>
        <v>0</v>
      </c>
      <c r="K39" s="370">
        <f>I39*J39</f>
        <v>0</v>
      </c>
      <c r="M39" s="374" t="s">
        <v>1</v>
      </c>
      <c r="N39" s="370">
        <v>1</v>
      </c>
      <c r="O39" s="283">
        <f t="shared" si="1"/>
        <v>0</v>
      </c>
      <c r="P39" s="370">
        <f>N39*O39</f>
        <v>0</v>
      </c>
      <c r="R39" s="374" t="s">
        <v>1</v>
      </c>
      <c r="S39" s="370">
        <v>2</v>
      </c>
      <c r="T39" s="283">
        <f t="shared" si="2"/>
        <v>0</v>
      </c>
      <c r="U39" s="370">
        <f>S39*T39</f>
        <v>0</v>
      </c>
    </row>
    <row r="40" spans="1:21" s="439" customFormat="1">
      <c r="A40" s="373"/>
      <c r="B40" s="376" t="s">
        <v>47</v>
      </c>
      <c r="C40" s="374" t="s">
        <v>1</v>
      </c>
      <c r="D40" s="370">
        <v>3</v>
      </c>
      <c r="E40" s="1087"/>
      <c r="F40" s="370">
        <f>D40*E40</f>
        <v>0</v>
      </c>
      <c r="H40" s="374" t="s">
        <v>1</v>
      </c>
      <c r="I40" s="370"/>
      <c r="J40" s="283">
        <f t="shared" si="0"/>
        <v>0</v>
      </c>
      <c r="K40" s="370">
        <f>I40*J40</f>
        <v>0</v>
      </c>
      <c r="M40" s="374" t="s">
        <v>1</v>
      </c>
      <c r="N40" s="370">
        <v>1</v>
      </c>
      <c r="O40" s="283">
        <f t="shared" si="1"/>
        <v>0</v>
      </c>
      <c r="P40" s="370">
        <f>N40*O40</f>
        <v>0</v>
      </c>
      <c r="R40" s="374" t="s">
        <v>1</v>
      </c>
      <c r="S40" s="370">
        <v>2</v>
      </c>
      <c r="T40" s="283">
        <f t="shared" si="2"/>
        <v>0</v>
      </c>
      <c r="U40" s="370">
        <f>S40*T40</f>
        <v>0</v>
      </c>
    </row>
    <row r="41" spans="1:21" s="439" customFormat="1">
      <c r="A41" s="373"/>
      <c r="B41" s="278"/>
      <c r="C41" s="374"/>
      <c r="D41" s="370"/>
      <c r="E41" s="371"/>
      <c r="F41" s="370"/>
      <c r="H41" s="374"/>
      <c r="I41" s="370"/>
      <c r="J41" s="283">
        <f t="shared" si="0"/>
        <v>0</v>
      </c>
      <c r="K41" s="370"/>
      <c r="M41" s="374"/>
      <c r="N41" s="370"/>
      <c r="O41" s="283">
        <f t="shared" si="1"/>
        <v>0</v>
      </c>
      <c r="P41" s="370"/>
      <c r="R41" s="374"/>
      <c r="S41" s="370"/>
      <c r="T41" s="283">
        <f t="shared" si="2"/>
        <v>0</v>
      </c>
      <c r="U41" s="370"/>
    </row>
    <row r="42" spans="1:21" s="177" customFormat="1" ht="40.5" customHeight="1">
      <c r="A42" s="373" t="s">
        <v>749</v>
      </c>
      <c r="B42" s="278" t="s">
        <v>1103</v>
      </c>
      <c r="C42" s="587"/>
      <c r="D42" s="587"/>
      <c r="E42" s="587"/>
      <c r="F42" s="587"/>
      <c r="H42" s="587"/>
      <c r="I42" s="587"/>
      <c r="J42" s="283">
        <f t="shared" si="0"/>
        <v>0</v>
      </c>
      <c r="K42" s="587"/>
      <c r="M42" s="587"/>
      <c r="N42" s="587"/>
      <c r="O42" s="283">
        <f t="shared" si="1"/>
        <v>0</v>
      </c>
      <c r="P42" s="587"/>
      <c r="R42" s="587"/>
      <c r="S42" s="587"/>
      <c r="T42" s="283">
        <f t="shared" si="2"/>
        <v>0</v>
      </c>
      <c r="U42" s="587"/>
    </row>
    <row r="43" spans="1:21" s="372" customFormat="1" ht="26.25" customHeight="1">
      <c r="A43" s="373"/>
      <c r="B43" s="408" t="s">
        <v>1099</v>
      </c>
      <c r="C43" s="374"/>
      <c r="D43" s="370"/>
      <c r="E43" s="371"/>
      <c r="F43" s="370"/>
      <c r="H43" s="374"/>
      <c r="I43" s="370"/>
      <c r="J43" s="283">
        <f t="shared" si="0"/>
        <v>0</v>
      </c>
      <c r="K43" s="370"/>
      <c r="M43" s="374"/>
      <c r="N43" s="370"/>
      <c r="O43" s="283">
        <f t="shared" si="1"/>
        <v>0</v>
      </c>
      <c r="P43" s="370"/>
      <c r="R43" s="374"/>
      <c r="S43" s="370"/>
      <c r="T43" s="283">
        <f t="shared" si="2"/>
        <v>0</v>
      </c>
      <c r="U43" s="370"/>
    </row>
    <row r="44" spans="1:21" s="439" customFormat="1">
      <c r="A44" s="373"/>
      <c r="B44" s="278" t="s">
        <v>24</v>
      </c>
      <c r="C44" s="374"/>
      <c r="D44" s="370"/>
      <c r="E44" s="371"/>
      <c r="F44" s="370"/>
      <c r="H44" s="374"/>
      <c r="I44" s="370"/>
      <c r="J44" s="283">
        <f t="shared" si="0"/>
        <v>0</v>
      </c>
      <c r="K44" s="370"/>
      <c r="M44" s="374"/>
      <c r="N44" s="370"/>
      <c r="O44" s="283">
        <f t="shared" si="1"/>
        <v>0</v>
      </c>
      <c r="P44" s="370"/>
      <c r="R44" s="374"/>
      <c r="S44" s="370"/>
      <c r="T44" s="283">
        <f t="shared" si="2"/>
        <v>0</v>
      </c>
      <c r="U44" s="370"/>
    </row>
    <row r="45" spans="1:21" s="439" customFormat="1" ht="27.75" customHeight="1">
      <c r="A45" s="373"/>
      <c r="B45" s="278" t="s">
        <v>2121</v>
      </c>
      <c r="C45" s="374"/>
      <c r="D45" s="370"/>
      <c r="E45" s="371"/>
      <c r="F45" s="370"/>
      <c r="H45" s="374"/>
      <c r="I45" s="370"/>
      <c r="J45" s="283">
        <f t="shared" si="0"/>
        <v>0</v>
      </c>
      <c r="K45" s="370"/>
      <c r="M45" s="374"/>
      <c r="N45" s="370"/>
      <c r="O45" s="283">
        <f t="shared" si="1"/>
        <v>0</v>
      </c>
      <c r="P45" s="370"/>
      <c r="R45" s="374"/>
      <c r="S45" s="370"/>
      <c r="T45" s="283">
        <f t="shared" si="2"/>
        <v>0</v>
      </c>
      <c r="U45" s="370"/>
    </row>
    <row r="46" spans="1:21" s="439" customFormat="1">
      <c r="A46" s="373"/>
      <c r="B46" s="376" t="s">
        <v>48</v>
      </c>
      <c r="C46" s="374" t="s">
        <v>1</v>
      </c>
      <c r="D46" s="370">
        <v>2</v>
      </c>
      <c r="E46" s="1087"/>
      <c r="F46" s="370">
        <f>D46*E46</f>
        <v>0</v>
      </c>
      <c r="H46" s="374" t="s">
        <v>1</v>
      </c>
      <c r="I46" s="370"/>
      <c r="J46" s="283">
        <f t="shared" si="0"/>
        <v>0</v>
      </c>
      <c r="K46" s="370">
        <f>I46*J46</f>
        <v>0</v>
      </c>
      <c r="M46" s="374" t="s">
        <v>1</v>
      </c>
      <c r="N46" s="588">
        <v>2</v>
      </c>
      <c r="O46" s="283">
        <f t="shared" si="1"/>
        <v>0</v>
      </c>
      <c r="P46" s="370">
        <f>N46*O46</f>
        <v>0</v>
      </c>
      <c r="R46" s="374" t="s">
        <v>1</v>
      </c>
      <c r="S46" s="370"/>
      <c r="T46" s="283">
        <f t="shared" si="2"/>
        <v>0</v>
      </c>
      <c r="U46" s="370">
        <f>S46*T46</f>
        <v>0</v>
      </c>
    </row>
    <row r="47" spans="1:21" s="439" customFormat="1">
      <c r="A47" s="373"/>
      <c r="B47" s="376" t="s">
        <v>47</v>
      </c>
      <c r="C47" s="374" t="s">
        <v>1</v>
      </c>
      <c r="D47" s="370">
        <v>3</v>
      </c>
      <c r="E47" s="1087"/>
      <c r="F47" s="370">
        <f>D47*E47</f>
        <v>0</v>
      </c>
      <c r="H47" s="374" t="s">
        <v>1</v>
      </c>
      <c r="I47" s="370"/>
      <c r="J47" s="283">
        <f t="shared" si="0"/>
        <v>0</v>
      </c>
      <c r="K47" s="370">
        <f>I47*J47</f>
        <v>0</v>
      </c>
      <c r="M47" s="374" t="s">
        <v>1</v>
      </c>
      <c r="N47" s="588">
        <v>1</v>
      </c>
      <c r="O47" s="283">
        <f t="shared" si="1"/>
        <v>0</v>
      </c>
      <c r="P47" s="370">
        <f>N47*O47</f>
        <v>0</v>
      </c>
      <c r="R47" s="374" t="s">
        <v>1</v>
      </c>
      <c r="S47" s="370">
        <v>2</v>
      </c>
      <c r="T47" s="283">
        <f t="shared" si="2"/>
        <v>0</v>
      </c>
      <c r="U47" s="370">
        <f>S47*T47</f>
        <v>0</v>
      </c>
    </row>
    <row r="48" spans="1:21" s="439" customFormat="1">
      <c r="A48" s="373"/>
      <c r="B48" s="278"/>
      <c r="C48" s="374"/>
      <c r="D48" s="370"/>
      <c r="E48" s="371"/>
      <c r="F48" s="370"/>
      <c r="H48" s="374"/>
      <c r="I48" s="370"/>
      <c r="J48" s="283">
        <f t="shared" si="0"/>
        <v>0</v>
      </c>
      <c r="K48" s="370"/>
      <c r="M48" s="374"/>
      <c r="N48" s="370"/>
      <c r="O48" s="283">
        <f t="shared" si="1"/>
        <v>0</v>
      </c>
      <c r="P48" s="370"/>
      <c r="R48" s="374"/>
      <c r="S48" s="370"/>
      <c r="T48" s="283">
        <f t="shared" si="2"/>
        <v>0</v>
      </c>
      <c r="U48" s="370"/>
    </row>
    <row r="49" spans="1:21" s="177" customFormat="1" ht="61.5" customHeight="1">
      <c r="A49" s="373" t="s">
        <v>750</v>
      </c>
      <c r="B49" s="278" t="s">
        <v>1102</v>
      </c>
      <c r="C49" s="587"/>
      <c r="D49" s="587"/>
      <c r="E49" s="587"/>
      <c r="F49" s="587"/>
      <c r="H49" s="587"/>
      <c r="I49" s="587"/>
      <c r="J49" s="283">
        <f t="shared" si="0"/>
        <v>0</v>
      </c>
      <c r="K49" s="587"/>
      <c r="M49" s="587"/>
      <c r="N49" s="587"/>
      <c r="O49" s="283">
        <f t="shared" si="1"/>
        <v>0</v>
      </c>
      <c r="P49" s="587"/>
      <c r="R49" s="587"/>
      <c r="S49" s="587"/>
      <c r="T49" s="283">
        <f t="shared" si="2"/>
        <v>0</v>
      </c>
      <c r="U49" s="587"/>
    </row>
    <row r="50" spans="1:21" s="372" customFormat="1" ht="26.25" customHeight="1">
      <c r="A50" s="373"/>
      <c r="B50" s="408" t="s">
        <v>1099</v>
      </c>
      <c r="C50" s="374"/>
      <c r="D50" s="370"/>
      <c r="E50" s="371"/>
      <c r="F50" s="370"/>
      <c r="H50" s="374"/>
      <c r="I50" s="370"/>
      <c r="J50" s="283">
        <f t="shared" si="0"/>
        <v>0</v>
      </c>
      <c r="K50" s="370"/>
      <c r="M50" s="374"/>
      <c r="N50" s="370"/>
      <c r="O50" s="283">
        <f t="shared" si="1"/>
        <v>0</v>
      </c>
      <c r="P50" s="370"/>
      <c r="R50" s="374"/>
      <c r="S50" s="370"/>
      <c r="T50" s="283">
        <f t="shared" si="2"/>
        <v>0</v>
      </c>
      <c r="U50" s="370"/>
    </row>
    <row r="51" spans="1:21" s="439" customFormat="1">
      <c r="A51" s="373"/>
      <c r="B51" s="278" t="s">
        <v>24</v>
      </c>
      <c r="C51" s="374"/>
      <c r="D51" s="370"/>
      <c r="E51" s="371"/>
      <c r="F51" s="370"/>
      <c r="H51" s="374"/>
      <c r="I51" s="370"/>
      <c r="J51" s="283">
        <f t="shared" si="0"/>
        <v>0</v>
      </c>
      <c r="K51" s="370"/>
      <c r="M51" s="374"/>
      <c r="N51" s="370"/>
      <c r="O51" s="283">
        <f t="shared" si="1"/>
        <v>0</v>
      </c>
      <c r="P51" s="370"/>
      <c r="R51" s="374"/>
      <c r="S51" s="370"/>
      <c r="T51" s="283">
        <f t="shared" si="2"/>
        <v>0</v>
      </c>
      <c r="U51" s="370"/>
    </row>
    <row r="52" spans="1:21" s="439" customFormat="1" ht="27.75" customHeight="1">
      <c r="A52" s="373"/>
      <c r="B52" s="278" t="s">
        <v>2122</v>
      </c>
      <c r="C52" s="374"/>
      <c r="D52" s="370"/>
      <c r="E52" s="371"/>
      <c r="F52" s="370"/>
      <c r="H52" s="374"/>
      <c r="I52" s="370"/>
      <c r="J52" s="283">
        <f t="shared" si="0"/>
        <v>0</v>
      </c>
      <c r="K52" s="370"/>
      <c r="M52" s="374"/>
      <c r="N52" s="370"/>
      <c r="O52" s="283">
        <f t="shared" si="1"/>
        <v>0</v>
      </c>
      <c r="P52" s="370"/>
      <c r="R52" s="374"/>
      <c r="S52" s="370"/>
      <c r="T52" s="283">
        <f t="shared" si="2"/>
        <v>0</v>
      </c>
      <c r="U52" s="370"/>
    </row>
    <row r="53" spans="1:21" s="439" customFormat="1">
      <c r="A53" s="373"/>
      <c r="B53" s="376" t="s">
        <v>48</v>
      </c>
      <c r="C53" s="374" t="s">
        <v>1</v>
      </c>
      <c r="D53" s="370">
        <v>2</v>
      </c>
      <c r="E53" s="1087"/>
      <c r="F53" s="370">
        <f>D53*E53</f>
        <v>0</v>
      </c>
      <c r="H53" s="374" t="s">
        <v>1</v>
      </c>
      <c r="I53" s="370"/>
      <c r="J53" s="283">
        <f t="shared" si="0"/>
        <v>0</v>
      </c>
      <c r="K53" s="370">
        <f>I53*J53</f>
        <v>0</v>
      </c>
      <c r="M53" s="374" t="s">
        <v>1</v>
      </c>
      <c r="N53" s="588">
        <v>2</v>
      </c>
      <c r="O53" s="283">
        <f t="shared" si="1"/>
        <v>0</v>
      </c>
      <c r="P53" s="370">
        <f>N53*O53</f>
        <v>0</v>
      </c>
      <c r="R53" s="374" t="s">
        <v>1</v>
      </c>
      <c r="S53" s="370">
        <v>0</v>
      </c>
      <c r="T53" s="283">
        <f t="shared" si="2"/>
        <v>0</v>
      </c>
      <c r="U53" s="370">
        <f>S53*T53</f>
        <v>0</v>
      </c>
    </row>
    <row r="54" spans="1:21" s="439" customFormat="1">
      <c r="A54" s="373"/>
      <c r="B54" s="376" t="s">
        <v>47</v>
      </c>
      <c r="C54" s="374" t="s">
        <v>1</v>
      </c>
      <c r="D54" s="370">
        <v>4</v>
      </c>
      <c r="E54" s="1087"/>
      <c r="F54" s="370">
        <f>D54*E54</f>
        <v>0</v>
      </c>
      <c r="H54" s="374" t="s">
        <v>1</v>
      </c>
      <c r="I54" s="370"/>
      <c r="J54" s="283">
        <f t="shared" si="0"/>
        <v>0</v>
      </c>
      <c r="K54" s="370">
        <f>I54*J54</f>
        <v>0</v>
      </c>
      <c r="M54" s="374" t="s">
        <v>1</v>
      </c>
      <c r="N54" s="588">
        <v>2</v>
      </c>
      <c r="O54" s="283">
        <f t="shared" si="1"/>
        <v>0</v>
      </c>
      <c r="P54" s="370">
        <f>N54*O54</f>
        <v>0</v>
      </c>
      <c r="R54" s="374" t="s">
        <v>1</v>
      </c>
      <c r="S54" s="370">
        <v>2</v>
      </c>
      <c r="T54" s="283">
        <f t="shared" si="2"/>
        <v>0</v>
      </c>
      <c r="U54" s="370">
        <f>S54*T54</f>
        <v>0</v>
      </c>
    </row>
    <row r="55" spans="1:21" s="439" customFormat="1">
      <c r="A55" s="373"/>
      <c r="B55" s="278"/>
      <c r="C55" s="374"/>
      <c r="D55" s="370"/>
      <c r="E55" s="371"/>
      <c r="F55" s="370"/>
      <c r="H55" s="374"/>
      <c r="I55" s="370"/>
      <c r="J55" s="283">
        <f t="shared" si="0"/>
        <v>0</v>
      </c>
      <c r="K55" s="370"/>
      <c r="M55" s="374"/>
      <c r="N55" s="370"/>
      <c r="O55" s="283">
        <f t="shared" si="1"/>
        <v>0</v>
      </c>
      <c r="P55" s="370"/>
      <c r="R55" s="374"/>
      <c r="S55" s="370"/>
      <c r="T55" s="283">
        <f t="shared" si="2"/>
        <v>0</v>
      </c>
      <c r="U55" s="370"/>
    </row>
    <row r="56" spans="1:21" s="586" customFormat="1" ht="20.100000000000001" customHeight="1">
      <c r="A56" s="163"/>
      <c r="B56" s="584" t="s">
        <v>777</v>
      </c>
      <c r="C56" s="585"/>
      <c r="D56" s="371"/>
      <c r="E56" s="371"/>
      <c r="F56" s="371"/>
      <c r="H56" s="585"/>
      <c r="I56" s="371"/>
      <c r="J56" s="283">
        <f t="shared" si="0"/>
        <v>0</v>
      </c>
      <c r="K56" s="371"/>
      <c r="M56" s="585"/>
      <c r="N56" s="371"/>
      <c r="O56" s="283">
        <f t="shared" si="1"/>
        <v>0</v>
      </c>
      <c r="P56" s="371"/>
      <c r="R56" s="585"/>
      <c r="S56" s="371"/>
      <c r="T56" s="283">
        <f t="shared" si="2"/>
        <v>0</v>
      </c>
      <c r="U56" s="371"/>
    </row>
    <row r="57" spans="1:21" ht="204">
      <c r="A57" s="373" t="s">
        <v>924</v>
      </c>
      <c r="B57" s="278" t="s">
        <v>1108</v>
      </c>
      <c r="E57" s="535"/>
      <c r="J57" s="283">
        <f t="shared" si="0"/>
        <v>0</v>
      </c>
      <c r="O57" s="283">
        <f t="shared" si="1"/>
        <v>0</v>
      </c>
      <c r="T57" s="283">
        <f t="shared" si="2"/>
        <v>0</v>
      </c>
    </row>
    <row r="58" spans="1:21" s="439" customFormat="1">
      <c r="A58" s="373"/>
      <c r="B58" s="278" t="s">
        <v>24</v>
      </c>
      <c r="C58" s="374"/>
      <c r="D58" s="370"/>
      <c r="E58" s="371"/>
      <c r="F58" s="370"/>
      <c r="H58" s="374"/>
      <c r="I58" s="370"/>
      <c r="J58" s="283">
        <f t="shared" si="0"/>
        <v>0</v>
      </c>
      <c r="K58" s="370"/>
      <c r="M58" s="374"/>
      <c r="N58" s="370"/>
      <c r="O58" s="283">
        <f t="shared" si="1"/>
        <v>0</v>
      </c>
      <c r="P58" s="370"/>
      <c r="R58" s="374"/>
      <c r="S58" s="370"/>
      <c r="T58" s="283">
        <f t="shared" si="2"/>
        <v>0</v>
      </c>
      <c r="U58" s="370"/>
    </row>
    <row r="59" spans="1:21" s="439" customFormat="1" ht="27.75" customHeight="1">
      <c r="A59" s="373"/>
      <c r="B59" s="278" t="s">
        <v>2123</v>
      </c>
      <c r="C59" s="397" t="s">
        <v>1</v>
      </c>
      <c r="D59" s="398">
        <v>1</v>
      </c>
      <c r="E59" s="1094"/>
      <c r="F59" s="283">
        <f>D59*E59</f>
        <v>0</v>
      </c>
      <c r="G59" s="401"/>
      <c r="H59" s="397" t="s">
        <v>1</v>
      </c>
      <c r="I59" s="398"/>
      <c r="J59" s="283">
        <f t="shared" si="0"/>
        <v>0</v>
      </c>
      <c r="K59" s="283">
        <f>I59*J59</f>
        <v>0</v>
      </c>
      <c r="L59" s="401"/>
      <c r="M59" s="397" t="s">
        <v>1</v>
      </c>
      <c r="N59" s="599">
        <v>1</v>
      </c>
      <c r="O59" s="283">
        <f t="shared" si="1"/>
        <v>0</v>
      </c>
      <c r="P59" s="283">
        <f>N59*O59</f>
        <v>0</v>
      </c>
      <c r="Q59" s="401"/>
      <c r="R59" s="397" t="s">
        <v>1</v>
      </c>
      <c r="S59" s="398"/>
      <c r="T59" s="283">
        <f t="shared" si="2"/>
        <v>0</v>
      </c>
      <c r="U59" s="283">
        <f>S59*T59</f>
        <v>0</v>
      </c>
    </row>
    <row r="60" spans="1:21">
      <c r="A60" s="373"/>
      <c r="B60" s="278"/>
      <c r="C60" s="385"/>
      <c r="E60" s="535"/>
      <c r="H60" s="385"/>
      <c r="J60" s="283">
        <f t="shared" si="0"/>
        <v>0</v>
      </c>
      <c r="M60" s="385"/>
      <c r="O60" s="283">
        <f t="shared" si="1"/>
        <v>0</v>
      </c>
      <c r="R60" s="385"/>
      <c r="T60" s="283">
        <f t="shared" si="2"/>
        <v>0</v>
      </c>
    </row>
    <row r="61" spans="1:21" ht="81" customHeight="1">
      <c r="A61" s="373" t="s">
        <v>1003</v>
      </c>
      <c r="B61" s="278" t="s">
        <v>1105</v>
      </c>
      <c r="E61" s="535"/>
      <c r="J61" s="283">
        <f t="shared" si="0"/>
        <v>0</v>
      </c>
      <c r="O61" s="283">
        <f t="shared" si="1"/>
        <v>0</v>
      </c>
      <c r="T61" s="283">
        <f t="shared" si="2"/>
        <v>0</v>
      </c>
    </row>
    <row r="62" spans="1:21" s="372" customFormat="1" ht="26.25" customHeight="1">
      <c r="A62" s="373"/>
      <c r="B62" s="408" t="s">
        <v>1106</v>
      </c>
      <c r="C62" s="374"/>
      <c r="D62" s="370"/>
      <c r="E62" s="371"/>
      <c r="F62" s="370"/>
      <c r="H62" s="374"/>
      <c r="I62" s="370"/>
      <c r="J62" s="283">
        <f t="shared" si="0"/>
        <v>0</v>
      </c>
      <c r="K62" s="370"/>
      <c r="M62" s="374"/>
      <c r="N62" s="370"/>
      <c r="O62" s="283">
        <f t="shared" si="1"/>
        <v>0</v>
      </c>
      <c r="P62" s="370"/>
      <c r="R62" s="374"/>
      <c r="S62" s="370"/>
      <c r="T62" s="283">
        <f t="shared" si="2"/>
        <v>0</v>
      </c>
      <c r="U62" s="370"/>
    </row>
    <row r="63" spans="1:21" s="439" customFormat="1">
      <c r="A63" s="373"/>
      <c r="B63" s="278" t="s">
        <v>24</v>
      </c>
      <c r="C63" s="374"/>
      <c r="D63" s="370"/>
      <c r="E63" s="371"/>
      <c r="F63" s="370"/>
      <c r="H63" s="374"/>
      <c r="I63" s="370"/>
      <c r="J63" s="283">
        <f t="shared" si="0"/>
        <v>0</v>
      </c>
      <c r="K63" s="370"/>
      <c r="M63" s="374"/>
      <c r="N63" s="370"/>
      <c r="O63" s="283">
        <f t="shared" si="1"/>
        <v>0</v>
      </c>
      <c r="P63" s="370"/>
      <c r="R63" s="374"/>
      <c r="S63" s="370"/>
      <c r="T63" s="283">
        <f t="shared" si="2"/>
        <v>0</v>
      </c>
      <c r="U63" s="370"/>
    </row>
    <row r="64" spans="1:21" s="493" customFormat="1" ht="27.75" customHeight="1">
      <c r="A64" s="1043"/>
      <c r="B64" s="1044" t="s">
        <v>2124</v>
      </c>
      <c r="C64" s="397" t="s">
        <v>1</v>
      </c>
      <c r="D64" s="398">
        <v>1</v>
      </c>
      <c r="E64" s="1094"/>
      <c r="F64" s="283">
        <f>D64*E64</f>
        <v>0</v>
      </c>
      <c r="G64" s="401"/>
      <c r="H64" s="397" t="s">
        <v>1</v>
      </c>
      <c r="I64" s="398"/>
      <c r="J64" s="283">
        <f t="shared" si="0"/>
        <v>0</v>
      </c>
      <c r="K64" s="283">
        <f>I64*J64</f>
        <v>0</v>
      </c>
      <c r="L64" s="401"/>
      <c r="M64" s="397" t="s">
        <v>1</v>
      </c>
      <c r="N64" s="599">
        <v>1</v>
      </c>
      <c r="O64" s="283">
        <f t="shared" si="1"/>
        <v>0</v>
      </c>
      <c r="P64" s="283">
        <f>N64*O64</f>
        <v>0</v>
      </c>
      <c r="Q64" s="401"/>
      <c r="R64" s="397" t="s">
        <v>1</v>
      </c>
      <c r="S64" s="398"/>
      <c r="T64" s="283">
        <f t="shared" si="2"/>
        <v>0</v>
      </c>
      <c r="U64" s="283">
        <f>S64*T64</f>
        <v>0</v>
      </c>
    </row>
    <row r="65" spans="1:21">
      <c r="A65" s="373"/>
      <c r="B65" s="278"/>
      <c r="C65" s="385"/>
      <c r="E65" s="535"/>
      <c r="H65" s="385"/>
      <c r="J65" s="283">
        <f t="shared" si="0"/>
        <v>0</v>
      </c>
      <c r="M65" s="385"/>
      <c r="O65" s="283">
        <f t="shared" si="1"/>
        <v>0</v>
      </c>
      <c r="R65" s="385"/>
      <c r="T65" s="283">
        <f t="shared" si="2"/>
        <v>0</v>
      </c>
    </row>
    <row r="66" spans="1:21" ht="84.75" customHeight="1">
      <c r="A66" s="373" t="s">
        <v>1104</v>
      </c>
      <c r="B66" s="278" t="s">
        <v>1107</v>
      </c>
      <c r="E66" s="535"/>
      <c r="J66" s="283">
        <f t="shared" si="0"/>
        <v>0</v>
      </c>
      <c r="O66" s="283">
        <f t="shared" si="1"/>
        <v>0</v>
      </c>
      <c r="T66" s="283">
        <f t="shared" si="2"/>
        <v>0</v>
      </c>
    </row>
    <row r="67" spans="1:21" s="372" customFormat="1" ht="26.25" customHeight="1">
      <c r="A67" s="373"/>
      <c r="B67" s="408" t="s">
        <v>1106</v>
      </c>
      <c r="C67" s="374"/>
      <c r="D67" s="370"/>
      <c r="E67" s="371"/>
      <c r="F67" s="370"/>
      <c r="H67" s="374"/>
      <c r="I67" s="370"/>
      <c r="J67" s="283">
        <f t="shared" si="0"/>
        <v>0</v>
      </c>
      <c r="K67" s="370"/>
      <c r="M67" s="374"/>
      <c r="N67" s="370"/>
      <c r="O67" s="283">
        <f t="shared" si="1"/>
        <v>0</v>
      </c>
      <c r="P67" s="370"/>
      <c r="R67" s="374"/>
      <c r="S67" s="370"/>
      <c r="T67" s="283">
        <f t="shared" si="2"/>
        <v>0</v>
      </c>
      <c r="U67" s="370"/>
    </row>
    <row r="68" spans="1:21" s="439" customFormat="1">
      <c r="A68" s="373"/>
      <c r="B68" s="278" t="s">
        <v>24</v>
      </c>
      <c r="C68" s="374"/>
      <c r="D68" s="370"/>
      <c r="E68" s="371"/>
      <c r="F68" s="370"/>
      <c r="H68" s="374"/>
      <c r="I68" s="370"/>
      <c r="J68" s="283">
        <f t="shared" si="0"/>
        <v>0</v>
      </c>
      <c r="K68" s="370"/>
      <c r="M68" s="374"/>
      <c r="N68" s="370"/>
      <c r="O68" s="283">
        <f t="shared" si="1"/>
        <v>0</v>
      </c>
      <c r="P68" s="370"/>
      <c r="R68" s="374"/>
      <c r="S68" s="370"/>
      <c r="T68" s="283">
        <f t="shared" si="2"/>
        <v>0</v>
      </c>
      <c r="U68" s="370"/>
    </row>
    <row r="69" spans="1:21" s="439" customFormat="1" ht="27.75" customHeight="1">
      <c r="A69" s="373"/>
      <c r="B69" s="278" t="s">
        <v>2125</v>
      </c>
      <c r="C69" s="397" t="s">
        <v>1</v>
      </c>
      <c r="D69" s="398">
        <v>1</v>
      </c>
      <c r="E69" s="1094"/>
      <c r="F69" s="283">
        <f>D69*E69</f>
        <v>0</v>
      </c>
      <c r="G69" s="401"/>
      <c r="H69" s="397" t="s">
        <v>1</v>
      </c>
      <c r="I69" s="398"/>
      <c r="J69" s="283">
        <f t="shared" si="0"/>
        <v>0</v>
      </c>
      <c r="K69" s="283">
        <f>I69*J69</f>
        <v>0</v>
      </c>
      <c r="L69" s="401"/>
      <c r="M69" s="397" t="s">
        <v>1</v>
      </c>
      <c r="N69" s="398"/>
      <c r="O69" s="283">
        <f t="shared" si="1"/>
        <v>0</v>
      </c>
      <c r="P69" s="283">
        <f>N69*O69</f>
        <v>0</v>
      </c>
      <c r="Q69" s="401"/>
      <c r="R69" s="397" t="s">
        <v>1</v>
      </c>
      <c r="S69" s="398">
        <v>1</v>
      </c>
      <c r="T69" s="283">
        <f t="shared" si="2"/>
        <v>0</v>
      </c>
      <c r="U69" s="283">
        <f>S69*T69</f>
        <v>0</v>
      </c>
    </row>
    <row r="70" spans="1:21">
      <c r="A70" s="379"/>
      <c r="B70" s="289"/>
      <c r="C70" s="385"/>
      <c r="E70" s="535"/>
      <c r="H70" s="385"/>
      <c r="J70" s="283">
        <f t="shared" si="0"/>
        <v>0</v>
      </c>
      <c r="M70" s="385"/>
      <c r="O70" s="283">
        <f t="shared" si="1"/>
        <v>0</v>
      </c>
      <c r="R70" s="385"/>
      <c r="T70" s="283">
        <f t="shared" si="2"/>
        <v>0</v>
      </c>
    </row>
    <row r="71" spans="1:21" s="596" customFormat="1" ht="20.100000000000001" customHeight="1">
      <c r="A71" s="583"/>
      <c r="B71" s="584" t="s">
        <v>1981</v>
      </c>
      <c r="C71" s="595"/>
      <c r="D71" s="382"/>
      <c r="E71" s="382"/>
      <c r="F71" s="382"/>
      <c r="H71" s="595"/>
      <c r="I71" s="382"/>
      <c r="J71" s="283">
        <f t="shared" si="0"/>
        <v>0</v>
      </c>
      <c r="K71" s="382"/>
      <c r="M71" s="595"/>
      <c r="N71" s="382"/>
      <c r="O71" s="283">
        <f t="shared" si="1"/>
        <v>0</v>
      </c>
      <c r="P71" s="382"/>
      <c r="R71" s="595"/>
      <c r="S71" s="382"/>
      <c r="T71" s="283">
        <f t="shared" si="2"/>
        <v>0</v>
      </c>
      <c r="U71" s="382"/>
    </row>
    <row r="72" spans="1:21" s="497" customFormat="1" ht="51">
      <c r="A72" s="379" t="s">
        <v>1142</v>
      </c>
      <c r="B72" s="516" t="s">
        <v>1966</v>
      </c>
      <c r="C72" s="590"/>
      <c r="D72" s="591"/>
      <c r="E72" s="592"/>
      <c r="F72" s="592">
        <f t="shared" ref="F72" si="3">D72*E72</f>
        <v>0</v>
      </c>
      <c r="H72" s="590"/>
      <c r="I72" s="591"/>
      <c r="J72" s="283">
        <f t="shared" si="0"/>
        <v>0</v>
      </c>
      <c r="K72" s="592">
        <f t="shared" ref="K72" si="4">I72*J72</f>
        <v>0</v>
      </c>
      <c r="M72" s="590"/>
      <c r="N72" s="591"/>
      <c r="O72" s="283">
        <f t="shared" si="1"/>
        <v>0</v>
      </c>
      <c r="P72" s="592">
        <f t="shared" ref="P72" si="5">N72*O72</f>
        <v>0</v>
      </c>
      <c r="R72" s="590"/>
      <c r="S72" s="591"/>
      <c r="T72" s="283">
        <f t="shared" si="2"/>
        <v>0</v>
      </c>
      <c r="U72" s="592">
        <f t="shared" ref="U72" si="6">S72*T72</f>
        <v>0</v>
      </c>
    </row>
    <row r="73" spans="1:21" s="497" customFormat="1">
      <c r="A73" s="593"/>
      <c r="B73" s="289" t="s">
        <v>1963</v>
      </c>
      <c r="C73" s="597" t="s">
        <v>3</v>
      </c>
      <c r="D73" s="598">
        <v>17</v>
      </c>
      <c r="E73" s="1095"/>
      <c r="F73" s="592">
        <f>D73*E73</f>
        <v>0</v>
      </c>
      <c r="H73" s="597" t="s">
        <v>3</v>
      </c>
      <c r="I73" s="598"/>
      <c r="J73" s="283">
        <f t="shared" si="0"/>
        <v>0</v>
      </c>
      <c r="K73" s="592">
        <f>I73*J73</f>
        <v>0</v>
      </c>
      <c r="M73" s="597" t="s">
        <v>3</v>
      </c>
      <c r="N73" s="598">
        <v>10</v>
      </c>
      <c r="O73" s="283">
        <f t="shared" si="1"/>
        <v>0</v>
      </c>
      <c r="P73" s="592">
        <f>N73*O73</f>
        <v>0</v>
      </c>
      <c r="R73" s="597" t="s">
        <v>3</v>
      </c>
      <c r="S73" s="598">
        <v>7</v>
      </c>
      <c r="T73" s="283">
        <f t="shared" si="2"/>
        <v>0</v>
      </c>
      <c r="U73" s="592">
        <f>S73*T73</f>
        <v>0</v>
      </c>
    </row>
    <row r="74" spans="1:21">
      <c r="A74" s="373"/>
      <c r="B74" s="278"/>
      <c r="C74" s="385"/>
      <c r="E74" s="535"/>
      <c r="H74" s="385"/>
      <c r="J74" s="535"/>
      <c r="M74" s="385"/>
      <c r="O74" s="535"/>
      <c r="R74" s="385"/>
      <c r="T74" s="535"/>
    </row>
    <row r="75" spans="1:21" s="473" customFormat="1" ht="20.100000000000001" customHeight="1">
      <c r="A75" s="471"/>
      <c r="B75" s="472" t="s">
        <v>1028</v>
      </c>
      <c r="C75" s="487"/>
      <c r="D75" s="488"/>
      <c r="E75" s="488"/>
      <c r="F75" s="488">
        <f>SUM(F7:F74)</f>
        <v>0</v>
      </c>
      <c r="H75" s="487"/>
      <c r="I75" s="488"/>
      <c r="J75" s="488"/>
      <c r="K75" s="488">
        <f>SUM(K7:K74)</f>
        <v>0</v>
      </c>
      <c r="M75" s="487"/>
      <c r="N75" s="488"/>
      <c r="O75" s="488"/>
      <c r="P75" s="488">
        <f>SUM(P7:P74)</f>
        <v>0</v>
      </c>
      <c r="R75" s="487"/>
      <c r="S75" s="488"/>
      <c r="T75" s="488"/>
      <c r="U75" s="488">
        <f>SUM(U7:U74)</f>
        <v>0</v>
      </c>
    </row>
    <row r="76" spans="1:21" s="372" customFormat="1">
      <c r="A76" s="367"/>
      <c r="B76" s="368"/>
      <c r="C76" s="369"/>
      <c r="D76" s="370"/>
      <c r="E76" s="371"/>
      <c r="F76" s="370"/>
      <c r="H76" s="369"/>
      <c r="I76" s="370"/>
      <c r="J76" s="371"/>
      <c r="K76" s="370"/>
      <c r="M76" s="369"/>
      <c r="N76" s="370"/>
      <c r="O76" s="371"/>
      <c r="P76" s="370"/>
      <c r="R76" s="369"/>
      <c r="S76" s="370"/>
      <c r="T76" s="371"/>
      <c r="U76" s="370"/>
    </row>
    <row r="77" spans="1:21" s="372" customFormat="1">
      <c r="A77" s="367"/>
      <c r="B77" s="368"/>
      <c r="C77" s="369"/>
      <c r="D77" s="370"/>
      <c r="E77" s="371"/>
      <c r="F77" s="370"/>
      <c r="H77" s="369"/>
      <c r="I77" s="370"/>
      <c r="J77" s="371"/>
      <c r="K77" s="370"/>
      <c r="M77" s="369"/>
      <c r="N77" s="370"/>
      <c r="O77" s="371"/>
      <c r="P77" s="370"/>
      <c r="R77" s="369"/>
      <c r="S77" s="370"/>
      <c r="T77" s="371"/>
      <c r="U77" s="370"/>
    </row>
    <row r="78" spans="1:21" s="372" customFormat="1">
      <c r="A78" s="367"/>
      <c r="B78" s="368"/>
      <c r="C78" s="369"/>
      <c r="D78" s="370"/>
      <c r="E78" s="371"/>
      <c r="F78" s="370"/>
      <c r="H78" s="369"/>
      <c r="I78" s="370"/>
      <c r="J78" s="371"/>
      <c r="K78" s="370"/>
      <c r="M78" s="369"/>
      <c r="N78" s="370"/>
      <c r="O78" s="371"/>
      <c r="P78" s="370"/>
      <c r="R78" s="369"/>
      <c r="S78" s="370"/>
      <c r="T78" s="371"/>
      <c r="U78" s="370"/>
    </row>
    <row r="79" spans="1:21" s="372" customFormat="1">
      <c r="A79" s="367"/>
      <c r="B79" s="368"/>
      <c r="C79" s="369"/>
      <c r="D79" s="370"/>
      <c r="E79" s="371"/>
      <c r="F79" s="370"/>
      <c r="H79" s="369"/>
      <c r="I79" s="370"/>
      <c r="J79" s="371"/>
      <c r="K79" s="370"/>
      <c r="M79" s="369"/>
      <c r="N79" s="370"/>
      <c r="O79" s="371"/>
      <c r="P79" s="370"/>
      <c r="R79" s="369"/>
      <c r="S79" s="370"/>
      <c r="T79" s="371"/>
      <c r="U79" s="370"/>
    </row>
    <row r="80" spans="1:21" s="372" customFormat="1">
      <c r="A80" s="367"/>
      <c r="B80" s="368"/>
      <c r="C80" s="369"/>
      <c r="D80" s="370"/>
      <c r="E80" s="371"/>
      <c r="F80" s="370"/>
      <c r="H80" s="369"/>
      <c r="I80" s="370"/>
      <c r="J80" s="371"/>
      <c r="K80" s="370"/>
      <c r="M80" s="369"/>
      <c r="N80" s="370"/>
      <c r="O80" s="371"/>
      <c r="P80" s="370"/>
      <c r="R80" s="369"/>
      <c r="S80" s="370"/>
      <c r="T80" s="371"/>
      <c r="U80" s="370"/>
    </row>
    <row r="81" spans="1:21" s="372" customFormat="1">
      <c r="A81" s="367"/>
      <c r="B81" s="368"/>
      <c r="C81" s="369"/>
      <c r="D81" s="370"/>
      <c r="E81" s="371"/>
      <c r="F81" s="370"/>
      <c r="H81" s="369"/>
      <c r="I81" s="370"/>
      <c r="J81" s="371"/>
      <c r="K81" s="370"/>
      <c r="M81" s="369"/>
      <c r="N81" s="370"/>
      <c r="O81" s="371"/>
      <c r="P81" s="370"/>
      <c r="R81" s="369"/>
      <c r="S81" s="370"/>
      <c r="T81" s="371"/>
      <c r="U81" s="370"/>
    </row>
    <row r="82" spans="1:21" s="372" customFormat="1">
      <c r="A82" s="367"/>
      <c r="B82" s="368"/>
      <c r="C82" s="369"/>
      <c r="D82" s="370"/>
      <c r="E82" s="371"/>
      <c r="F82" s="370"/>
      <c r="H82" s="369"/>
      <c r="I82" s="370"/>
      <c r="J82" s="371"/>
      <c r="K82" s="370"/>
      <c r="M82" s="369"/>
      <c r="N82" s="370"/>
      <c r="O82" s="371"/>
      <c r="P82" s="370"/>
      <c r="R82" s="369"/>
      <c r="S82" s="370"/>
      <c r="T82" s="371"/>
      <c r="U82" s="370"/>
    </row>
    <row r="83" spans="1:21" s="372" customFormat="1">
      <c r="A83" s="367"/>
      <c r="B83" s="368"/>
      <c r="C83" s="369"/>
      <c r="D83" s="370"/>
      <c r="E83" s="371"/>
      <c r="F83" s="370"/>
      <c r="H83" s="369"/>
      <c r="I83" s="370"/>
      <c r="J83" s="371"/>
      <c r="K83" s="370"/>
      <c r="M83" s="369"/>
      <c r="N83" s="370"/>
      <c r="O83" s="371"/>
      <c r="P83" s="370"/>
      <c r="R83" s="369"/>
      <c r="S83" s="370"/>
      <c r="T83" s="371"/>
      <c r="U83" s="370"/>
    </row>
    <row r="84" spans="1:21" s="372" customFormat="1">
      <c r="A84" s="367"/>
      <c r="B84" s="368"/>
      <c r="C84" s="369"/>
      <c r="D84" s="370"/>
      <c r="E84" s="371"/>
      <c r="F84" s="370"/>
      <c r="H84" s="369"/>
      <c r="I84" s="370"/>
      <c r="J84" s="371"/>
      <c r="K84" s="370"/>
      <c r="M84" s="369"/>
      <c r="N84" s="370"/>
      <c r="O84" s="371"/>
      <c r="P84" s="370"/>
      <c r="R84" s="369"/>
      <c r="S84" s="370"/>
      <c r="T84" s="371"/>
      <c r="U84" s="370"/>
    </row>
    <row r="85" spans="1:21" s="372" customFormat="1">
      <c r="A85" s="367"/>
      <c r="B85" s="368"/>
      <c r="C85" s="369"/>
      <c r="D85" s="370"/>
      <c r="E85" s="371"/>
      <c r="F85" s="370"/>
      <c r="H85" s="369"/>
      <c r="I85" s="370"/>
      <c r="J85" s="371"/>
      <c r="K85" s="370"/>
      <c r="M85" s="369"/>
      <c r="N85" s="370"/>
      <c r="O85" s="371"/>
      <c r="P85" s="370"/>
      <c r="R85" s="369"/>
      <c r="S85" s="370"/>
      <c r="T85" s="371"/>
      <c r="U85" s="370"/>
    </row>
    <row r="86" spans="1:21" s="372" customFormat="1">
      <c r="A86" s="367"/>
      <c r="B86" s="368"/>
      <c r="C86" s="369"/>
      <c r="D86" s="370"/>
      <c r="E86" s="371"/>
      <c r="F86" s="370"/>
      <c r="H86" s="369"/>
      <c r="I86" s="370"/>
      <c r="J86" s="371"/>
      <c r="K86" s="370"/>
      <c r="M86" s="369"/>
      <c r="N86" s="370"/>
      <c r="O86" s="371"/>
      <c r="P86" s="370"/>
      <c r="R86" s="369"/>
      <c r="S86" s="370"/>
      <c r="T86" s="371"/>
      <c r="U86" s="370"/>
    </row>
    <row r="87" spans="1:21" s="372" customFormat="1">
      <c r="A87" s="367"/>
      <c r="B87" s="368"/>
      <c r="C87" s="369"/>
      <c r="D87" s="370"/>
      <c r="E87" s="371"/>
      <c r="F87" s="370"/>
      <c r="H87" s="369"/>
      <c r="I87" s="370"/>
      <c r="J87" s="371"/>
      <c r="K87" s="370"/>
      <c r="M87" s="369"/>
      <c r="N87" s="370"/>
      <c r="O87" s="371"/>
      <c r="P87" s="370"/>
      <c r="R87" s="369"/>
      <c r="S87" s="370"/>
      <c r="T87" s="371"/>
      <c r="U87" s="370"/>
    </row>
    <row r="88" spans="1:21" s="372" customFormat="1">
      <c r="A88" s="367"/>
      <c r="B88" s="368"/>
      <c r="C88" s="369"/>
      <c r="D88" s="370"/>
      <c r="E88" s="371"/>
      <c r="F88" s="370"/>
      <c r="H88" s="369"/>
      <c r="I88" s="370"/>
      <c r="J88" s="371"/>
      <c r="K88" s="370"/>
      <c r="M88" s="369"/>
      <c r="N88" s="370"/>
      <c r="O88" s="371"/>
      <c r="P88" s="370"/>
      <c r="R88" s="369"/>
      <c r="S88" s="370"/>
      <c r="T88" s="371"/>
      <c r="U88" s="370"/>
    </row>
    <row r="89" spans="1:21" s="372" customFormat="1">
      <c r="A89" s="367"/>
      <c r="B89" s="368"/>
      <c r="C89" s="369"/>
      <c r="D89" s="370"/>
      <c r="E89" s="371"/>
      <c r="F89" s="370"/>
      <c r="H89" s="369"/>
      <c r="I89" s="370"/>
      <c r="J89" s="371"/>
      <c r="K89" s="370"/>
      <c r="M89" s="369"/>
      <c r="N89" s="370"/>
      <c r="O89" s="371"/>
      <c r="P89" s="370"/>
      <c r="R89" s="369"/>
      <c r="S89" s="370"/>
      <c r="T89" s="371"/>
      <c r="U89" s="370"/>
    </row>
    <row r="90" spans="1:21" s="372" customFormat="1">
      <c r="A90" s="367"/>
      <c r="B90" s="368"/>
      <c r="C90" s="369"/>
      <c r="D90" s="370"/>
      <c r="E90" s="371"/>
      <c r="F90" s="370"/>
      <c r="H90" s="369"/>
      <c r="I90" s="370"/>
      <c r="J90" s="371"/>
      <c r="K90" s="370"/>
      <c r="M90" s="369"/>
      <c r="N90" s="370"/>
      <c r="O90" s="371"/>
      <c r="P90" s="370"/>
      <c r="R90" s="369"/>
      <c r="S90" s="370"/>
      <c r="T90" s="371"/>
      <c r="U90" s="370"/>
    </row>
    <row r="91" spans="1:21" s="372" customFormat="1">
      <c r="A91" s="367"/>
      <c r="B91" s="368"/>
      <c r="C91" s="369"/>
      <c r="D91" s="370"/>
      <c r="E91" s="371"/>
      <c r="F91" s="370"/>
      <c r="H91" s="369"/>
      <c r="I91" s="370"/>
      <c r="J91" s="371"/>
      <c r="K91" s="370"/>
      <c r="M91" s="369"/>
      <c r="N91" s="370"/>
      <c r="O91" s="371"/>
      <c r="P91" s="370"/>
      <c r="R91" s="369"/>
      <c r="S91" s="370"/>
      <c r="T91" s="371"/>
      <c r="U91" s="370"/>
    </row>
    <row r="92" spans="1:21" s="372" customFormat="1">
      <c r="A92" s="367"/>
      <c r="B92" s="368"/>
      <c r="C92" s="369"/>
      <c r="D92" s="370"/>
      <c r="E92" s="371"/>
      <c r="F92" s="370"/>
      <c r="H92" s="369"/>
      <c r="I92" s="370"/>
      <c r="J92" s="371"/>
      <c r="K92" s="370"/>
      <c r="M92" s="369"/>
      <c r="N92" s="370"/>
      <c r="O92" s="371"/>
      <c r="P92" s="370"/>
      <c r="R92" s="369"/>
      <c r="S92" s="370"/>
      <c r="T92" s="371"/>
      <c r="U92" s="370"/>
    </row>
    <row r="93" spans="1:21" s="372" customFormat="1">
      <c r="A93" s="367"/>
      <c r="B93" s="368"/>
      <c r="C93" s="369"/>
      <c r="D93" s="370"/>
      <c r="E93" s="371"/>
      <c r="F93" s="370"/>
      <c r="H93" s="369"/>
      <c r="I93" s="370"/>
      <c r="J93" s="371"/>
      <c r="K93" s="370"/>
      <c r="M93" s="369"/>
      <c r="N93" s="370"/>
      <c r="O93" s="371"/>
      <c r="P93" s="370"/>
      <c r="R93" s="369"/>
      <c r="S93" s="370"/>
      <c r="T93" s="371"/>
      <c r="U93" s="370"/>
    </row>
    <row r="94" spans="1:21" s="372" customFormat="1">
      <c r="A94" s="367"/>
      <c r="B94" s="368"/>
      <c r="C94" s="369"/>
      <c r="D94" s="370"/>
      <c r="E94" s="371"/>
      <c r="F94" s="370"/>
      <c r="H94" s="369"/>
      <c r="I94" s="370"/>
      <c r="J94" s="371"/>
      <c r="K94" s="370"/>
      <c r="M94" s="369"/>
      <c r="N94" s="370"/>
      <c r="O94" s="371"/>
      <c r="P94" s="370"/>
      <c r="R94" s="369"/>
      <c r="S94" s="370"/>
      <c r="T94" s="371"/>
      <c r="U94" s="370"/>
    </row>
    <row r="95" spans="1:21" s="372" customFormat="1">
      <c r="A95" s="367"/>
      <c r="B95" s="368"/>
      <c r="C95" s="369"/>
      <c r="D95" s="370"/>
      <c r="E95" s="371"/>
      <c r="F95" s="370"/>
      <c r="H95" s="369"/>
      <c r="I95" s="370"/>
      <c r="J95" s="371"/>
      <c r="K95" s="370"/>
      <c r="M95" s="369"/>
      <c r="N95" s="370"/>
      <c r="O95" s="371"/>
      <c r="P95" s="370"/>
      <c r="R95" s="369"/>
      <c r="S95" s="370"/>
      <c r="T95" s="371"/>
      <c r="U95" s="370"/>
    </row>
    <row r="96" spans="1:21" s="372" customFormat="1">
      <c r="A96" s="367"/>
      <c r="B96" s="368"/>
      <c r="C96" s="369"/>
      <c r="D96" s="370"/>
      <c r="E96" s="371"/>
      <c r="F96" s="370"/>
      <c r="H96" s="369"/>
      <c r="I96" s="370"/>
      <c r="J96" s="371"/>
      <c r="K96" s="370"/>
      <c r="M96" s="369"/>
      <c r="N96" s="370"/>
      <c r="O96" s="371"/>
      <c r="P96" s="370"/>
      <c r="R96" s="369"/>
      <c r="S96" s="370"/>
      <c r="T96" s="371"/>
      <c r="U96" s="370"/>
    </row>
    <row r="97" spans="1:21" s="372" customFormat="1">
      <c r="A97" s="367"/>
      <c r="B97" s="368"/>
      <c r="C97" s="369"/>
      <c r="D97" s="370"/>
      <c r="E97" s="371"/>
      <c r="F97" s="370"/>
      <c r="H97" s="369"/>
      <c r="I97" s="370"/>
      <c r="J97" s="371"/>
      <c r="K97" s="370"/>
      <c r="M97" s="369"/>
      <c r="N97" s="370"/>
      <c r="O97" s="371"/>
      <c r="P97" s="370"/>
      <c r="R97" s="369"/>
      <c r="S97" s="370"/>
      <c r="T97" s="371"/>
      <c r="U97" s="370"/>
    </row>
    <row r="98" spans="1:21" s="372" customFormat="1">
      <c r="A98" s="367"/>
      <c r="B98" s="368"/>
      <c r="C98" s="369"/>
      <c r="D98" s="370"/>
      <c r="E98" s="371"/>
      <c r="F98" s="370"/>
      <c r="H98" s="369"/>
      <c r="I98" s="370"/>
      <c r="J98" s="371"/>
      <c r="K98" s="370"/>
      <c r="M98" s="369"/>
      <c r="N98" s="370"/>
      <c r="O98" s="371"/>
      <c r="P98" s="370"/>
      <c r="R98" s="369"/>
      <c r="S98" s="370"/>
      <c r="T98" s="371"/>
      <c r="U98" s="370"/>
    </row>
    <row r="99" spans="1:21" s="372" customFormat="1">
      <c r="A99" s="367"/>
      <c r="B99" s="368"/>
      <c r="C99" s="369"/>
      <c r="D99" s="370"/>
      <c r="E99" s="371"/>
      <c r="F99" s="370"/>
      <c r="H99" s="369"/>
      <c r="I99" s="370"/>
      <c r="J99" s="371"/>
      <c r="K99" s="370"/>
      <c r="M99" s="369"/>
      <c r="N99" s="370"/>
      <c r="O99" s="371"/>
      <c r="P99" s="370"/>
      <c r="R99" s="369"/>
      <c r="S99" s="370"/>
      <c r="T99" s="371"/>
      <c r="U99" s="370"/>
    </row>
    <row r="100" spans="1:21" s="372" customFormat="1">
      <c r="A100" s="367"/>
      <c r="B100" s="368"/>
      <c r="C100" s="369"/>
      <c r="D100" s="370"/>
      <c r="E100" s="371"/>
      <c r="F100" s="370"/>
      <c r="H100" s="369"/>
      <c r="I100" s="370"/>
      <c r="J100" s="371"/>
      <c r="K100" s="370"/>
      <c r="M100" s="369"/>
      <c r="N100" s="370"/>
      <c r="O100" s="371"/>
      <c r="P100" s="370"/>
      <c r="R100" s="369"/>
      <c r="S100" s="370"/>
      <c r="T100" s="371"/>
      <c r="U100" s="370"/>
    </row>
    <row r="101" spans="1:21" s="372" customFormat="1">
      <c r="A101" s="367"/>
      <c r="B101" s="368"/>
      <c r="C101" s="369"/>
      <c r="D101" s="370"/>
      <c r="E101" s="371"/>
      <c r="F101" s="370"/>
      <c r="H101" s="369"/>
      <c r="I101" s="370"/>
      <c r="J101" s="371"/>
      <c r="K101" s="370"/>
      <c r="M101" s="369"/>
      <c r="N101" s="370"/>
      <c r="O101" s="371"/>
      <c r="P101" s="370"/>
      <c r="R101" s="369"/>
      <c r="S101" s="370"/>
      <c r="T101" s="371"/>
      <c r="U101" s="370"/>
    </row>
    <row r="102" spans="1:21" s="372" customFormat="1">
      <c r="A102" s="367"/>
      <c r="B102" s="368"/>
      <c r="C102" s="369"/>
      <c r="D102" s="370"/>
      <c r="E102" s="371"/>
      <c r="F102" s="370"/>
      <c r="H102" s="369"/>
      <c r="I102" s="370"/>
      <c r="J102" s="371"/>
      <c r="K102" s="370"/>
      <c r="M102" s="369"/>
      <c r="N102" s="370"/>
      <c r="O102" s="371"/>
      <c r="P102" s="370"/>
      <c r="R102" s="369"/>
      <c r="S102" s="370"/>
      <c r="T102" s="371"/>
      <c r="U102" s="370"/>
    </row>
    <row r="103" spans="1:21" s="372" customFormat="1">
      <c r="A103" s="367"/>
      <c r="B103" s="368"/>
      <c r="C103" s="369"/>
      <c r="D103" s="370"/>
      <c r="E103" s="371"/>
      <c r="F103" s="370"/>
      <c r="H103" s="369"/>
      <c r="I103" s="370"/>
      <c r="J103" s="371"/>
      <c r="K103" s="370"/>
      <c r="M103" s="369"/>
      <c r="N103" s="370"/>
      <c r="O103" s="371"/>
      <c r="P103" s="370"/>
      <c r="R103" s="369"/>
      <c r="S103" s="370"/>
      <c r="T103" s="371"/>
      <c r="U103" s="370"/>
    </row>
    <row r="104" spans="1:21" s="372" customFormat="1">
      <c r="A104" s="367"/>
      <c r="B104" s="368"/>
      <c r="C104" s="369"/>
      <c r="D104" s="370"/>
      <c r="E104" s="371"/>
      <c r="F104" s="370"/>
      <c r="H104" s="369"/>
      <c r="I104" s="370"/>
      <c r="J104" s="371"/>
      <c r="K104" s="370"/>
      <c r="M104" s="369"/>
      <c r="N104" s="370"/>
      <c r="O104" s="371"/>
      <c r="P104" s="370"/>
      <c r="R104" s="369"/>
      <c r="S104" s="370"/>
      <c r="T104" s="371"/>
      <c r="U104" s="370"/>
    </row>
    <row r="105" spans="1:21" s="372" customFormat="1">
      <c r="A105" s="367"/>
      <c r="B105" s="368"/>
      <c r="C105" s="369"/>
      <c r="D105" s="370"/>
      <c r="E105" s="371"/>
      <c r="F105" s="370"/>
      <c r="H105" s="369"/>
      <c r="I105" s="370"/>
      <c r="J105" s="371"/>
      <c r="K105" s="370"/>
      <c r="M105" s="369"/>
      <c r="N105" s="370"/>
      <c r="O105" s="371"/>
      <c r="P105" s="370"/>
      <c r="R105" s="369"/>
      <c r="S105" s="370"/>
      <c r="T105" s="371"/>
      <c r="U105" s="370"/>
    </row>
    <row r="106" spans="1:21" s="372" customFormat="1">
      <c r="A106" s="367"/>
      <c r="B106" s="368"/>
      <c r="C106" s="369"/>
      <c r="D106" s="370"/>
      <c r="E106" s="371"/>
      <c r="F106" s="370"/>
      <c r="H106" s="369"/>
      <c r="I106" s="370"/>
      <c r="J106" s="371"/>
      <c r="K106" s="370"/>
      <c r="M106" s="369"/>
      <c r="N106" s="370"/>
      <c r="O106" s="371"/>
      <c r="P106" s="370"/>
      <c r="R106" s="369"/>
      <c r="S106" s="370"/>
      <c r="T106" s="371"/>
      <c r="U106" s="370"/>
    </row>
    <row r="107" spans="1:21" s="372" customFormat="1">
      <c r="A107" s="367"/>
      <c r="B107" s="368"/>
      <c r="C107" s="369"/>
      <c r="D107" s="370"/>
      <c r="E107" s="371"/>
      <c r="F107" s="370"/>
      <c r="H107" s="369"/>
      <c r="I107" s="370"/>
      <c r="J107" s="371"/>
      <c r="K107" s="370"/>
      <c r="M107" s="369"/>
      <c r="N107" s="370"/>
      <c r="O107" s="371"/>
      <c r="P107" s="370"/>
      <c r="R107" s="369"/>
      <c r="S107" s="370"/>
      <c r="T107" s="371"/>
      <c r="U107" s="370"/>
    </row>
    <row r="108" spans="1:21" s="372" customFormat="1">
      <c r="A108" s="367"/>
      <c r="B108" s="368"/>
      <c r="C108" s="369"/>
      <c r="D108" s="370"/>
      <c r="E108" s="371"/>
      <c r="F108" s="370"/>
      <c r="H108" s="369"/>
      <c r="I108" s="370"/>
      <c r="J108" s="371"/>
      <c r="K108" s="370"/>
      <c r="M108" s="369"/>
      <c r="N108" s="370"/>
      <c r="O108" s="371"/>
      <c r="P108" s="370"/>
      <c r="R108" s="369"/>
      <c r="S108" s="370"/>
      <c r="T108" s="371"/>
      <c r="U108" s="370"/>
    </row>
    <row r="109" spans="1:21" s="372" customFormat="1">
      <c r="A109" s="367"/>
      <c r="B109" s="368"/>
      <c r="C109" s="369"/>
      <c r="D109" s="370"/>
      <c r="E109" s="371"/>
      <c r="F109" s="370"/>
      <c r="H109" s="369"/>
      <c r="I109" s="370"/>
      <c r="J109" s="371"/>
      <c r="K109" s="370"/>
      <c r="M109" s="369"/>
      <c r="N109" s="370"/>
      <c r="O109" s="371"/>
      <c r="P109" s="370"/>
      <c r="R109" s="369"/>
      <c r="S109" s="370"/>
      <c r="T109" s="371"/>
      <c r="U109" s="370"/>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57"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U89"/>
  <sheetViews>
    <sheetView windowProtection="1" showZeros="0" zoomScale="90" zoomScaleNormal="90" zoomScaleSheetLayoutView="100" zoomScalePageLayoutView="90" workbookViewId="0">
      <pane xSplit="1" ySplit="5" topLeftCell="B6"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384" customWidth="1"/>
    <col min="2" max="2" width="41.42578125" style="470" customWidth="1"/>
    <col min="3" max="3" width="10.140625" style="380" customWidth="1"/>
    <col min="4" max="4" width="10.140625" style="381" customWidth="1"/>
    <col min="5" max="5" width="11.7109375" style="382" customWidth="1"/>
    <col min="6" max="6" width="14.28515625" style="381" customWidth="1"/>
    <col min="7" max="7" width="3.7109375" style="383" customWidth="1"/>
    <col min="8" max="8" width="10.140625" style="380" customWidth="1"/>
    <col min="9" max="9" width="10.140625" style="381" customWidth="1"/>
    <col min="10" max="10" width="11.7109375" style="382" customWidth="1"/>
    <col min="11" max="11" width="14.28515625" style="381" customWidth="1"/>
    <col min="12" max="12" width="3.7109375" style="383" customWidth="1"/>
    <col min="13" max="13" width="10.140625" style="380" customWidth="1"/>
    <col min="14" max="14" width="10.140625" style="381" customWidth="1"/>
    <col min="15" max="15" width="11.7109375" style="382" customWidth="1"/>
    <col min="16" max="16" width="14.28515625" style="381" customWidth="1"/>
    <col min="17" max="17" width="3.7109375" style="383" customWidth="1"/>
    <col min="18" max="18" width="10.140625" style="380" customWidth="1"/>
    <col min="19" max="19" width="10.140625" style="381" customWidth="1"/>
    <col min="20" max="20" width="11.7109375" style="382" customWidth="1"/>
    <col min="21" max="21" width="14.28515625" style="381" customWidth="1"/>
    <col min="22" max="16384" width="9" style="383"/>
  </cols>
  <sheetData>
    <row r="1" spans="1:21" ht="19.5" customHeight="1">
      <c r="C1" s="1144" t="s">
        <v>1265</v>
      </c>
      <c r="D1" s="1144"/>
      <c r="E1" s="1144"/>
      <c r="F1" s="1144"/>
      <c r="H1" s="1144" t="s">
        <v>1990</v>
      </c>
      <c r="I1" s="1144"/>
      <c r="J1" s="1144"/>
      <c r="K1" s="1144"/>
      <c r="M1" s="1144" t="s">
        <v>1991</v>
      </c>
      <c r="N1" s="1144"/>
      <c r="O1" s="1144"/>
      <c r="P1" s="1144"/>
      <c r="R1" s="1144" t="s">
        <v>1992</v>
      </c>
      <c r="S1" s="1144"/>
      <c r="T1" s="1144"/>
      <c r="U1" s="1144"/>
    </row>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439" customFormat="1">
      <c r="A4" s="373"/>
      <c r="B4" s="278"/>
      <c r="C4" s="400"/>
      <c r="D4" s="283"/>
      <c r="E4" s="460"/>
      <c r="F4" s="460"/>
      <c r="H4" s="400"/>
      <c r="I4" s="283"/>
      <c r="J4" s="460"/>
      <c r="K4" s="460"/>
      <c r="M4" s="400"/>
      <c r="N4" s="283"/>
      <c r="O4" s="460"/>
      <c r="P4" s="460"/>
      <c r="R4" s="400"/>
      <c r="S4" s="283"/>
      <c r="T4" s="460"/>
      <c r="U4" s="460"/>
    </row>
    <row r="5" spans="1:21" s="473" customFormat="1" ht="20.100000000000001" customHeight="1">
      <c r="A5" s="471" t="s">
        <v>677</v>
      </c>
      <c r="B5" s="472" t="s">
        <v>644</v>
      </c>
    </row>
    <row r="6" spans="1:21" s="439" customFormat="1">
      <c r="A6" s="373"/>
      <c r="B6" s="278"/>
      <c r="C6" s="374"/>
      <c r="D6" s="582"/>
      <c r="E6" s="371"/>
      <c r="F6" s="370"/>
      <c r="H6" s="374"/>
      <c r="I6" s="582"/>
      <c r="J6" s="371"/>
      <c r="K6" s="370"/>
      <c r="M6" s="374"/>
      <c r="N6" s="582"/>
      <c r="O6" s="371"/>
      <c r="P6" s="370"/>
      <c r="R6" s="374"/>
      <c r="S6" s="582"/>
      <c r="T6" s="371"/>
      <c r="U6" s="370"/>
    </row>
    <row r="7" spans="1:21" s="439" customFormat="1" ht="60" customHeight="1">
      <c r="A7" s="373" t="s">
        <v>755</v>
      </c>
      <c r="B7" s="278" t="s">
        <v>1895</v>
      </c>
      <c r="C7" s="376"/>
      <c r="D7" s="370"/>
      <c r="E7" s="600"/>
      <c r="F7" s="370"/>
      <c r="H7" s="376"/>
      <c r="I7" s="370"/>
      <c r="J7" s="600"/>
      <c r="K7" s="370"/>
      <c r="M7" s="376"/>
      <c r="N7" s="370"/>
      <c r="O7" s="600"/>
      <c r="P7" s="370"/>
      <c r="R7" s="376"/>
      <c r="S7" s="370"/>
      <c r="T7" s="600"/>
      <c r="U7" s="370"/>
    </row>
    <row r="8" spans="1:21" s="439" customFormat="1" ht="15" customHeight="1">
      <c r="A8" s="373"/>
      <c r="B8" s="278" t="s">
        <v>1120</v>
      </c>
      <c r="C8" s="376"/>
      <c r="D8" s="370"/>
      <c r="E8" s="600"/>
      <c r="F8" s="370"/>
      <c r="H8" s="376"/>
      <c r="I8" s="370"/>
      <c r="J8" s="600"/>
      <c r="K8" s="370"/>
      <c r="M8" s="376"/>
      <c r="N8" s="370"/>
      <c r="O8" s="600"/>
      <c r="P8" s="370"/>
      <c r="R8" s="376"/>
      <c r="S8" s="370"/>
      <c r="T8" s="600"/>
      <c r="U8" s="370"/>
    </row>
    <row r="9" spans="1:21" s="439" customFormat="1" ht="184.5" customHeight="1">
      <c r="A9" s="373"/>
      <c r="B9" s="289" t="s">
        <v>1967</v>
      </c>
      <c r="C9" s="376"/>
      <c r="D9" s="370"/>
      <c r="E9" s="600"/>
      <c r="F9" s="370"/>
      <c r="H9" s="376"/>
      <c r="I9" s="370"/>
      <c r="J9" s="600"/>
      <c r="K9" s="370"/>
      <c r="M9" s="376"/>
      <c r="N9" s="370"/>
      <c r="O9" s="600"/>
      <c r="P9" s="370"/>
      <c r="R9" s="376"/>
      <c r="S9" s="370"/>
      <c r="T9" s="600"/>
      <c r="U9" s="370"/>
    </row>
    <row r="10" spans="1:21" s="439" customFormat="1" ht="81.75" customHeight="1">
      <c r="A10" s="373"/>
      <c r="B10" s="278" t="s">
        <v>1894</v>
      </c>
      <c r="C10" s="376"/>
      <c r="D10" s="370"/>
      <c r="E10" s="600"/>
      <c r="F10" s="370"/>
      <c r="H10" s="376"/>
      <c r="I10" s="370"/>
      <c r="J10" s="600"/>
      <c r="K10" s="370"/>
      <c r="M10" s="376"/>
      <c r="N10" s="370"/>
      <c r="O10" s="600"/>
      <c r="P10" s="370"/>
      <c r="R10" s="376"/>
      <c r="S10" s="370"/>
      <c r="T10" s="600"/>
      <c r="U10" s="370"/>
    </row>
    <row r="11" spans="1:21" s="439" customFormat="1" ht="83.25" customHeight="1">
      <c r="A11" s="373"/>
      <c r="B11" s="278" t="s">
        <v>1121</v>
      </c>
      <c r="C11" s="376"/>
      <c r="D11" s="370"/>
      <c r="E11" s="600"/>
      <c r="F11" s="370"/>
      <c r="H11" s="376"/>
      <c r="I11" s="370"/>
      <c r="J11" s="600"/>
      <c r="K11" s="370"/>
      <c r="M11" s="376"/>
      <c r="N11" s="370"/>
      <c r="O11" s="600"/>
      <c r="P11" s="370"/>
      <c r="R11" s="376"/>
      <c r="S11" s="370"/>
      <c r="T11" s="600"/>
      <c r="U11" s="370"/>
    </row>
    <row r="12" spans="1:21" s="439" customFormat="1" ht="27.75" customHeight="1">
      <c r="A12" s="373"/>
      <c r="B12" s="278" t="s">
        <v>2126</v>
      </c>
      <c r="C12" s="374"/>
      <c r="D12" s="370"/>
      <c r="E12" s="371"/>
      <c r="F12" s="370"/>
      <c r="H12" s="374"/>
      <c r="I12" s="370"/>
      <c r="J12" s="371"/>
      <c r="K12" s="370"/>
      <c r="M12" s="374"/>
      <c r="N12" s="370"/>
      <c r="O12" s="371"/>
      <c r="P12" s="370"/>
      <c r="R12" s="374"/>
      <c r="S12" s="370"/>
      <c r="T12" s="371"/>
      <c r="U12" s="370"/>
    </row>
    <row r="13" spans="1:21" s="439" customFormat="1" ht="12.95" customHeight="1">
      <c r="A13" s="373"/>
      <c r="B13" s="376" t="s">
        <v>48</v>
      </c>
      <c r="C13" s="374" t="s">
        <v>1</v>
      </c>
      <c r="D13" s="370">
        <v>2</v>
      </c>
      <c r="E13" s="1087"/>
      <c r="F13" s="370">
        <f>D13*E13</f>
        <v>0</v>
      </c>
      <c r="H13" s="374" t="s">
        <v>1</v>
      </c>
      <c r="I13" s="370"/>
      <c r="J13" s="283">
        <f>E13</f>
        <v>0</v>
      </c>
      <c r="K13" s="370">
        <f>I13*J13</f>
        <v>0</v>
      </c>
      <c r="M13" s="374" t="s">
        <v>1</v>
      </c>
      <c r="N13" s="370">
        <v>2</v>
      </c>
      <c r="O13" s="283">
        <f>E13</f>
        <v>0</v>
      </c>
      <c r="P13" s="370">
        <f>N13*O13</f>
        <v>0</v>
      </c>
      <c r="R13" s="374" t="s">
        <v>1</v>
      </c>
      <c r="S13" s="370"/>
      <c r="T13" s="283">
        <f>E13</f>
        <v>0</v>
      </c>
      <c r="U13" s="370">
        <f>S13*T13</f>
        <v>0</v>
      </c>
    </row>
    <row r="14" spans="1:21" s="439" customFormat="1" ht="12.95" customHeight="1">
      <c r="A14" s="373"/>
      <c r="B14" s="376" t="s">
        <v>47</v>
      </c>
      <c r="C14" s="374" t="s">
        <v>1</v>
      </c>
      <c r="D14" s="370">
        <v>1</v>
      </c>
      <c r="E14" s="1087"/>
      <c r="F14" s="370">
        <f>D14*E14</f>
        <v>0</v>
      </c>
      <c r="H14" s="374" t="s">
        <v>1</v>
      </c>
      <c r="I14" s="370"/>
      <c r="J14" s="283">
        <f t="shared" ref="J14:J53" si="0">E14</f>
        <v>0</v>
      </c>
      <c r="K14" s="370">
        <f>I14*J14</f>
        <v>0</v>
      </c>
      <c r="M14" s="374" t="s">
        <v>1</v>
      </c>
      <c r="N14" s="370">
        <v>1</v>
      </c>
      <c r="O14" s="283">
        <f t="shared" ref="O14:O53" si="1">E14</f>
        <v>0</v>
      </c>
      <c r="P14" s="370">
        <f>N14*O14</f>
        <v>0</v>
      </c>
      <c r="R14" s="374" t="s">
        <v>1</v>
      </c>
      <c r="S14" s="370"/>
      <c r="T14" s="283">
        <f t="shared" ref="T14:T53" si="2">E14</f>
        <v>0</v>
      </c>
      <c r="U14" s="370">
        <f>S14*T14</f>
        <v>0</v>
      </c>
    </row>
    <row r="15" spans="1:21" s="439" customFormat="1">
      <c r="A15" s="373"/>
      <c r="B15" s="278"/>
      <c r="C15" s="374"/>
      <c r="D15" s="370"/>
      <c r="E15" s="371"/>
      <c r="F15" s="370"/>
      <c r="H15" s="374"/>
      <c r="I15" s="370"/>
      <c r="J15" s="283">
        <f t="shared" si="0"/>
        <v>0</v>
      </c>
      <c r="K15" s="370"/>
      <c r="M15" s="374"/>
      <c r="N15" s="370"/>
      <c r="O15" s="283">
        <f t="shared" si="1"/>
        <v>0</v>
      </c>
      <c r="P15" s="370"/>
      <c r="R15" s="374"/>
      <c r="S15" s="370"/>
      <c r="T15" s="283">
        <f t="shared" si="2"/>
        <v>0</v>
      </c>
      <c r="U15" s="370"/>
    </row>
    <row r="16" spans="1:21" s="439" customFormat="1" ht="60" customHeight="1">
      <c r="A16" s="373" t="s">
        <v>756</v>
      </c>
      <c r="B16" s="278" t="s">
        <v>1895</v>
      </c>
      <c r="C16" s="376"/>
      <c r="D16" s="370"/>
      <c r="E16" s="600"/>
      <c r="F16" s="370"/>
      <c r="H16" s="376"/>
      <c r="I16" s="370"/>
      <c r="J16" s="283">
        <f t="shared" si="0"/>
        <v>0</v>
      </c>
      <c r="K16" s="370"/>
      <c r="M16" s="376"/>
      <c r="N16" s="370"/>
      <c r="O16" s="283">
        <f t="shared" si="1"/>
        <v>0</v>
      </c>
      <c r="P16" s="370"/>
      <c r="R16" s="376"/>
      <c r="S16" s="370"/>
      <c r="T16" s="283">
        <f t="shared" si="2"/>
        <v>0</v>
      </c>
      <c r="U16" s="370"/>
    </row>
    <row r="17" spans="1:21" s="439" customFormat="1" ht="15" customHeight="1">
      <c r="A17" s="373"/>
      <c r="B17" s="278" t="s">
        <v>1120</v>
      </c>
      <c r="C17" s="376"/>
      <c r="D17" s="370"/>
      <c r="E17" s="600"/>
      <c r="F17" s="370"/>
      <c r="H17" s="376"/>
      <c r="I17" s="370"/>
      <c r="J17" s="283">
        <f t="shared" si="0"/>
        <v>0</v>
      </c>
      <c r="K17" s="370"/>
      <c r="M17" s="376"/>
      <c r="N17" s="370"/>
      <c r="O17" s="283">
        <f t="shared" si="1"/>
        <v>0</v>
      </c>
      <c r="P17" s="370"/>
      <c r="R17" s="376"/>
      <c r="S17" s="370"/>
      <c r="T17" s="283">
        <f t="shared" si="2"/>
        <v>0</v>
      </c>
      <c r="U17" s="370"/>
    </row>
    <row r="18" spans="1:21" s="439" customFormat="1" ht="198.75" customHeight="1">
      <c r="A18" s="373"/>
      <c r="B18" s="289" t="s">
        <v>1968</v>
      </c>
      <c r="C18" s="376"/>
      <c r="D18" s="370"/>
      <c r="E18" s="600"/>
      <c r="F18" s="370"/>
      <c r="H18" s="376"/>
      <c r="I18" s="370"/>
      <c r="J18" s="283">
        <f t="shared" si="0"/>
        <v>0</v>
      </c>
      <c r="K18" s="370"/>
      <c r="M18" s="376"/>
      <c r="N18" s="370"/>
      <c r="O18" s="283">
        <f t="shared" si="1"/>
        <v>0</v>
      </c>
      <c r="P18" s="370"/>
      <c r="R18" s="376"/>
      <c r="S18" s="370"/>
      <c r="T18" s="283">
        <f t="shared" si="2"/>
        <v>0</v>
      </c>
      <c r="U18" s="370"/>
    </row>
    <row r="19" spans="1:21" s="439" customFormat="1" ht="84.75" customHeight="1">
      <c r="A19" s="373"/>
      <c r="B19" s="278" t="s">
        <v>1894</v>
      </c>
      <c r="C19" s="376"/>
      <c r="D19" s="370"/>
      <c r="E19" s="600"/>
      <c r="F19" s="370"/>
      <c r="H19" s="376"/>
      <c r="I19" s="370"/>
      <c r="J19" s="283">
        <f t="shared" si="0"/>
        <v>0</v>
      </c>
      <c r="K19" s="370"/>
      <c r="M19" s="376"/>
      <c r="N19" s="370"/>
      <c r="O19" s="283">
        <f t="shared" si="1"/>
        <v>0</v>
      </c>
      <c r="P19" s="370"/>
      <c r="R19" s="376"/>
      <c r="S19" s="370"/>
      <c r="T19" s="283">
        <f t="shared" si="2"/>
        <v>0</v>
      </c>
      <c r="U19" s="370"/>
    </row>
    <row r="20" spans="1:21" s="439" customFormat="1" ht="83.25" customHeight="1">
      <c r="A20" s="373"/>
      <c r="B20" s="278" t="s">
        <v>1121</v>
      </c>
      <c r="C20" s="376"/>
      <c r="D20" s="370"/>
      <c r="E20" s="600"/>
      <c r="F20" s="370"/>
      <c r="H20" s="376"/>
      <c r="I20" s="370"/>
      <c r="J20" s="283">
        <f t="shared" si="0"/>
        <v>0</v>
      </c>
      <c r="K20" s="370"/>
      <c r="M20" s="376"/>
      <c r="N20" s="370"/>
      <c r="O20" s="283">
        <f t="shared" si="1"/>
        <v>0</v>
      </c>
      <c r="P20" s="370"/>
      <c r="R20" s="376"/>
      <c r="S20" s="370"/>
      <c r="T20" s="283">
        <f t="shared" si="2"/>
        <v>0</v>
      </c>
      <c r="U20" s="370"/>
    </row>
    <row r="21" spans="1:21" s="439" customFormat="1" ht="27.75" customHeight="1">
      <c r="A21" s="373"/>
      <c r="B21" s="278" t="s">
        <v>2127</v>
      </c>
      <c r="C21" s="374"/>
      <c r="D21" s="370"/>
      <c r="E21" s="371"/>
      <c r="F21" s="370"/>
      <c r="H21" s="374"/>
      <c r="I21" s="370"/>
      <c r="J21" s="283">
        <f t="shared" si="0"/>
        <v>0</v>
      </c>
      <c r="K21" s="370"/>
      <c r="M21" s="374"/>
      <c r="N21" s="370"/>
      <c r="O21" s="283">
        <f t="shared" si="1"/>
        <v>0</v>
      </c>
      <c r="P21" s="370"/>
      <c r="R21" s="374"/>
      <c r="S21" s="370"/>
      <c r="T21" s="283">
        <f t="shared" si="2"/>
        <v>0</v>
      </c>
      <c r="U21" s="370"/>
    </row>
    <row r="22" spans="1:21" s="439" customFormat="1" ht="12.95" customHeight="1">
      <c r="A22" s="373"/>
      <c r="B22" s="376" t="s">
        <v>48</v>
      </c>
      <c r="C22" s="374" t="s">
        <v>1</v>
      </c>
      <c r="D22" s="370">
        <v>1</v>
      </c>
      <c r="E22" s="1087"/>
      <c r="F22" s="370">
        <f>D22*E22</f>
        <v>0</v>
      </c>
      <c r="H22" s="374" t="s">
        <v>1</v>
      </c>
      <c r="I22" s="370"/>
      <c r="J22" s="283">
        <f t="shared" si="0"/>
        <v>0</v>
      </c>
      <c r="K22" s="370">
        <f>I22*J22</f>
        <v>0</v>
      </c>
      <c r="M22" s="374" t="s">
        <v>1</v>
      </c>
      <c r="N22" s="370">
        <v>1</v>
      </c>
      <c r="O22" s="283">
        <f t="shared" si="1"/>
        <v>0</v>
      </c>
      <c r="P22" s="370">
        <f>N22*O22</f>
        <v>0</v>
      </c>
      <c r="R22" s="374" t="s">
        <v>1</v>
      </c>
      <c r="S22" s="370"/>
      <c r="T22" s="283">
        <f t="shared" si="2"/>
        <v>0</v>
      </c>
      <c r="U22" s="370">
        <f>S22*T22</f>
        <v>0</v>
      </c>
    </row>
    <row r="23" spans="1:21" s="439" customFormat="1">
      <c r="A23" s="373"/>
      <c r="B23" s="278"/>
      <c r="C23" s="374"/>
      <c r="D23" s="370"/>
      <c r="E23" s="371"/>
      <c r="F23" s="370"/>
      <c r="H23" s="374"/>
      <c r="I23" s="370"/>
      <c r="J23" s="283">
        <f t="shared" si="0"/>
        <v>0</v>
      </c>
      <c r="K23" s="370"/>
      <c r="M23" s="374"/>
      <c r="N23" s="370"/>
      <c r="O23" s="283">
        <f t="shared" si="1"/>
        <v>0</v>
      </c>
      <c r="P23" s="370"/>
      <c r="R23" s="374"/>
      <c r="S23" s="370"/>
      <c r="T23" s="283">
        <f t="shared" si="2"/>
        <v>0</v>
      </c>
      <c r="U23" s="370"/>
    </row>
    <row r="24" spans="1:21" s="439" customFormat="1" ht="60" customHeight="1">
      <c r="A24" s="373" t="s">
        <v>757</v>
      </c>
      <c r="B24" s="278" t="s">
        <v>1895</v>
      </c>
      <c r="C24" s="376"/>
      <c r="D24" s="370"/>
      <c r="E24" s="600"/>
      <c r="F24" s="370"/>
      <c r="H24" s="376"/>
      <c r="I24" s="370"/>
      <c r="J24" s="283">
        <f t="shared" si="0"/>
        <v>0</v>
      </c>
      <c r="K24" s="370"/>
      <c r="M24" s="376"/>
      <c r="N24" s="370"/>
      <c r="O24" s="283">
        <f t="shared" si="1"/>
        <v>0</v>
      </c>
      <c r="P24" s="370"/>
      <c r="R24" s="376"/>
      <c r="S24" s="370"/>
      <c r="T24" s="283">
        <f t="shared" si="2"/>
        <v>0</v>
      </c>
      <c r="U24" s="370"/>
    </row>
    <row r="25" spans="1:21" s="439" customFormat="1" ht="15" customHeight="1">
      <c r="A25" s="373"/>
      <c r="B25" s="278" t="s">
        <v>1140</v>
      </c>
      <c r="C25" s="376"/>
      <c r="D25" s="370"/>
      <c r="E25" s="600"/>
      <c r="F25" s="370"/>
      <c r="H25" s="376"/>
      <c r="I25" s="370"/>
      <c r="J25" s="283">
        <f t="shared" si="0"/>
        <v>0</v>
      </c>
      <c r="K25" s="370"/>
      <c r="M25" s="376"/>
      <c r="N25" s="370"/>
      <c r="O25" s="283">
        <f t="shared" si="1"/>
        <v>0</v>
      </c>
      <c r="P25" s="370"/>
      <c r="R25" s="376"/>
      <c r="S25" s="370"/>
      <c r="T25" s="283">
        <f t="shared" si="2"/>
        <v>0</v>
      </c>
      <c r="U25" s="370"/>
    </row>
    <row r="26" spans="1:21" s="439" customFormat="1" ht="189" customHeight="1">
      <c r="A26" s="373"/>
      <c r="B26" s="289" t="s">
        <v>1967</v>
      </c>
      <c r="C26" s="376"/>
      <c r="D26" s="370"/>
      <c r="E26" s="600"/>
      <c r="F26" s="370"/>
      <c r="H26" s="376"/>
      <c r="I26" s="370"/>
      <c r="J26" s="283">
        <f t="shared" si="0"/>
        <v>0</v>
      </c>
      <c r="K26" s="370"/>
      <c r="M26" s="376"/>
      <c r="N26" s="370"/>
      <c r="O26" s="283">
        <f t="shared" si="1"/>
        <v>0</v>
      </c>
      <c r="P26" s="370"/>
      <c r="R26" s="376"/>
      <c r="S26" s="370"/>
      <c r="T26" s="283">
        <f t="shared" si="2"/>
        <v>0</v>
      </c>
      <c r="U26" s="370"/>
    </row>
    <row r="27" spans="1:21" s="439" customFormat="1" ht="81" customHeight="1">
      <c r="A27" s="373"/>
      <c r="B27" s="278" t="s">
        <v>1894</v>
      </c>
      <c r="C27" s="376"/>
      <c r="D27" s="370"/>
      <c r="E27" s="600"/>
      <c r="F27" s="370"/>
      <c r="H27" s="376"/>
      <c r="I27" s="370"/>
      <c r="J27" s="283">
        <f t="shared" si="0"/>
        <v>0</v>
      </c>
      <c r="K27" s="370"/>
      <c r="M27" s="376"/>
      <c r="N27" s="370"/>
      <c r="O27" s="283">
        <f t="shared" si="1"/>
        <v>0</v>
      </c>
      <c r="P27" s="370"/>
      <c r="R27" s="376"/>
      <c r="S27" s="370"/>
      <c r="T27" s="283">
        <f t="shared" si="2"/>
        <v>0</v>
      </c>
      <c r="U27" s="370"/>
    </row>
    <row r="28" spans="1:21" s="439" customFormat="1" ht="83.25" customHeight="1">
      <c r="A28" s="373"/>
      <c r="B28" s="278" t="s">
        <v>1121</v>
      </c>
      <c r="C28" s="376"/>
      <c r="D28" s="370"/>
      <c r="E28" s="600"/>
      <c r="F28" s="370"/>
      <c r="H28" s="376"/>
      <c r="I28" s="370"/>
      <c r="J28" s="283">
        <f t="shared" si="0"/>
        <v>0</v>
      </c>
      <c r="K28" s="370"/>
      <c r="M28" s="376"/>
      <c r="N28" s="370"/>
      <c r="O28" s="283">
        <f t="shared" si="1"/>
        <v>0</v>
      </c>
      <c r="P28" s="370"/>
      <c r="R28" s="376"/>
      <c r="S28" s="370"/>
      <c r="T28" s="283">
        <f t="shared" si="2"/>
        <v>0</v>
      </c>
      <c r="U28" s="370"/>
    </row>
    <row r="29" spans="1:21" s="439" customFormat="1" ht="27.75" customHeight="1">
      <c r="A29" s="373"/>
      <c r="B29" s="278" t="s">
        <v>2128</v>
      </c>
      <c r="C29" s="374"/>
      <c r="D29" s="370"/>
      <c r="E29" s="371"/>
      <c r="F29" s="370"/>
      <c r="H29" s="374"/>
      <c r="I29" s="370"/>
      <c r="J29" s="283">
        <f t="shared" si="0"/>
        <v>0</v>
      </c>
      <c r="K29" s="370"/>
      <c r="M29" s="374"/>
      <c r="N29" s="370"/>
      <c r="O29" s="283">
        <f t="shared" si="1"/>
        <v>0</v>
      </c>
      <c r="P29" s="370"/>
      <c r="R29" s="374"/>
      <c r="S29" s="370"/>
      <c r="T29" s="283">
        <f t="shared" si="2"/>
        <v>0</v>
      </c>
      <c r="U29" s="370"/>
    </row>
    <row r="30" spans="1:21" s="439" customFormat="1" ht="12.95" customHeight="1">
      <c r="A30" s="373"/>
      <c r="B30" s="376" t="s">
        <v>48</v>
      </c>
      <c r="C30" s="374" t="s">
        <v>1</v>
      </c>
      <c r="D30" s="370">
        <v>1</v>
      </c>
      <c r="E30" s="1087"/>
      <c r="F30" s="370">
        <f>D30*E30</f>
        <v>0</v>
      </c>
      <c r="H30" s="374" t="s">
        <v>1</v>
      </c>
      <c r="I30" s="370">
        <v>0</v>
      </c>
      <c r="J30" s="283">
        <f t="shared" si="0"/>
        <v>0</v>
      </c>
      <c r="K30" s="370">
        <f>I30*J30</f>
        <v>0</v>
      </c>
      <c r="M30" s="374" t="s">
        <v>1</v>
      </c>
      <c r="N30" s="370">
        <v>1</v>
      </c>
      <c r="O30" s="283">
        <f t="shared" si="1"/>
        <v>0</v>
      </c>
      <c r="P30" s="370">
        <f>N30*O30</f>
        <v>0</v>
      </c>
      <c r="R30" s="374" t="s">
        <v>1</v>
      </c>
      <c r="S30" s="370">
        <v>0</v>
      </c>
      <c r="T30" s="283">
        <f t="shared" si="2"/>
        <v>0</v>
      </c>
      <c r="U30" s="370">
        <f>S30*T30</f>
        <v>0</v>
      </c>
    </row>
    <row r="31" spans="1:21" s="439" customFormat="1" ht="12.95" customHeight="1">
      <c r="A31" s="373"/>
      <c r="B31" s="376" t="s">
        <v>47</v>
      </c>
      <c r="C31" s="374" t="s">
        <v>1</v>
      </c>
      <c r="D31" s="370">
        <v>2</v>
      </c>
      <c r="E31" s="1087"/>
      <c r="F31" s="370">
        <f>D31*E31</f>
        <v>0</v>
      </c>
      <c r="H31" s="374" t="s">
        <v>1</v>
      </c>
      <c r="I31" s="370">
        <v>0</v>
      </c>
      <c r="J31" s="283">
        <f t="shared" si="0"/>
        <v>0</v>
      </c>
      <c r="K31" s="370">
        <f>I31*J31</f>
        <v>0</v>
      </c>
      <c r="M31" s="374" t="s">
        <v>1</v>
      </c>
      <c r="N31" s="370">
        <v>2</v>
      </c>
      <c r="O31" s="283">
        <f t="shared" si="1"/>
        <v>0</v>
      </c>
      <c r="P31" s="370">
        <f>N31*O31</f>
        <v>0</v>
      </c>
      <c r="R31" s="374" t="s">
        <v>1</v>
      </c>
      <c r="S31" s="370">
        <v>0</v>
      </c>
      <c r="T31" s="283">
        <f t="shared" si="2"/>
        <v>0</v>
      </c>
      <c r="U31" s="370">
        <f>S31*T31</f>
        <v>0</v>
      </c>
    </row>
    <row r="32" spans="1:21" s="439" customFormat="1">
      <c r="A32" s="373"/>
      <c r="B32" s="278"/>
      <c r="C32" s="374"/>
      <c r="D32" s="370"/>
      <c r="E32" s="371"/>
      <c r="F32" s="370"/>
      <c r="H32" s="374"/>
      <c r="I32" s="370"/>
      <c r="J32" s="283">
        <f t="shared" si="0"/>
        <v>0</v>
      </c>
      <c r="K32" s="370"/>
      <c r="M32" s="374"/>
      <c r="N32" s="370"/>
      <c r="O32" s="283">
        <f t="shared" si="1"/>
        <v>0</v>
      </c>
      <c r="P32" s="370"/>
      <c r="R32" s="374"/>
      <c r="S32" s="370"/>
      <c r="T32" s="283">
        <f t="shared" si="2"/>
        <v>0</v>
      </c>
      <c r="U32" s="370"/>
    </row>
    <row r="33" spans="1:21" s="439" customFormat="1" ht="60" customHeight="1">
      <c r="A33" s="373" t="s">
        <v>758</v>
      </c>
      <c r="B33" s="278" t="s">
        <v>1896</v>
      </c>
      <c r="C33" s="376"/>
      <c r="D33" s="370"/>
      <c r="E33" s="600"/>
      <c r="F33" s="370"/>
      <c r="H33" s="376"/>
      <c r="I33" s="370"/>
      <c r="J33" s="283">
        <f t="shared" si="0"/>
        <v>0</v>
      </c>
      <c r="K33" s="370"/>
      <c r="M33" s="376"/>
      <c r="N33" s="370"/>
      <c r="O33" s="283">
        <f t="shared" si="1"/>
        <v>0</v>
      </c>
      <c r="P33" s="370"/>
      <c r="R33" s="376"/>
      <c r="S33" s="370"/>
      <c r="T33" s="283">
        <f t="shared" si="2"/>
        <v>0</v>
      </c>
      <c r="U33" s="370"/>
    </row>
    <row r="34" spans="1:21" s="439" customFormat="1" ht="15" customHeight="1">
      <c r="A34" s="373"/>
      <c r="B34" s="278" t="s">
        <v>2182</v>
      </c>
      <c r="C34" s="376"/>
      <c r="D34" s="370"/>
      <c r="E34" s="600"/>
      <c r="F34" s="370"/>
      <c r="H34" s="376"/>
      <c r="I34" s="370"/>
      <c r="J34" s="283">
        <f t="shared" si="0"/>
        <v>0</v>
      </c>
      <c r="K34" s="370"/>
      <c r="M34" s="376"/>
      <c r="N34" s="370"/>
      <c r="O34" s="283">
        <f t="shared" si="1"/>
        <v>0</v>
      </c>
      <c r="P34" s="370"/>
      <c r="R34" s="376"/>
      <c r="S34" s="370"/>
      <c r="T34" s="283">
        <f t="shared" si="2"/>
        <v>0</v>
      </c>
      <c r="U34" s="370"/>
    </row>
    <row r="35" spans="1:21" s="439" customFormat="1" ht="194.25" customHeight="1">
      <c r="A35" s="373"/>
      <c r="B35" s="289" t="s">
        <v>1969</v>
      </c>
      <c r="C35" s="376"/>
      <c r="D35" s="370"/>
      <c r="E35" s="600"/>
      <c r="F35" s="370"/>
      <c r="H35" s="376"/>
      <c r="I35" s="370"/>
      <c r="J35" s="283">
        <f t="shared" si="0"/>
        <v>0</v>
      </c>
      <c r="K35" s="370"/>
      <c r="M35" s="376"/>
      <c r="N35" s="370"/>
      <c r="O35" s="283">
        <f t="shared" si="1"/>
        <v>0</v>
      </c>
      <c r="P35" s="370"/>
      <c r="R35" s="376"/>
      <c r="S35" s="370"/>
      <c r="T35" s="283">
        <f t="shared" si="2"/>
        <v>0</v>
      </c>
      <c r="U35" s="370"/>
    </row>
    <row r="36" spans="1:21" s="439" customFormat="1" ht="84.75" customHeight="1">
      <c r="A36" s="373"/>
      <c r="B36" s="278" t="s">
        <v>1894</v>
      </c>
      <c r="C36" s="376"/>
      <c r="D36" s="370"/>
      <c r="E36" s="600"/>
      <c r="F36" s="370"/>
      <c r="H36" s="376"/>
      <c r="I36" s="370"/>
      <c r="J36" s="283">
        <f t="shared" si="0"/>
        <v>0</v>
      </c>
      <c r="K36" s="370"/>
      <c r="M36" s="376"/>
      <c r="N36" s="370"/>
      <c r="O36" s="283">
        <f t="shared" si="1"/>
        <v>0</v>
      </c>
      <c r="P36" s="370"/>
      <c r="R36" s="376"/>
      <c r="S36" s="370"/>
      <c r="T36" s="283">
        <f t="shared" si="2"/>
        <v>0</v>
      </c>
      <c r="U36" s="370"/>
    </row>
    <row r="37" spans="1:21" s="439" customFormat="1" ht="92.25" customHeight="1">
      <c r="A37" s="373"/>
      <c r="B37" s="278" t="s">
        <v>1121</v>
      </c>
      <c r="C37" s="376"/>
      <c r="D37" s="370"/>
      <c r="E37" s="600"/>
      <c r="F37" s="370"/>
      <c r="H37" s="376"/>
      <c r="I37" s="370"/>
      <c r="J37" s="283">
        <f t="shared" si="0"/>
        <v>0</v>
      </c>
      <c r="K37" s="370"/>
      <c r="M37" s="376"/>
      <c r="N37" s="370"/>
      <c r="O37" s="283">
        <f t="shared" si="1"/>
        <v>0</v>
      </c>
      <c r="P37" s="370"/>
      <c r="R37" s="376"/>
      <c r="S37" s="370"/>
      <c r="T37" s="283">
        <f t="shared" si="2"/>
        <v>0</v>
      </c>
      <c r="U37" s="370"/>
    </row>
    <row r="38" spans="1:21" s="439" customFormat="1" ht="27.75" customHeight="1">
      <c r="A38" s="373"/>
      <c r="B38" s="278" t="s">
        <v>2128</v>
      </c>
      <c r="C38" s="400" t="s">
        <v>1</v>
      </c>
      <c r="D38" s="283">
        <v>1</v>
      </c>
      <c r="E38" s="1078"/>
      <c r="F38" s="283">
        <f>D38*E38</f>
        <v>0</v>
      </c>
      <c r="G38" s="493"/>
      <c r="H38" s="400" t="s">
        <v>1</v>
      </c>
      <c r="I38" s="283"/>
      <c r="J38" s="283">
        <f t="shared" si="0"/>
        <v>0</v>
      </c>
      <c r="K38" s="283">
        <f>I38*J38</f>
        <v>0</v>
      </c>
      <c r="L38" s="493"/>
      <c r="M38" s="400" t="s">
        <v>1</v>
      </c>
      <c r="N38" s="283">
        <v>1</v>
      </c>
      <c r="O38" s="283">
        <f t="shared" si="1"/>
        <v>0</v>
      </c>
      <c r="P38" s="283">
        <f>N38*O38</f>
        <v>0</v>
      </c>
      <c r="Q38" s="493"/>
      <c r="R38" s="400" t="s">
        <v>1</v>
      </c>
      <c r="S38" s="283"/>
      <c r="T38" s="283">
        <f t="shared" si="2"/>
        <v>0</v>
      </c>
      <c r="U38" s="283">
        <f>S38*T38</f>
        <v>0</v>
      </c>
    </row>
    <row r="39" spans="1:21" s="439" customFormat="1">
      <c r="A39" s="373"/>
      <c r="B39" s="278"/>
      <c r="C39" s="374"/>
      <c r="D39" s="370"/>
      <c r="E39" s="371"/>
      <c r="F39" s="370"/>
      <c r="H39" s="374"/>
      <c r="I39" s="370"/>
      <c r="J39" s="283">
        <f t="shared" si="0"/>
        <v>0</v>
      </c>
      <c r="K39" s="370"/>
      <c r="M39" s="374"/>
      <c r="N39" s="370"/>
      <c r="O39" s="283">
        <f t="shared" si="1"/>
        <v>0</v>
      </c>
      <c r="P39" s="370"/>
      <c r="R39" s="374"/>
      <c r="S39" s="370"/>
      <c r="T39" s="283">
        <f t="shared" si="2"/>
        <v>0</v>
      </c>
      <c r="U39" s="370"/>
    </row>
    <row r="40" spans="1:21" s="439" customFormat="1" ht="110.25" customHeight="1">
      <c r="A40" s="373" t="s">
        <v>759</v>
      </c>
      <c r="B40" s="278" t="s">
        <v>1897</v>
      </c>
      <c r="C40" s="376"/>
      <c r="D40" s="370"/>
      <c r="E40" s="600"/>
      <c r="F40" s="370"/>
      <c r="H40" s="376"/>
      <c r="I40" s="370"/>
      <c r="J40" s="283">
        <f t="shared" si="0"/>
        <v>0</v>
      </c>
      <c r="K40" s="370"/>
      <c r="M40" s="376"/>
      <c r="N40" s="370"/>
      <c r="O40" s="283">
        <f t="shared" si="1"/>
        <v>0</v>
      </c>
      <c r="P40" s="370"/>
      <c r="R40" s="376"/>
      <c r="S40" s="370"/>
      <c r="T40" s="283">
        <f t="shared" si="2"/>
        <v>0</v>
      </c>
      <c r="U40" s="370"/>
    </row>
    <row r="41" spans="1:21" s="439" customFormat="1" ht="25.5" customHeight="1">
      <c r="A41" s="373"/>
      <c r="B41" s="278" t="s">
        <v>1141</v>
      </c>
      <c r="C41" s="376"/>
      <c r="D41" s="370"/>
      <c r="E41" s="600"/>
      <c r="F41" s="370"/>
      <c r="H41" s="376"/>
      <c r="I41" s="370"/>
      <c r="J41" s="283">
        <f t="shared" si="0"/>
        <v>0</v>
      </c>
      <c r="K41" s="370"/>
      <c r="M41" s="376"/>
      <c r="N41" s="370"/>
      <c r="O41" s="283">
        <f t="shared" si="1"/>
        <v>0</v>
      </c>
      <c r="P41" s="370"/>
      <c r="R41" s="376"/>
      <c r="S41" s="370"/>
      <c r="T41" s="283">
        <f t="shared" si="2"/>
        <v>0</v>
      </c>
      <c r="U41" s="370"/>
    </row>
    <row r="42" spans="1:21" s="439" customFormat="1" ht="94.5" customHeight="1">
      <c r="A42" s="373"/>
      <c r="B42" s="278" t="s">
        <v>1898</v>
      </c>
      <c r="C42" s="376"/>
      <c r="D42" s="370"/>
      <c r="E42" s="600"/>
      <c r="F42" s="370"/>
      <c r="H42" s="376"/>
      <c r="I42" s="370"/>
      <c r="J42" s="283">
        <f t="shared" si="0"/>
        <v>0</v>
      </c>
      <c r="K42" s="370"/>
      <c r="M42" s="376"/>
      <c r="N42" s="370"/>
      <c r="O42" s="283">
        <f t="shared" si="1"/>
        <v>0</v>
      </c>
      <c r="P42" s="370"/>
      <c r="R42" s="376"/>
      <c r="S42" s="370"/>
      <c r="T42" s="283">
        <f t="shared" si="2"/>
        <v>0</v>
      </c>
      <c r="U42" s="370"/>
    </row>
    <row r="43" spans="1:21" s="439" customFormat="1" ht="112.5" customHeight="1">
      <c r="A43" s="373"/>
      <c r="B43" s="278" t="s">
        <v>1899</v>
      </c>
      <c r="C43" s="376"/>
      <c r="D43" s="370"/>
      <c r="E43" s="600"/>
      <c r="F43" s="370"/>
      <c r="H43" s="376"/>
      <c r="I43" s="370"/>
      <c r="J43" s="283">
        <f t="shared" si="0"/>
        <v>0</v>
      </c>
      <c r="K43" s="370"/>
      <c r="M43" s="376"/>
      <c r="N43" s="370"/>
      <c r="O43" s="283">
        <f t="shared" si="1"/>
        <v>0</v>
      </c>
      <c r="P43" s="370"/>
      <c r="R43" s="376"/>
      <c r="S43" s="370"/>
      <c r="T43" s="283">
        <f t="shared" si="2"/>
        <v>0</v>
      </c>
      <c r="U43" s="370"/>
    </row>
    <row r="44" spans="1:21" s="439" customFormat="1" ht="86.25" customHeight="1">
      <c r="A44" s="373"/>
      <c r="B44" s="278" t="s">
        <v>1894</v>
      </c>
      <c r="C44" s="376"/>
      <c r="D44" s="370"/>
      <c r="E44" s="600"/>
      <c r="F44" s="370"/>
      <c r="H44" s="376"/>
      <c r="I44" s="370"/>
      <c r="J44" s="283">
        <f t="shared" si="0"/>
        <v>0</v>
      </c>
      <c r="K44" s="370"/>
      <c r="M44" s="376"/>
      <c r="N44" s="370"/>
      <c r="O44" s="283">
        <f t="shared" si="1"/>
        <v>0</v>
      </c>
      <c r="P44" s="370"/>
      <c r="R44" s="376"/>
      <c r="S44" s="370"/>
      <c r="T44" s="283">
        <f t="shared" si="2"/>
        <v>0</v>
      </c>
      <c r="U44" s="370"/>
    </row>
    <row r="45" spans="1:21" s="439" customFormat="1" ht="94.5" customHeight="1">
      <c r="A45" s="373"/>
      <c r="B45" s="278" t="s">
        <v>1121</v>
      </c>
      <c r="C45" s="376"/>
      <c r="D45" s="370"/>
      <c r="E45" s="600"/>
      <c r="F45" s="370"/>
      <c r="H45" s="376"/>
      <c r="I45" s="370"/>
      <c r="J45" s="283">
        <f t="shared" si="0"/>
        <v>0</v>
      </c>
      <c r="K45" s="370"/>
      <c r="M45" s="376"/>
      <c r="N45" s="370"/>
      <c r="O45" s="283">
        <f t="shared" si="1"/>
        <v>0</v>
      </c>
      <c r="P45" s="370"/>
      <c r="R45" s="376"/>
      <c r="S45" s="370"/>
      <c r="T45" s="283">
        <f t="shared" si="2"/>
        <v>0</v>
      </c>
      <c r="U45" s="370"/>
    </row>
    <row r="46" spans="1:21" s="439" customFormat="1" ht="27.75" customHeight="1">
      <c r="A46" s="373"/>
      <c r="B46" s="278" t="s">
        <v>2129</v>
      </c>
      <c r="C46" s="400" t="s">
        <v>1</v>
      </c>
      <c r="D46" s="283">
        <v>1</v>
      </c>
      <c r="E46" s="1078"/>
      <c r="F46" s="283">
        <f>D46*E46</f>
        <v>0</v>
      </c>
      <c r="G46" s="493"/>
      <c r="H46" s="400" t="s">
        <v>1</v>
      </c>
      <c r="I46" s="283"/>
      <c r="J46" s="283">
        <f t="shared" si="0"/>
        <v>0</v>
      </c>
      <c r="K46" s="283">
        <f>I46*J46</f>
        <v>0</v>
      </c>
      <c r="L46" s="493"/>
      <c r="M46" s="400" t="s">
        <v>1</v>
      </c>
      <c r="N46" s="283">
        <v>1</v>
      </c>
      <c r="O46" s="283">
        <f t="shared" si="1"/>
        <v>0</v>
      </c>
      <c r="P46" s="283">
        <f>N46*O46</f>
        <v>0</v>
      </c>
      <c r="Q46" s="493"/>
      <c r="R46" s="400" t="s">
        <v>1</v>
      </c>
      <c r="S46" s="283"/>
      <c r="T46" s="283">
        <f t="shared" si="2"/>
        <v>0</v>
      </c>
      <c r="U46" s="283">
        <f>S46*T46</f>
        <v>0</v>
      </c>
    </row>
    <row r="47" spans="1:21" s="439" customFormat="1">
      <c r="A47" s="373"/>
      <c r="B47" s="278"/>
      <c r="C47" s="374"/>
      <c r="D47" s="370"/>
      <c r="E47" s="371"/>
      <c r="F47" s="370"/>
      <c r="H47" s="374"/>
      <c r="I47" s="370"/>
      <c r="J47" s="283">
        <f t="shared" si="0"/>
        <v>0</v>
      </c>
      <c r="K47" s="370"/>
      <c r="M47" s="374"/>
      <c r="N47" s="370"/>
      <c r="O47" s="283">
        <f t="shared" si="1"/>
        <v>0</v>
      </c>
      <c r="P47" s="370"/>
      <c r="R47" s="374"/>
      <c r="S47" s="370"/>
      <c r="T47" s="283">
        <f t="shared" si="2"/>
        <v>0</v>
      </c>
      <c r="U47" s="370"/>
    </row>
    <row r="48" spans="1:21" s="439" customFormat="1" ht="97.5" customHeight="1">
      <c r="A48" s="373" t="s">
        <v>760</v>
      </c>
      <c r="B48" s="278" t="s">
        <v>1900</v>
      </c>
      <c r="C48" s="376"/>
      <c r="D48" s="370"/>
      <c r="E48" s="600"/>
      <c r="F48" s="370"/>
      <c r="H48" s="376"/>
      <c r="I48" s="370"/>
      <c r="J48" s="283">
        <f t="shared" si="0"/>
        <v>0</v>
      </c>
      <c r="K48" s="370"/>
      <c r="M48" s="376"/>
      <c r="N48" s="370"/>
      <c r="O48" s="283">
        <f t="shared" si="1"/>
        <v>0</v>
      </c>
      <c r="P48" s="370"/>
      <c r="R48" s="376"/>
      <c r="S48" s="370"/>
      <c r="T48" s="283">
        <f t="shared" si="2"/>
        <v>0</v>
      </c>
      <c r="U48" s="370"/>
    </row>
    <row r="49" spans="1:21" s="439" customFormat="1" ht="12.95" customHeight="1">
      <c r="A49" s="373"/>
      <c r="B49" s="278" t="s">
        <v>1964</v>
      </c>
      <c r="C49" s="376"/>
      <c r="D49" s="370"/>
      <c r="E49" s="600"/>
      <c r="F49" s="370"/>
      <c r="H49" s="376"/>
      <c r="I49" s="370"/>
      <c r="J49" s="283">
        <f t="shared" si="0"/>
        <v>0</v>
      </c>
      <c r="K49" s="370"/>
      <c r="M49" s="376"/>
      <c r="N49" s="370"/>
      <c r="O49" s="283">
        <f t="shared" si="1"/>
        <v>0</v>
      </c>
      <c r="P49" s="370"/>
      <c r="R49" s="376"/>
      <c r="S49" s="370"/>
      <c r="T49" s="283">
        <f t="shared" si="2"/>
        <v>0</v>
      </c>
      <c r="U49" s="370"/>
    </row>
    <row r="50" spans="1:21" s="439" customFormat="1" ht="204">
      <c r="A50" s="373"/>
      <c r="B50" s="289" t="s">
        <v>1970</v>
      </c>
      <c r="C50" s="376"/>
      <c r="D50" s="370"/>
      <c r="E50" s="600"/>
      <c r="F50" s="370"/>
      <c r="H50" s="376"/>
      <c r="I50" s="370"/>
      <c r="J50" s="283">
        <f t="shared" si="0"/>
        <v>0</v>
      </c>
      <c r="K50" s="370"/>
      <c r="M50" s="376"/>
      <c r="N50" s="370"/>
      <c r="O50" s="283">
        <f t="shared" si="1"/>
        <v>0</v>
      </c>
      <c r="P50" s="370"/>
      <c r="R50" s="376"/>
      <c r="S50" s="370"/>
      <c r="T50" s="283">
        <f t="shared" si="2"/>
        <v>0</v>
      </c>
      <c r="U50" s="370"/>
    </row>
    <row r="51" spans="1:21" s="439" customFormat="1" ht="84" customHeight="1">
      <c r="A51" s="373"/>
      <c r="B51" s="278" t="s">
        <v>1894</v>
      </c>
      <c r="C51" s="376"/>
      <c r="D51" s="370"/>
      <c r="E51" s="600"/>
      <c r="F51" s="370"/>
      <c r="H51" s="376"/>
      <c r="I51" s="370"/>
      <c r="J51" s="283">
        <f t="shared" si="0"/>
        <v>0</v>
      </c>
      <c r="K51" s="370"/>
      <c r="M51" s="376"/>
      <c r="N51" s="370"/>
      <c r="O51" s="283">
        <f t="shared" si="1"/>
        <v>0</v>
      </c>
      <c r="P51" s="370"/>
      <c r="R51" s="376"/>
      <c r="S51" s="370"/>
      <c r="T51" s="283">
        <f t="shared" si="2"/>
        <v>0</v>
      </c>
      <c r="U51" s="370"/>
    </row>
    <row r="52" spans="1:21" s="439" customFormat="1" ht="95.25" customHeight="1">
      <c r="A52" s="373"/>
      <c r="B52" s="278" t="s">
        <v>1121</v>
      </c>
      <c r="C52" s="376"/>
      <c r="D52" s="370"/>
      <c r="E52" s="600"/>
      <c r="F52" s="370"/>
      <c r="H52" s="376"/>
      <c r="I52" s="370"/>
      <c r="J52" s="283">
        <f t="shared" si="0"/>
        <v>0</v>
      </c>
      <c r="K52" s="370"/>
      <c r="M52" s="376"/>
      <c r="N52" s="370"/>
      <c r="O52" s="283">
        <f t="shared" si="1"/>
        <v>0</v>
      </c>
      <c r="P52" s="370"/>
      <c r="R52" s="376"/>
      <c r="S52" s="370"/>
      <c r="T52" s="283">
        <f t="shared" si="2"/>
        <v>0</v>
      </c>
      <c r="U52" s="370"/>
    </row>
    <row r="53" spans="1:21" s="177" customFormat="1" ht="27.75" customHeight="1">
      <c r="A53" s="379"/>
      <c r="B53" s="289" t="s">
        <v>2130</v>
      </c>
      <c r="C53" s="400" t="s">
        <v>1</v>
      </c>
      <c r="D53" s="283">
        <v>1</v>
      </c>
      <c r="E53" s="1078"/>
      <c r="F53" s="283">
        <f>D53*E53</f>
        <v>0</v>
      </c>
      <c r="G53" s="493"/>
      <c r="H53" s="400" t="s">
        <v>1</v>
      </c>
      <c r="I53" s="283"/>
      <c r="J53" s="283">
        <f t="shared" si="0"/>
        <v>0</v>
      </c>
      <c r="K53" s="283">
        <f>I53*J53</f>
        <v>0</v>
      </c>
      <c r="L53" s="493"/>
      <c r="M53" s="400" t="s">
        <v>1</v>
      </c>
      <c r="N53" s="283"/>
      <c r="O53" s="283">
        <f t="shared" si="1"/>
        <v>0</v>
      </c>
      <c r="P53" s="283">
        <f>N53*O53</f>
        <v>0</v>
      </c>
      <c r="Q53" s="493"/>
      <c r="R53" s="400" t="s">
        <v>1</v>
      </c>
      <c r="S53" s="283">
        <v>1</v>
      </c>
      <c r="T53" s="283">
        <f t="shared" si="2"/>
        <v>0</v>
      </c>
      <c r="U53" s="283">
        <f>S53*T53</f>
        <v>0</v>
      </c>
    </row>
    <row r="54" spans="1:21" s="439" customFormat="1">
      <c r="A54" s="373"/>
      <c r="B54" s="278"/>
      <c r="C54" s="374"/>
      <c r="D54" s="370"/>
      <c r="E54" s="371"/>
      <c r="F54" s="370"/>
      <c r="H54" s="374"/>
      <c r="I54" s="370"/>
      <c r="J54" s="371"/>
      <c r="K54" s="370"/>
      <c r="M54" s="374"/>
      <c r="N54" s="370"/>
      <c r="O54" s="371"/>
      <c r="P54" s="370"/>
      <c r="R54" s="374"/>
      <c r="S54" s="370"/>
      <c r="T54" s="371"/>
      <c r="U54" s="370"/>
    </row>
    <row r="55" spans="1:21" s="473" customFormat="1" ht="20.100000000000001" customHeight="1">
      <c r="A55" s="471"/>
      <c r="B55" s="1153" t="s">
        <v>1029</v>
      </c>
      <c r="C55" s="1153"/>
      <c r="D55" s="488"/>
      <c r="E55" s="488"/>
      <c r="F55" s="488">
        <f>SUM(F12:F54)</f>
        <v>0</v>
      </c>
      <c r="I55" s="488"/>
      <c r="J55" s="488"/>
      <c r="K55" s="488">
        <f>SUM(K12:K54)</f>
        <v>0</v>
      </c>
      <c r="N55" s="488"/>
      <c r="O55" s="488"/>
      <c r="P55" s="488">
        <f>SUM(P12:P54)</f>
        <v>0</v>
      </c>
      <c r="S55" s="488"/>
      <c r="T55" s="488"/>
      <c r="U55" s="488">
        <f>SUM(U12:U54)</f>
        <v>0</v>
      </c>
    </row>
    <row r="56" spans="1:21" s="372" customFormat="1">
      <c r="A56" s="367"/>
      <c r="B56" s="368"/>
      <c r="C56" s="369"/>
      <c r="D56" s="370"/>
      <c r="E56" s="371"/>
      <c r="F56" s="370"/>
      <c r="H56" s="369"/>
      <c r="I56" s="370"/>
      <c r="J56" s="371"/>
      <c r="K56" s="370"/>
      <c r="M56" s="369"/>
      <c r="N56" s="370"/>
      <c r="O56" s="371"/>
      <c r="P56" s="370"/>
      <c r="R56" s="369"/>
      <c r="S56" s="370"/>
      <c r="T56" s="371"/>
      <c r="U56" s="370"/>
    </row>
    <row r="57" spans="1:21" s="372" customFormat="1">
      <c r="A57" s="367"/>
      <c r="B57" s="368"/>
      <c r="C57" s="369"/>
      <c r="D57" s="370"/>
      <c r="E57" s="371"/>
      <c r="F57" s="370"/>
      <c r="H57" s="369"/>
      <c r="I57" s="370"/>
      <c r="J57" s="371"/>
      <c r="K57" s="370"/>
      <c r="M57" s="369"/>
      <c r="N57" s="370"/>
      <c r="O57" s="371"/>
      <c r="P57" s="370"/>
      <c r="R57" s="369"/>
      <c r="S57" s="370"/>
      <c r="T57" s="371"/>
      <c r="U57" s="370"/>
    </row>
    <row r="58" spans="1:21" s="372" customFormat="1">
      <c r="A58" s="367"/>
      <c r="B58" s="368"/>
      <c r="C58" s="369"/>
      <c r="D58" s="370"/>
      <c r="E58" s="371"/>
      <c r="F58" s="370"/>
      <c r="H58" s="369"/>
      <c r="I58" s="370"/>
      <c r="J58" s="371"/>
      <c r="K58" s="370"/>
      <c r="M58" s="369"/>
      <c r="N58" s="370"/>
      <c r="O58" s="371"/>
      <c r="P58" s="370"/>
      <c r="R58" s="369"/>
      <c r="S58" s="370"/>
      <c r="T58" s="371"/>
      <c r="U58" s="370"/>
    </row>
    <row r="59" spans="1:21" s="372" customFormat="1">
      <c r="A59" s="367"/>
      <c r="B59" s="368"/>
      <c r="C59" s="369"/>
      <c r="D59" s="370"/>
      <c r="E59" s="371"/>
      <c r="F59" s="370"/>
      <c r="H59" s="369"/>
      <c r="I59" s="370"/>
      <c r="J59" s="371"/>
      <c r="K59" s="370"/>
      <c r="M59" s="369"/>
      <c r="N59" s="370"/>
      <c r="O59" s="371"/>
      <c r="P59" s="370"/>
      <c r="R59" s="369"/>
      <c r="S59" s="370"/>
      <c r="T59" s="371"/>
      <c r="U59" s="370"/>
    </row>
    <row r="60" spans="1:21" s="372" customFormat="1">
      <c r="A60" s="367"/>
      <c r="B60" s="368"/>
      <c r="C60" s="369"/>
      <c r="D60" s="370"/>
      <c r="E60" s="371"/>
      <c r="F60" s="370"/>
      <c r="H60" s="369"/>
      <c r="I60" s="370"/>
      <c r="J60" s="371"/>
      <c r="K60" s="370"/>
      <c r="M60" s="369"/>
      <c r="N60" s="370"/>
      <c r="O60" s="371"/>
      <c r="P60" s="370"/>
      <c r="R60" s="369"/>
      <c r="S60" s="370"/>
      <c r="T60" s="371"/>
      <c r="U60" s="370"/>
    </row>
    <row r="61" spans="1:21" s="372" customFormat="1">
      <c r="A61" s="367"/>
      <c r="B61" s="368"/>
      <c r="C61" s="369"/>
      <c r="D61" s="370"/>
      <c r="E61" s="371"/>
      <c r="F61" s="370"/>
      <c r="H61" s="369"/>
      <c r="I61" s="370"/>
      <c r="J61" s="371"/>
      <c r="K61" s="370"/>
      <c r="M61" s="369"/>
      <c r="N61" s="370"/>
      <c r="O61" s="371"/>
      <c r="P61" s="370"/>
      <c r="R61" s="369"/>
      <c r="S61" s="370"/>
      <c r="T61" s="371"/>
      <c r="U61" s="370"/>
    </row>
    <row r="62" spans="1:21" s="372" customFormat="1">
      <c r="A62" s="367"/>
      <c r="B62" s="368"/>
      <c r="C62" s="369"/>
      <c r="D62" s="370"/>
      <c r="E62" s="371"/>
      <c r="F62" s="370"/>
      <c r="H62" s="369"/>
      <c r="I62" s="370"/>
      <c r="J62" s="371"/>
      <c r="K62" s="370"/>
      <c r="M62" s="369"/>
      <c r="N62" s="370"/>
      <c r="O62" s="371"/>
      <c r="P62" s="370"/>
      <c r="R62" s="369"/>
      <c r="S62" s="370"/>
      <c r="T62" s="371"/>
      <c r="U62" s="370"/>
    </row>
    <row r="63" spans="1:21" s="372" customFormat="1">
      <c r="A63" s="367"/>
      <c r="B63" s="368"/>
      <c r="C63" s="369"/>
      <c r="D63" s="370"/>
      <c r="E63" s="371"/>
      <c r="F63" s="370"/>
      <c r="H63" s="369"/>
      <c r="I63" s="370"/>
      <c r="J63" s="371"/>
      <c r="K63" s="370"/>
      <c r="M63" s="369"/>
      <c r="N63" s="370"/>
      <c r="O63" s="371"/>
      <c r="P63" s="370"/>
      <c r="R63" s="369"/>
      <c r="S63" s="370"/>
      <c r="T63" s="371"/>
      <c r="U63" s="370"/>
    </row>
    <row r="64" spans="1:21" s="372" customFormat="1">
      <c r="A64" s="367"/>
      <c r="B64" s="368"/>
      <c r="C64" s="369"/>
      <c r="D64" s="370"/>
      <c r="E64" s="371"/>
      <c r="F64" s="370"/>
      <c r="H64" s="369"/>
      <c r="I64" s="370"/>
      <c r="J64" s="371"/>
      <c r="K64" s="370"/>
      <c r="M64" s="369"/>
      <c r="N64" s="370"/>
      <c r="O64" s="371"/>
      <c r="P64" s="370"/>
      <c r="R64" s="369"/>
      <c r="S64" s="370"/>
      <c r="T64" s="371"/>
      <c r="U64" s="370"/>
    </row>
    <row r="65" spans="1:21" s="372" customFormat="1">
      <c r="A65" s="367"/>
      <c r="B65" s="368"/>
      <c r="C65" s="369"/>
      <c r="D65" s="370"/>
      <c r="E65" s="371"/>
      <c r="F65" s="370"/>
      <c r="H65" s="369"/>
      <c r="I65" s="370"/>
      <c r="J65" s="371"/>
      <c r="K65" s="370"/>
      <c r="M65" s="369"/>
      <c r="N65" s="370"/>
      <c r="O65" s="371"/>
      <c r="P65" s="370"/>
      <c r="R65" s="369"/>
      <c r="S65" s="370"/>
      <c r="T65" s="371"/>
      <c r="U65" s="370"/>
    </row>
    <row r="66" spans="1:21" s="372" customFormat="1">
      <c r="A66" s="367"/>
      <c r="B66" s="368"/>
      <c r="C66" s="369"/>
      <c r="D66" s="370"/>
      <c r="E66" s="371"/>
      <c r="F66" s="370"/>
      <c r="H66" s="369"/>
      <c r="I66" s="370"/>
      <c r="J66" s="371"/>
      <c r="K66" s="370"/>
      <c r="M66" s="369"/>
      <c r="N66" s="370"/>
      <c r="O66" s="371"/>
      <c r="P66" s="370"/>
      <c r="R66" s="369"/>
      <c r="S66" s="370"/>
      <c r="T66" s="371"/>
      <c r="U66" s="370"/>
    </row>
    <row r="67" spans="1:21" s="372" customFormat="1">
      <c r="A67" s="367"/>
      <c r="B67" s="368"/>
      <c r="C67" s="369"/>
      <c r="D67" s="370"/>
      <c r="E67" s="371"/>
      <c r="F67" s="370"/>
      <c r="H67" s="369"/>
      <c r="I67" s="370"/>
      <c r="J67" s="371"/>
      <c r="K67" s="370"/>
      <c r="M67" s="369"/>
      <c r="N67" s="370"/>
      <c r="O67" s="371"/>
      <c r="P67" s="370"/>
      <c r="R67" s="369"/>
      <c r="S67" s="370"/>
      <c r="T67" s="371"/>
      <c r="U67" s="370"/>
    </row>
    <row r="68" spans="1:21" s="372" customFormat="1">
      <c r="A68" s="367"/>
      <c r="B68" s="368"/>
      <c r="C68" s="369"/>
      <c r="D68" s="370"/>
      <c r="E68" s="371"/>
      <c r="F68" s="370"/>
      <c r="H68" s="369"/>
      <c r="I68" s="370"/>
      <c r="J68" s="371"/>
      <c r="K68" s="370"/>
      <c r="M68" s="369"/>
      <c r="N68" s="370"/>
      <c r="O68" s="371"/>
      <c r="P68" s="370"/>
      <c r="R68" s="369"/>
      <c r="S68" s="370"/>
      <c r="T68" s="371"/>
      <c r="U68" s="370"/>
    </row>
    <row r="69" spans="1:21" s="372" customFormat="1">
      <c r="A69" s="367"/>
      <c r="B69" s="368"/>
      <c r="C69" s="369"/>
      <c r="D69" s="370"/>
      <c r="E69" s="371"/>
      <c r="F69" s="370"/>
      <c r="H69" s="369"/>
      <c r="I69" s="370"/>
      <c r="J69" s="371"/>
      <c r="K69" s="370"/>
      <c r="M69" s="369"/>
      <c r="N69" s="370"/>
      <c r="O69" s="371"/>
      <c r="P69" s="370"/>
      <c r="R69" s="369"/>
      <c r="S69" s="370"/>
      <c r="T69" s="371"/>
      <c r="U69" s="370"/>
    </row>
    <row r="70" spans="1:21" s="372" customFormat="1">
      <c r="A70" s="367"/>
      <c r="B70" s="368"/>
      <c r="C70" s="369"/>
      <c r="D70" s="370"/>
      <c r="E70" s="371"/>
      <c r="F70" s="370"/>
      <c r="H70" s="369"/>
      <c r="I70" s="370"/>
      <c r="J70" s="371"/>
      <c r="K70" s="370"/>
      <c r="M70" s="369"/>
      <c r="N70" s="370"/>
      <c r="O70" s="371"/>
      <c r="P70" s="370"/>
      <c r="R70" s="369"/>
      <c r="S70" s="370"/>
      <c r="T70" s="371"/>
      <c r="U70" s="370"/>
    </row>
    <row r="71" spans="1:21" s="372" customFormat="1">
      <c r="A71" s="367"/>
      <c r="B71" s="368"/>
      <c r="C71" s="369"/>
      <c r="D71" s="370"/>
      <c r="E71" s="371"/>
      <c r="F71" s="370"/>
      <c r="H71" s="369"/>
      <c r="I71" s="370"/>
      <c r="J71" s="371"/>
      <c r="K71" s="370"/>
      <c r="M71" s="369"/>
      <c r="N71" s="370"/>
      <c r="O71" s="371"/>
      <c r="P71" s="370"/>
      <c r="R71" s="369"/>
      <c r="S71" s="370"/>
      <c r="T71" s="371"/>
      <c r="U71" s="370"/>
    </row>
    <row r="72" spans="1:21" s="372" customFormat="1">
      <c r="A72" s="367"/>
      <c r="B72" s="368"/>
      <c r="C72" s="369"/>
      <c r="D72" s="370"/>
      <c r="E72" s="371"/>
      <c r="F72" s="370"/>
      <c r="H72" s="369"/>
      <c r="I72" s="370"/>
      <c r="J72" s="371"/>
      <c r="K72" s="370"/>
      <c r="M72" s="369"/>
      <c r="N72" s="370"/>
      <c r="O72" s="371"/>
      <c r="P72" s="370"/>
      <c r="R72" s="369"/>
      <c r="S72" s="370"/>
      <c r="T72" s="371"/>
      <c r="U72" s="370"/>
    </row>
    <row r="73" spans="1:21" s="372" customFormat="1">
      <c r="A73" s="367"/>
      <c r="B73" s="368"/>
      <c r="C73" s="369"/>
      <c r="D73" s="370"/>
      <c r="E73" s="371"/>
      <c r="F73" s="370"/>
      <c r="H73" s="369"/>
      <c r="I73" s="370"/>
      <c r="J73" s="371"/>
      <c r="K73" s="370"/>
      <c r="M73" s="369"/>
      <c r="N73" s="370"/>
      <c r="O73" s="371"/>
      <c r="P73" s="370"/>
      <c r="R73" s="369"/>
      <c r="S73" s="370"/>
      <c r="T73" s="371"/>
      <c r="U73" s="370"/>
    </row>
    <row r="74" spans="1:21" s="372" customFormat="1">
      <c r="A74" s="367"/>
      <c r="B74" s="368"/>
      <c r="C74" s="369"/>
      <c r="D74" s="370"/>
      <c r="E74" s="371"/>
      <c r="F74" s="370"/>
      <c r="H74" s="369"/>
      <c r="I74" s="370"/>
      <c r="J74" s="371"/>
      <c r="K74" s="370"/>
      <c r="M74" s="369"/>
      <c r="N74" s="370"/>
      <c r="O74" s="371"/>
      <c r="P74" s="370"/>
      <c r="R74" s="369"/>
      <c r="S74" s="370"/>
      <c r="T74" s="371"/>
      <c r="U74" s="370"/>
    </row>
    <row r="75" spans="1:21" s="372" customFormat="1">
      <c r="A75" s="367"/>
      <c r="B75" s="368"/>
      <c r="C75" s="369"/>
      <c r="D75" s="370"/>
      <c r="E75" s="371"/>
      <c r="F75" s="370"/>
      <c r="H75" s="369"/>
      <c r="I75" s="370"/>
      <c r="J75" s="371"/>
      <c r="K75" s="370"/>
      <c r="M75" s="369"/>
      <c r="N75" s="370"/>
      <c r="O75" s="371"/>
      <c r="P75" s="370"/>
      <c r="R75" s="369"/>
      <c r="S75" s="370"/>
      <c r="T75" s="371"/>
      <c r="U75" s="370"/>
    </row>
    <row r="76" spans="1:21" s="372" customFormat="1">
      <c r="A76" s="367"/>
      <c r="B76" s="368"/>
      <c r="C76" s="369"/>
      <c r="D76" s="370"/>
      <c r="E76" s="371"/>
      <c r="F76" s="370"/>
      <c r="H76" s="369"/>
      <c r="I76" s="370"/>
      <c r="J76" s="371"/>
      <c r="K76" s="370"/>
      <c r="M76" s="369"/>
      <c r="N76" s="370"/>
      <c r="O76" s="371"/>
      <c r="P76" s="370"/>
      <c r="R76" s="369"/>
      <c r="S76" s="370"/>
      <c r="T76" s="371"/>
      <c r="U76" s="370"/>
    </row>
    <row r="77" spans="1:21" s="372" customFormat="1">
      <c r="A77" s="367"/>
      <c r="B77" s="368"/>
      <c r="C77" s="369"/>
      <c r="D77" s="370"/>
      <c r="E77" s="371"/>
      <c r="F77" s="370"/>
      <c r="H77" s="369"/>
      <c r="I77" s="370"/>
      <c r="J77" s="371"/>
      <c r="K77" s="370"/>
      <c r="M77" s="369"/>
      <c r="N77" s="370"/>
      <c r="O77" s="371"/>
      <c r="P77" s="370"/>
      <c r="R77" s="369"/>
      <c r="S77" s="370"/>
      <c r="T77" s="371"/>
      <c r="U77" s="370"/>
    </row>
    <row r="78" spans="1:21" s="372" customFormat="1">
      <c r="A78" s="367"/>
      <c r="B78" s="368"/>
      <c r="C78" s="369"/>
      <c r="D78" s="370"/>
      <c r="E78" s="371"/>
      <c r="F78" s="370"/>
      <c r="H78" s="369"/>
      <c r="I78" s="370"/>
      <c r="J78" s="371"/>
      <c r="K78" s="370"/>
      <c r="M78" s="369"/>
      <c r="N78" s="370"/>
      <c r="O78" s="371"/>
      <c r="P78" s="370"/>
      <c r="R78" s="369"/>
      <c r="S78" s="370"/>
      <c r="T78" s="371"/>
      <c r="U78" s="370"/>
    </row>
    <row r="79" spans="1:21" s="372" customFormat="1">
      <c r="A79" s="367"/>
      <c r="B79" s="368"/>
      <c r="C79" s="369"/>
      <c r="D79" s="370"/>
      <c r="E79" s="371"/>
      <c r="F79" s="370"/>
      <c r="H79" s="369"/>
      <c r="I79" s="370"/>
      <c r="J79" s="371"/>
      <c r="K79" s="370"/>
      <c r="M79" s="369"/>
      <c r="N79" s="370"/>
      <c r="O79" s="371"/>
      <c r="P79" s="370"/>
      <c r="R79" s="369"/>
      <c r="S79" s="370"/>
      <c r="T79" s="371"/>
      <c r="U79" s="370"/>
    </row>
    <row r="80" spans="1:21" s="372" customFormat="1">
      <c r="A80" s="367"/>
      <c r="B80" s="368"/>
      <c r="C80" s="369"/>
      <c r="D80" s="370"/>
      <c r="E80" s="371"/>
      <c r="F80" s="370"/>
      <c r="H80" s="369"/>
      <c r="I80" s="370"/>
      <c r="J80" s="371"/>
      <c r="K80" s="370"/>
      <c r="M80" s="369"/>
      <c r="N80" s="370"/>
      <c r="O80" s="371"/>
      <c r="P80" s="370"/>
      <c r="R80" s="369"/>
      <c r="S80" s="370"/>
      <c r="T80" s="371"/>
      <c r="U80" s="370"/>
    </row>
    <row r="81" spans="1:21" s="372" customFormat="1">
      <c r="A81" s="367"/>
      <c r="B81" s="368"/>
      <c r="C81" s="369"/>
      <c r="D81" s="370"/>
      <c r="E81" s="371"/>
      <c r="F81" s="370"/>
      <c r="H81" s="369"/>
      <c r="I81" s="370"/>
      <c r="J81" s="371"/>
      <c r="K81" s="370"/>
      <c r="M81" s="369"/>
      <c r="N81" s="370"/>
      <c r="O81" s="371"/>
      <c r="P81" s="370"/>
      <c r="R81" s="369"/>
      <c r="S81" s="370"/>
      <c r="T81" s="371"/>
      <c r="U81" s="370"/>
    </row>
    <row r="82" spans="1:21" s="372" customFormat="1">
      <c r="A82" s="367"/>
      <c r="B82" s="368"/>
      <c r="C82" s="369"/>
      <c r="D82" s="370"/>
      <c r="E82" s="371"/>
      <c r="F82" s="370"/>
      <c r="H82" s="369"/>
      <c r="I82" s="370"/>
      <c r="J82" s="371"/>
      <c r="K82" s="370"/>
      <c r="M82" s="369"/>
      <c r="N82" s="370"/>
      <c r="O82" s="371"/>
      <c r="P82" s="370"/>
      <c r="R82" s="369"/>
      <c r="S82" s="370"/>
      <c r="T82" s="371"/>
      <c r="U82" s="370"/>
    </row>
    <row r="83" spans="1:21" s="372" customFormat="1">
      <c r="A83" s="367"/>
      <c r="B83" s="368"/>
      <c r="C83" s="369"/>
      <c r="D83" s="370"/>
      <c r="E83" s="371"/>
      <c r="F83" s="370"/>
      <c r="H83" s="369"/>
      <c r="I83" s="370"/>
      <c r="J83" s="371"/>
      <c r="K83" s="370"/>
      <c r="M83" s="369"/>
      <c r="N83" s="370"/>
      <c r="O83" s="371"/>
      <c r="P83" s="370"/>
      <c r="R83" s="369"/>
      <c r="S83" s="370"/>
      <c r="T83" s="371"/>
      <c r="U83" s="370"/>
    </row>
    <row r="84" spans="1:21" s="372" customFormat="1">
      <c r="A84" s="367"/>
      <c r="B84" s="368"/>
      <c r="C84" s="369"/>
      <c r="D84" s="370"/>
      <c r="E84" s="371"/>
      <c r="F84" s="370"/>
      <c r="H84" s="369"/>
      <c r="I84" s="370"/>
      <c r="J84" s="371"/>
      <c r="K84" s="370"/>
      <c r="M84" s="369"/>
      <c r="N84" s="370"/>
      <c r="O84" s="371"/>
      <c r="P84" s="370"/>
      <c r="R84" s="369"/>
      <c r="S84" s="370"/>
      <c r="T84" s="371"/>
      <c r="U84" s="370"/>
    </row>
    <row r="85" spans="1:21" s="372" customFormat="1">
      <c r="A85" s="367"/>
      <c r="B85" s="368"/>
      <c r="C85" s="369"/>
      <c r="D85" s="370"/>
      <c r="E85" s="371"/>
      <c r="F85" s="370"/>
      <c r="H85" s="369"/>
      <c r="I85" s="370"/>
      <c r="J85" s="371"/>
      <c r="K85" s="370"/>
      <c r="M85" s="369"/>
      <c r="N85" s="370"/>
      <c r="O85" s="371"/>
      <c r="P85" s="370"/>
      <c r="R85" s="369"/>
      <c r="S85" s="370"/>
      <c r="T85" s="371"/>
      <c r="U85" s="370"/>
    </row>
    <row r="86" spans="1:21" s="372" customFormat="1">
      <c r="A86" s="367"/>
      <c r="B86" s="368"/>
      <c r="C86" s="369"/>
      <c r="D86" s="370"/>
      <c r="E86" s="371"/>
      <c r="F86" s="370"/>
      <c r="H86" s="369"/>
      <c r="I86" s="370"/>
      <c r="J86" s="371"/>
      <c r="K86" s="370"/>
      <c r="M86" s="369"/>
      <c r="N86" s="370"/>
      <c r="O86" s="371"/>
      <c r="P86" s="370"/>
      <c r="R86" s="369"/>
      <c r="S86" s="370"/>
      <c r="T86" s="371"/>
      <c r="U86" s="370"/>
    </row>
    <row r="87" spans="1:21" s="372" customFormat="1">
      <c r="A87" s="367"/>
      <c r="B87" s="368"/>
      <c r="C87" s="369"/>
      <c r="D87" s="370"/>
      <c r="E87" s="371"/>
      <c r="F87" s="370"/>
      <c r="H87" s="369"/>
      <c r="I87" s="370"/>
      <c r="J87" s="371"/>
      <c r="K87" s="370"/>
      <c r="M87" s="369"/>
      <c r="N87" s="370"/>
      <c r="O87" s="371"/>
      <c r="P87" s="370"/>
      <c r="R87" s="369"/>
      <c r="S87" s="370"/>
      <c r="T87" s="371"/>
      <c r="U87" s="370"/>
    </row>
    <row r="88" spans="1:21" s="372" customFormat="1">
      <c r="A88" s="367"/>
      <c r="B88" s="368"/>
      <c r="C88" s="369"/>
      <c r="D88" s="370"/>
      <c r="E88" s="371"/>
      <c r="F88" s="370"/>
      <c r="H88" s="369"/>
      <c r="I88" s="370"/>
      <c r="J88" s="371"/>
      <c r="K88" s="370"/>
      <c r="M88" s="369"/>
      <c r="N88" s="370"/>
      <c r="O88" s="371"/>
      <c r="P88" s="370"/>
      <c r="R88" s="369"/>
      <c r="S88" s="370"/>
      <c r="T88" s="371"/>
      <c r="U88" s="370"/>
    </row>
    <row r="89" spans="1:21" s="372" customFormat="1">
      <c r="A89" s="367"/>
      <c r="B89" s="368"/>
      <c r="C89" s="369"/>
      <c r="D89" s="370"/>
      <c r="E89" s="371"/>
      <c r="F89" s="370"/>
      <c r="H89" s="369"/>
      <c r="I89" s="370"/>
      <c r="J89" s="371"/>
      <c r="K89" s="370"/>
      <c r="M89" s="369"/>
      <c r="N89" s="370"/>
      <c r="O89" s="371"/>
      <c r="P89" s="370"/>
      <c r="R89" s="369"/>
      <c r="S89" s="370"/>
      <c r="T89" s="371"/>
      <c r="U89" s="370"/>
    </row>
  </sheetData>
  <sheetProtection password="E4C2" sheet="1" objects="1" scenarios="1"/>
  <mergeCells count="5">
    <mergeCell ref="B55:C55"/>
    <mergeCell ref="R1:U1"/>
    <mergeCell ref="M1:P1"/>
    <mergeCell ref="H1:K1"/>
    <mergeCell ref="C1:F1"/>
  </mergeCells>
  <pageMargins left="0.78740157480314965" right="0.19685039370078741" top="0.62992125984251968" bottom="0.55118110236220474" header="0.31496062992125984" footer="0.27559055118110237"/>
  <pageSetup paperSize="9" scale="56"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pageSetUpPr fitToPage="1"/>
  </sheetPr>
  <dimension ref="A1:U61"/>
  <sheetViews>
    <sheetView windowProtection="1" showZeros="0" zoomScaleNormal="100" zoomScaleSheetLayoutView="100" zoomScalePageLayoutView="90" workbookViewId="0">
      <pane xSplit="1" ySplit="5" topLeftCell="B45"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384" customWidth="1"/>
    <col min="2" max="2" width="40.7109375" style="470" customWidth="1"/>
    <col min="3" max="3" width="9.7109375" style="380" customWidth="1"/>
    <col min="4" max="4" width="9.7109375" style="381" customWidth="1"/>
    <col min="5" max="5" width="9.7109375" style="382" customWidth="1"/>
    <col min="6" max="6" width="10.140625" style="381" customWidth="1"/>
    <col min="7" max="7" width="3.7109375" style="383" customWidth="1"/>
    <col min="8" max="8" width="9.7109375" style="380" customWidth="1"/>
    <col min="9" max="9" width="9.7109375" style="381" customWidth="1"/>
    <col min="10" max="10" width="9.7109375" style="382" customWidth="1"/>
    <col min="11" max="11" width="10.140625" style="381" customWidth="1"/>
    <col min="12" max="12" width="3.7109375" style="383" customWidth="1"/>
    <col min="13" max="13" width="9.7109375" style="380" customWidth="1"/>
    <col min="14" max="14" width="9.7109375" style="381" customWidth="1"/>
    <col min="15" max="15" width="9.7109375" style="382" customWidth="1"/>
    <col min="16" max="16" width="10.140625" style="381" customWidth="1"/>
    <col min="17" max="17" width="3.7109375" style="383" customWidth="1"/>
    <col min="18" max="18" width="9.7109375" style="380" customWidth="1"/>
    <col min="19" max="19" width="9.7109375" style="381" customWidth="1"/>
    <col min="20" max="20" width="9.7109375" style="382" customWidth="1"/>
    <col min="21" max="21" width="10.140625" style="381" customWidth="1"/>
    <col min="22" max="16384" width="9" style="383"/>
  </cols>
  <sheetData>
    <row r="1" spans="1:21" ht="15.75" customHeight="1">
      <c r="C1" s="1144" t="s">
        <v>1265</v>
      </c>
      <c r="D1" s="1144"/>
      <c r="E1" s="1144"/>
      <c r="F1" s="1144"/>
      <c r="H1" s="1144" t="s">
        <v>1990</v>
      </c>
      <c r="I1" s="1144"/>
      <c r="J1" s="1144"/>
      <c r="K1" s="1144"/>
      <c r="M1" s="1144" t="s">
        <v>1991</v>
      </c>
      <c r="N1" s="1144"/>
      <c r="O1" s="1144"/>
      <c r="P1" s="1144"/>
      <c r="R1" s="1144" t="s">
        <v>1992</v>
      </c>
      <c r="S1" s="1144"/>
      <c r="T1" s="1144"/>
      <c r="U1" s="1144"/>
    </row>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439" customFormat="1">
      <c r="A4" s="373"/>
      <c r="B4" s="278"/>
      <c r="C4" s="400"/>
      <c r="D4" s="283"/>
      <c r="E4" s="460"/>
      <c r="F4" s="460"/>
      <c r="H4" s="400"/>
      <c r="I4" s="283"/>
      <c r="J4" s="460"/>
      <c r="K4" s="460"/>
      <c r="M4" s="400"/>
      <c r="N4" s="283"/>
      <c r="O4" s="460"/>
      <c r="P4" s="460"/>
      <c r="R4" s="400"/>
      <c r="S4" s="283"/>
      <c r="T4" s="460"/>
      <c r="U4" s="460"/>
    </row>
    <row r="5" spans="1:21" s="473" customFormat="1" ht="20.100000000000001" customHeight="1">
      <c r="A5" s="471" t="s">
        <v>678</v>
      </c>
      <c r="B5" s="472" t="s">
        <v>25</v>
      </c>
    </row>
    <row r="6" spans="1:21" s="372" customFormat="1">
      <c r="A6" s="367"/>
      <c r="B6" s="278"/>
      <c r="C6" s="374"/>
      <c r="D6" s="370"/>
      <c r="E6" s="371"/>
      <c r="F6" s="370"/>
      <c r="H6" s="374"/>
      <c r="I6" s="370"/>
      <c r="J6" s="371"/>
      <c r="K6" s="370"/>
      <c r="M6" s="374"/>
      <c r="N6" s="370"/>
      <c r="O6" s="371"/>
      <c r="P6" s="370"/>
      <c r="R6" s="374"/>
      <c r="S6" s="370"/>
      <c r="T6" s="371"/>
      <c r="U6" s="370"/>
    </row>
    <row r="7" spans="1:21" s="372" customFormat="1" ht="121.5" customHeight="1">
      <c r="A7" s="373" t="s">
        <v>765</v>
      </c>
      <c r="B7" s="278" t="s">
        <v>1153</v>
      </c>
      <c r="C7" s="374"/>
      <c r="D7" s="370"/>
      <c r="E7" s="371"/>
      <c r="F7" s="370"/>
      <c r="H7" s="374"/>
      <c r="I7" s="370"/>
      <c r="J7" s="371"/>
      <c r="K7" s="370"/>
      <c r="M7" s="374"/>
      <c r="N7" s="370"/>
      <c r="O7" s="371"/>
      <c r="P7" s="370"/>
      <c r="R7" s="374"/>
      <c r="S7" s="370"/>
      <c r="T7" s="371"/>
      <c r="U7" s="370"/>
    </row>
    <row r="8" spans="1:21" s="372" customFormat="1" ht="30.75" customHeight="1">
      <c r="A8" s="373"/>
      <c r="B8" s="278" t="s">
        <v>779</v>
      </c>
      <c r="C8" s="374"/>
      <c r="D8" s="370"/>
      <c r="E8" s="371"/>
      <c r="F8" s="370"/>
      <c r="H8" s="374"/>
      <c r="I8" s="370"/>
      <c r="J8" s="371"/>
      <c r="K8" s="370"/>
      <c r="M8" s="374"/>
      <c r="N8" s="370"/>
      <c r="O8" s="371"/>
      <c r="P8" s="370"/>
      <c r="R8" s="374"/>
      <c r="S8" s="370"/>
      <c r="T8" s="371"/>
      <c r="U8" s="370"/>
    </row>
    <row r="9" spans="1:21" s="372" customFormat="1" ht="15" customHeight="1">
      <c r="A9" s="373"/>
      <c r="B9" s="278" t="s">
        <v>24</v>
      </c>
      <c r="C9" s="374"/>
      <c r="D9" s="370"/>
      <c r="E9" s="371"/>
      <c r="F9" s="370"/>
      <c r="H9" s="374"/>
      <c r="I9" s="370"/>
      <c r="J9" s="371"/>
      <c r="K9" s="370"/>
      <c r="M9" s="374"/>
      <c r="N9" s="370"/>
      <c r="O9" s="371"/>
      <c r="P9" s="370"/>
      <c r="R9" s="374"/>
      <c r="S9" s="370"/>
      <c r="T9" s="371"/>
      <c r="U9" s="370"/>
    </row>
    <row r="10" spans="1:21" ht="24.95" customHeight="1">
      <c r="A10" s="379"/>
      <c r="B10" s="289" t="s">
        <v>983</v>
      </c>
      <c r="C10" s="385"/>
      <c r="H10" s="385"/>
      <c r="M10" s="385"/>
      <c r="R10" s="385"/>
    </row>
    <row r="11" spans="1:21" s="372" customFormat="1" ht="14.1" customHeight="1">
      <c r="A11" s="373"/>
      <c r="B11" s="278" t="s">
        <v>984</v>
      </c>
      <c r="C11" s="374" t="s">
        <v>41</v>
      </c>
      <c r="D11" s="370">
        <v>1</v>
      </c>
      <c r="E11" s="1087"/>
      <c r="F11" s="370">
        <f>D11*E11</f>
        <v>0</v>
      </c>
      <c r="H11" s="374" t="s">
        <v>41</v>
      </c>
      <c r="I11" s="370"/>
      <c r="J11" s="283">
        <f>E11</f>
        <v>0</v>
      </c>
      <c r="K11" s="370">
        <f>I11*J11</f>
        <v>0</v>
      </c>
      <c r="M11" s="374" t="s">
        <v>41</v>
      </c>
      <c r="N11" s="177">
        <v>1</v>
      </c>
      <c r="O11" s="283">
        <f>E11</f>
        <v>0</v>
      </c>
      <c r="P11" s="370">
        <f>N11*O11</f>
        <v>0</v>
      </c>
      <c r="R11" s="374" t="s">
        <v>41</v>
      </c>
      <c r="S11" s="370"/>
      <c r="T11" s="283">
        <f>E11</f>
        <v>0</v>
      </c>
      <c r="U11" s="370">
        <f>S11*T11</f>
        <v>0</v>
      </c>
    </row>
    <row r="12" spans="1:21" s="372" customFormat="1">
      <c r="A12" s="367"/>
      <c r="B12" s="278"/>
      <c r="C12" s="374"/>
      <c r="D12" s="370"/>
      <c r="E12" s="371"/>
      <c r="F12" s="370"/>
      <c r="H12" s="374"/>
      <c r="I12" s="370"/>
      <c r="J12" s="283">
        <f t="shared" ref="J12:J57" si="0">E12</f>
        <v>0</v>
      </c>
      <c r="K12" s="370"/>
      <c r="M12" s="374"/>
      <c r="N12" s="370"/>
      <c r="O12" s="283">
        <f t="shared" ref="O12:O57" si="1">E12</f>
        <v>0</v>
      </c>
      <c r="P12" s="370"/>
      <c r="R12" s="374"/>
      <c r="S12" s="370"/>
      <c r="T12" s="283">
        <f t="shared" ref="T12:T57" si="2">E12</f>
        <v>0</v>
      </c>
      <c r="U12" s="370"/>
    </row>
    <row r="13" spans="1:21" s="372" customFormat="1" ht="122.25" customHeight="1">
      <c r="A13" s="373" t="s">
        <v>766</v>
      </c>
      <c r="B13" s="278" t="s">
        <v>985</v>
      </c>
      <c r="C13" s="374"/>
      <c r="D13" s="370"/>
      <c r="E13" s="371"/>
      <c r="F13" s="370"/>
      <c r="H13" s="374"/>
      <c r="I13" s="370"/>
      <c r="J13" s="283">
        <f t="shared" si="0"/>
        <v>0</v>
      </c>
      <c r="K13" s="370"/>
      <c r="M13" s="374"/>
      <c r="N13" s="370"/>
      <c r="O13" s="283">
        <f t="shared" si="1"/>
        <v>0</v>
      </c>
      <c r="P13" s="370"/>
      <c r="R13" s="374"/>
      <c r="S13" s="370"/>
      <c r="T13" s="283">
        <f t="shared" si="2"/>
        <v>0</v>
      </c>
      <c r="U13" s="370"/>
    </row>
    <row r="14" spans="1:21" s="372" customFormat="1" ht="30.75" customHeight="1">
      <c r="A14" s="373"/>
      <c r="B14" s="278" t="s">
        <v>779</v>
      </c>
      <c r="C14" s="374"/>
      <c r="D14" s="370"/>
      <c r="E14" s="371"/>
      <c r="F14" s="370"/>
      <c r="H14" s="374"/>
      <c r="I14" s="370"/>
      <c r="J14" s="283">
        <f t="shared" si="0"/>
        <v>0</v>
      </c>
      <c r="K14" s="370"/>
      <c r="M14" s="374"/>
      <c r="N14" s="370"/>
      <c r="O14" s="283">
        <f t="shared" si="1"/>
        <v>0</v>
      </c>
      <c r="P14" s="370"/>
      <c r="R14" s="374"/>
      <c r="S14" s="370"/>
      <c r="T14" s="283">
        <f t="shared" si="2"/>
        <v>0</v>
      </c>
      <c r="U14" s="370"/>
    </row>
    <row r="15" spans="1:21" s="372" customFormat="1" ht="15" customHeight="1">
      <c r="A15" s="373"/>
      <c r="B15" s="278" t="s">
        <v>24</v>
      </c>
      <c r="C15" s="374"/>
      <c r="D15" s="370"/>
      <c r="E15" s="371"/>
      <c r="F15" s="370"/>
      <c r="H15" s="374"/>
      <c r="I15" s="370"/>
      <c r="J15" s="283">
        <f t="shared" si="0"/>
        <v>0</v>
      </c>
      <c r="K15" s="370"/>
      <c r="M15" s="374"/>
      <c r="N15" s="370"/>
      <c r="O15" s="283">
        <f t="shared" si="1"/>
        <v>0</v>
      </c>
      <c r="P15" s="370"/>
      <c r="R15" s="374"/>
      <c r="S15" s="370"/>
      <c r="T15" s="283">
        <f t="shared" si="2"/>
        <v>0</v>
      </c>
      <c r="U15" s="370"/>
    </row>
    <row r="16" spans="1:21" ht="27" customHeight="1">
      <c r="A16" s="379"/>
      <c r="B16" s="289" t="s">
        <v>986</v>
      </c>
      <c r="C16" s="385"/>
      <c r="H16" s="385"/>
      <c r="J16" s="283">
        <f t="shared" si="0"/>
        <v>0</v>
      </c>
      <c r="M16" s="385"/>
      <c r="O16" s="283">
        <f t="shared" si="1"/>
        <v>0</v>
      </c>
      <c r="R16" s="385"/>
      <c r="T16" s="283">
        <f t="shared" si="2"/>
        <v>0</v>
      </c>
    </row>
    <row r="17" spans="1:21" s="372" customFormat="1" ht="30.75" customHeight="1">
      <c r="A17" s="373"/>
      <c r="B17" s="278" t="s">
        <v>780</v>
      </c>
      <c r="C17" s="400" t="s">
        <v>34</v>
      </c>
      <c r="D17" s="283">
        <v>12</v>
      </c>
      <c r="E17" s="1078"/>
      <c r="F17" s="283">
        <f>D17*E17</f>
        <v>0</v>
      </c>
      <c r="G17" s="445"/>
      <c r="H17" s="400" t="s">
        <v>34</v>
      </c>
      <c r="I17" s="283"/>
      <c r="J17" s="283">
        <f t="shared" si="0"/>
        <v>0</v>
      </c>
      <c r="K17" s="283">
        <f>I17*J17</f>
        <v>0</v>
      </c>
      <c r="L17" s="445"/>
      <c r="M17" s="400" t="s">
        <v>34</v>
      </c>
      <c r="N17" s="492">
        <v>12</v>
      </c>
      <c r="O17" s="283">
        <f t="shared" si="1"/>
        <v>0</v>
      </c>
      <c r="P17" s="283">
        <f>N17*O17</f>
        <v>0</v>
      </c>
      <c r="Q17" s="445"/>
      <c r="R17" s="400" t="s">
        <v>34</v>
      </c>
      <c r="S17" s="283"/>
      <c r="T17" s="283">
        <f t="shared" si="2"/>
        <v>0</v>
      </c>
      <c r="U17" s="283">
        <f>S17*T17</f>
        <v>0</v>
      </c>
    </row>
    <row r="18" spans="1:21" s="372" customFormat="1">
      <c r="A18" s="367"/>
      <c r="B18" s="278"/>
      <c r="C18" s="374"/>
      <c r="D18" s="370"/>
      <c r="E18" s="371"/>
      <c r="F18" s="370"/>
      <c r="H18" s="374"/>
      <c r="I18" s="370"/>
      <c r="J18" s="283">
        <f t="shared" si="0"/>
        <v>0</v>
      </c>
      <c r="K18" s="370"/>
      <c r="M18" s="374"/>
      <c r="N18" s="370"/>
      <c r="O18" s="283">
        <f t="shared" si="1"/>
        <v>0</v>
      </c>
      <c r="P18" s="370"/>
      <c r="R18" s="374"/>
      <c r="S18" s="370"/>
      <c r="T18" s="283">
        <f t="shared" si="2"/>
        <v>0</v>
      </c>
      <c r="U18" s="370"/>
    </row>
    <row r="19" spans="1:21" ht="157.5" customHeight="1">
      <c r="A19" s="373" t="s">
        <v>767</v>
      </c>
      <c r="B19" s="278" t="s">
        <v>988</v>
      </c>
      <c r="C19" s="385"/>
      <c r="H19" s="385"/>
      <c r="J19" s="283">
        <f t="shared" si="0"/>
        <v>0</v>
      </c>
      <c r="M19" s="385"/>
      <c r="O19" s="283">
        <f t="shared" si="1"/>
        <v>0</v>
      </c>
      <c r="R19" s="385"/>
      <c r="T19" s="283">
        <f t="shared" si="2"/>
        <v>0</v>
      </c>
    </row>
    <row r="20" spans="1:21" ht="29.25" customHeight="1">
      <c r="A20" s="379"/>
      <c r="B20" s="289" t="s">
        <v>779</v>
      </c>
      <c r="C20" s="385"/>
      <c r="H20" s="385"/>
      <c r="J20" s="283">
        <f t="shared" si="0"/>
        <v>0</v>
      </c>
      <c r="M20" s="385"/>
      <c r="O20" s="283">
        <f t="shared" si="1"/>
        <v>0</v>
      </c>
      <c r="R20" s="385"/>
      <c r="T20" s="283">
        <f t="shared" si="2"/>
        <v>0</v>
      </c>
    </row>
    <row r="21" spans="1:21" s="372" customFormat="1">
      <c r="A21" s="373"/>
      <c r="B21" s="278" t="s">
        <v>24</v>
      </c>
      <c r="C21" s="374"/>
      <c r="D21" s="370"/>
      <c r="E21" s="371"/>
      <c r="F21" s="370"/>
      <c r="H21" s="374"/>
      <c r="I21" s="370"/>
      <c r="J21" s="283">
        <f t="shared" si="0"/>
        <v>0</v>
      </c>
      <c r="K21" s="370"/>
      <c r="M21" s="374"/>
      <c r="N21" s="370"/>
      <c r="O21" s="283">
        <f t="shared" si="1"/>
        <v>0</v>
      </c>
      <c r="P21" s="370"/>
      <c r="R21" s="374"/>
      <c r="S21" s="370"/>
      <c r="T21" s="283">
        <f t="shared" si="2"/>
        <v>0</v>
      </c>
      <c r="U21" s="370"/>
    </row>
    <row r="22" spans="1:21" ht="24.95" customHeight="1">
      <c r="A22" s="379"/>
      <c r="B22" s="289" t="s">
        <v>987</v>
      </c>
      <c r="C22" s="385"/>
      <c r="H22" s="385"/>
      <c r="J22" s="283">
        <f t="shared" si="0"/>
        <v>0</v>
      </c>
      <c r="M22" s="385"/>
      <c r="O22" s="283">
        <f t="shared" si="1"/>
        <v>0</v>
      </c>
      <c r="R22" s="385"/>
      <c r="T22" s="283">
        <f t="shared" si="2"/>
        <v>0</v>
      </c>
    </row>
    <row r="23" spans="1:21" s="372" customFormat="1" ht="14.1" customHeight="1">
      <c r="A23" s="373"/>
      <c r="B23" s="594" t="s">
        <v>989</v>
      </c>
      <c r="C23" s="585" t="s">
        <v>21</v>
      </c>
      <c r="D23" s="371">
        <v>155</v>
      </c>
      <c r="E23" s="1087"/>
      <c r="F23" s="371">
        <f>D23*E23</f>
        <v>0</v>
      </c>
      <c r="G23" s="476"/>
      <c r="H23" s="585" t="s">
        <v>21</v>
      </c>
      <c r="I23" s="371"/>
      <c r="J23" s="283">
        <f t="shared" si="0"/>
        <v>0</v>
      </c>
      <c r="K23" s="371">
        <f>I23*J23</f>
        <v>0</v>
      </c>
      <c r="L23" s="476"/>
      <c r="M23" s="585" t="s">
        <v>21</v>
      </c>
      <c r="N23" s="177">
        <v>155</v>
      </c>
      <c r="O23" s="283">
        <f t="shared" si="1"/>
        <v>0</v>
      </c>
      <c r="P23" s="371">
        <f>N23*O23</f>
        <v>0</v>
      </c>
      <c r="Q23" s="476"/>
      <c r="R23" s="585" t="s">
        <v>21</v>
      </c>
      <c r="S23" s="371"/>
      <c r="T23" s="283">
        <f t="shared" si="2"/>
        <v>0</v>
      </c>
      <c r="U23" s="371">
        <f>S23*T23</f>
        <v>0</v>
      </c>
    </row>
    <row r="24" spans="1:21" s="372" customFormat="1">
      <c r="A24" s="373"/>
      <c r="B24" s="278"/>
      <c r="C24" s="585"/>
      <c r="D24" s="371"/>
      <c r="E24" s="371"/>
      <c r="F24" s="371"/>
      <c r="H24" s="585"/>
      <c r="I24" s="371"/>
      <c r="J24" s="283">
        <f t="shared" si="0"/>
        <v>0</v>
      </c>
      <c r="K24" s="371"/>
      <c r="M24" s="585"/>
      <c r="N24" s="371"/>
      <c r="O24" s="283">
        <f t="shared" si="1"/>
        <v>0</v>
      </c>
      <c r="P24" s="371"/>
      <c r="R24" s="585"/>
      <c r="S24" s="371"/>
      <c r="T24" s="283">
        <f t="shared" si="2"/>
        <v>0</v>
      </c>
      <c r="U24" s="371"/>
    </row>
    <row r="25" spans="1:21" s="602" customFormat="1" ht="48" customHeight="1">
      <c r="A25" s="373" t="s">
        <v>1035</v>
      </c>
      <c r="B25" s="289" t="s">
        <v>2132</v>
      </c>
      <c r="C25" s="585"/>
      <c r="D25" s="371"/>
      <c r="E25" s="371"/>
      <c r="F25" s="371"/>
      <c r="G25" s="601"/>
      <c r="H25" s="585"/>
      <c r="I25" s="371"/>
      <c r="J25" s="283">
        <f t="shared" si="0"/>
        <v>0</v>
      </c>
      <c r="K25" s="371"/>
      <c r="M25" s="585"/>
      <c r="N25" s="371"/>
      <c r="O25" s="283">
        <f t="shared" si="1"/>
        <v>0</v>
      </c>
      <c r="P25" s="371"/>
      <c r="R25" s="585"/>
      <c r="S25" s="371"/>
      <c r="T25" s="283">
        <f t="shared" si="2"/>
        <v>0</v>
      </c>
      <c r="U25" s="371"/>
    </row>
    <row r="26" spans="1:21" s="602" customFormat="1">
      <c r="B26" s="289" t="s">
        <v>2131</v>
      </c>
      <c r="C26" s="585"/>
      <c r="D26" s="371"/>
      <c r="E26" s="371"/>
      <c r="F26" s="371"/>
      <c r="G26" s="601"/>
      <c r="H26" s="585"/>
      <c r="I26" s="371"/>
      <c r="J26" s="283">
        <f t="shared" si="0"/>
        <v>0</v>
      </c>
      <c r="K26" s="371"/>
      <c r="M26" s="585"/>
      <c r="N26" s="371"/>
      <c r="O26" s="283">
        <f t="shared" si="1"/>
        <v>0</v>
      </c>
      <c r="P26" s="371"/>
      <c r="R26" s="585"/>
      <c r="S26" s="371"/>
      <c r="T26" s="283">
        <f t="shared" si="2"/>
        <v>0</v>
      </c>
      <c r="U26" s="371"/>
    </row>
    <row r="27" spans="1:21" s="603" customFormat="1">
      <c r="B27" s="609" t="s">
        <v>992</v>
      </c>
      <c r="C27" s="585"/>
      <c r="D27" s="371"/>
      <c r="E27" s="371"/>
      <c r="F27" s="371"/>
      <c r="G27" s="604"/>
      <c r="H27" s="585"/>
      <c r="I27" s="371"/>
      <c r="J27" s="283">
        <f t="shared" si="0"/>
        <v>0</v>
      </c>
      <c r="K27" s="371"/>
      <c r="M27" s="585"/>
      <c r="N27" s="371"/>
      <c r="O27" s="283">
        <f t="shared" si="1"/>
        <v>0</v>
      </c>
      <c r="P27" s="371"/>
      <c r="R27" s="585"/>
      <c r="S27" s="371"/>
      <c r="T27" s="283">
        <f t="shared" si="2"/>
        <v>0</v>
      </c>
      <c r="U27" s="371"/>
    </row>
    <row r="28" spans="1:21" s="603" customFormat="1" ht="81" customHeight="1">
      <c r="B28" s="609" t="s">
        <v>993</v>
      </c>
      <c r="C28" s="585"/>
      <c r="D28" s="371"/>
      <c r="E28" s="371"/>
      <c r="F28" s="371"/>
      <c r="G28" s="604"/>
      <c r="H28" s="585"/>
      <c r="I28" s="371"/>
      <c r="J28" s="283">
        <f t="shared" si="0"/>
        <v>0</v>
      </c>
      <c r="K28" s="371"/>
      <c r="M28" s="585"/>
      <c r="N28" s="371"/>
      <c r="O28" s="283">
        <f t="shared" si="1"/>
        <v>0</v>
      </c>
      <c r="P28" s="371"/>
      <c r="R28" s="585"/>
      <c r="S28" s="371"/>
      <c r="T28" s="283">
        <f t="shared" si="2"/>
        <v>0</v>
      </c>
      <c r="U28" s="371"/>
    </row>
    <row r="29" spans="1:21" s="602" customFormat="1" ht="97.5" customHeight="1">
      <c r="B29" s="289" t="s">
        <v>995</v>
      </c>
      <c r="C29" s="585"/>
      <c r="D29" s="371"/>
      <c r="E29" s="371"/>
      <c r="F29" s="371"/>
      <c r="G29" s="601"/>
      <c r="H29" s="585"/>
      <c r="I29" s="371"/>
      <c r="J29" s="283">
        <f t="shared" si="0"/>
        <v>0</v>
      </c>
      <c r="K29" s="371"/>
      <c r="M29" s="585"/>
      <c r="N29" s="371"/>
      <c r="O29" s="283">
        <f t="shared" si="1"/>
        <v>0</v>
      </c>
      <c r="P29" s="371"/>
      <c r="R29" s="585"/>
      <c r="S29" s="371"/>
      <c r="T29" s="283">
        <f t="shared" si="2"/>
        <v>0</v>
      </c>
      <c r="U29" s="371"/>
    </row>
    <row r="30" spans="1:21" s="602" customFormat="1" ht="28.5" customHeight="1">
      <c r="B30" s="289" t="s">
        <v>779</v>
      </c>
      <c r="C30" s="585"/>
      <c r="D30" s="371"/>
      <c r="E30" s="371"/>
      <c r="F30" s="371"/>
      <c r="G30" s="601"/>
      <c r="H30" s="585"/>
      <c r="I30" s="371"/>
      <c r="J30" s="283">
        <f t="shared" si="0"/>
        <v>0</v>
      </c>
      <c r="K30" s="371"/>
      <c r="M30" s="585"/>
      <c r="N30" s="371"/>
      <c r="O30" s="283">
        <f t="shared" si="1"/>
        <v>0</v>
      </c>
      <c r="P30" s="371"/>
      <c r="R30" s="585"/>
      <c r="S30" s="371"/>
      <c r="T30" s="283">
        <f t="shared" si="2"/>
        <v>0</v>
      </c>
      <c r="U30" s="371"/>
    </row>
    <row r="31" spans="1:21" s="602" customFormat="1">
      <c r="B31" s="289" t="s">
        <v>24</v>
      </c>
      <c r="C31" s="585"/>
      <c r="D31" s="371"/>
      <c r="E31" s="371"/>
      <c r="F31" s="371"/>
      <c r="G31" s="601"/>
      <c r="H31" s="585"/>
      <c r="I31" s="371"/>
      <c r="J31" s="283">
        <f t="shared" si="0"/>
        <v>0</v>
      </c>
      <c r="K31" s="371"/>
      <c r="M31" s="585"/>
      <c r="N31" s="371"/>
      <c r="O31" s="283">
        <f t="shared" si="1"/>
        <v>0</v>
      </c>
      <c r="P31" s="371"/>
      <c r="R31" s="585"/>
      <c r="S31" s="371"/>
      <c r="T31" s="283">
        <f t="shared" si="2"/>
        <v>0</v>
      </c>
      <c r="U31" s="371"/>
    </row>
    <row r="32" spans="1:21" ht="24.95" customHeight="1">
      <c r="A32" s="379"/>
      <c r="B32" s="289" t="s">
        <v>996</v>
      </c>
      <c r="C32" s="385"/>
      <c r="H32" s="385"/>
      <c r="J32" s="283">
        <f t="shared" si="0"/>
        <v>0</v>
      </c>
      <c r="M32" s="385"/>
      <c r="O32" s="283">
        <f t="shared" si="1"/>
        <v>0</v>
      </c>
      <c r="R32" s="385"/>
      <c r="T32" s="283">
        <f t="shared" si="2"/>
        <v>0</v>
      </c>
    </row>
    <row r="33" spans="1:21" s="372" customFormat="1" ht="14.1" customHeight="1">
      <c r="A33" s="373"/>
      <c r="B33" s="278" t="s">
        <v>994</v>
      </c>
      <c r="C33" s="374" t="s">
        <v>41</v>
      </c>
      <c r="D33" s="371">
        <v>1</v>
      </c>
      <c r="E33" s="1087"/>
      <c r="F33" s="371">
        <f>D33*E33</f>
        <v>0</v>
      </c>
      <c r="G33" s="605"/>
      <c r="H33" s="374" t="s">
        <v>41</v>
      </c>
      <c r="I33" s="371"/>
      <c r="J33" s="283">
        <f t="shared" si="0"/>
        <v>0</v>
      </c>
      <c r="K33" s="371">
        <f>I33*J33</f>
        <v>0</v>
      </c>
      <c r="L33" s="606"/>
      <c r="M33" s="374" t="s">
        <v>41</v>
      </c>
      <c r="N33" s="177"/>
      <c r="O33" s="283">
        <f t="shared" si="1"/>
        <v>0</v>
      </c>
      <c r="P33" s="371">
        <f>N33*O33</f>
        <v>0</v>
      </c>
      <c r="Q33" s="606"/>
      <c r="R33" s="374" t="s">
        <v>41</v>
      </c>
      <c r="S33" s="177">
        <v>1</v>
      </c>
      <c r="T33" s="283">
        <f t="shared" si="2"/>
        <v>0</v>
      </c>
      <c r="U33" s="371">
        <f>S33*T33</f>
        <v>0</v>
      </c>
    </row>
    <row r="34" spans="1:21" s="612" customFormat="1">
      <c r="A34" s="607"/>
      <c r="B34" s="608"/>
      <c r="C34" s="585"/>
      <c r="D34" s="371"/>
      <c r="E34" s="371"/>
      <c r="F34" s="610"/>
      <c r="G34" s="611"/>
      <c r="H34" s="585"/>
      <c r="I34" s="371"/>
      <c r="J34" s="283">
        <f t="shared" si="0"/>
        <v>0</v>
      </c>
      <c r="K34" s="610"/>
      <c r="M34" s="585"/>
      <c r="N34" s="371"/>
      <c r="O34" s="283">
        <f t="shared" si="1"/>
        <v>0</v>
      </c>
      <c r="P34" s="610"/>
      <c r="R34" s="585"/>
      <c r="S34" s="371"/>
      <c r="T34" s="283">
        <f t="shared" si="2"/>
        <v>0</v>
      </c>
      <c r="U34" s="610"/>
    </row>
    <row r="35" spans="1:21" ht="111" customHeight="1">
      <c r="A35" s="379" t="s">
        <v>1036</v>
      </c>
      <c r="B35" s="289" t="s">
        <v>1910</v>
      </c>
      <c r="C35" s="385"/>
      <c r="F35" s="381">
        <f t="shared" ref="F35:F39" si="3">D35*E35</f>
        <v>0</v>
      </c>
      <c r="H35" s="385"/>
      <c r="J35" s="283">
        <f t="shared" si="0"/>
        <v>0</v>
      </c>
      <c r="K35" s="381">
        <f t="shared" ref="K35:K39" si="4">I35*J35</f>
        <v>0</v>
      </c>
      <c r="M35" s="385"/>
      <c r="O35" s="283">
        <f t="shared" si="1"/>
        <v>0</v>
      </c>
      <c r="P35" s="381">
        <f t="shared" ref="P35:P39" si="5">N35*O35</f>
        <v>0</v>
      </c>
      <c r="R35" s="385"/>
      <c r="T35" s="283">
        <f t="shared" si="2"/>
        <v>0</v>
      </c>
      <c r="U35" s="381">
        <f t="shared" ref="U35:U39" si="6">S35*T35</f>
        <v>0</v>
      </c>
    </row>
    <row r="36" spans="1:21" ht="33.75" customHeight="1">
      <c r="A36" s="379"/>
      <c r="B36" s="289" t="s">
        <v>1907</v>
      </c>
      <c r="C36" s="385"/>
      <c r="F36" s="381">
        <f t="shared" si="3"/>
        <v>0</v>
      </c>
      <c r="H36" s="385"/>
      <c r="J36" s="283">
        <f t="shared" si="0"/>
        <v>0</v>
      </c>
      <c r="K36" s="381">
        <f t="shared" si="4"/>
        <v>0</v>
      </c>
      <c r="M36" s="385"/>
      <c r="O36" s="283">
        <f t="shared" si="1"/>
        <v>0</v>
      </c>
      <c r="P36" s="381">
        <f t="shared" si="5"/>
        <v>0</v>
      </c>
      <c r="R36" s="385"/>
      <c r="T36" s="283">
        <f t="shared" si="2"/>
        <v>0</v>
      </c>
      <c r="U36" s="381">
        <f t="shared" si="6"/>
        <v>0</v>
      </c>
    </row>
    <row r="37" spans="1:21" ht="18" customHeight="1">
      <c r="A37" s="379"/>
      <c r="B37" s="289" t="s">
        <v>24</v>
      </c>
      <c r="C37" s="385"/>
      <c r="F37" s="381">
        <f t="shared" si="3"/>
        <v>0</v>
      </c>
      <c r="H37" s="385"/>
      <c r="J37" s="283">
        <f t="shared" si="0"/>
        <v>0</v>
      </c>
      <c r="K37" s="381">
        <f t="shared" si="4"/>
        <v>0</v>
      </c>
      <c r="M37" s="385"/>
      <c r="O37" s="283">
        <f t="shared" si="1"/>
        <v>0</v>
      </c>
      <c r="P37" s="381">
        <f t="shared" si="5"/>
        <v>0</v>
      </c>
      <c r="R37" s="385"/>
      <c r="T37" s="283">
        <f t="shared" si="2"/>
        <v>0</v>
      </c>
      <c r="U37" s="381">
        <f t="shared" si="6"/>
        <v>0</v>
      </c>
    </row>
    <row r="38" spans="1:21" ht="12.95" customHeight="1">
      <c r="A38" s="379"/>
      <c r="B38" s="289" t="s">
        <v>1909</v>
      </c>
      <c r="C38" s="385" t="s">
        <v>1</v>
      </c>
      <c r="D38" s="381">
        <v>8</v>
      </c>
      <c r="E38" s="1080"/>
      <c r="F38" s="381">
        <f>D38*E38</f>
        <v>0</v>
      </c>
      <c r="H38" s="385" t="s">
        <v>1</v>
      </c>
      <c r="J38" s="283">
        <f t="shared" si="0"/>
        <v>0</v>
      </c>
      <c r="K38" s="381">
        <f>I38*J38</f>
        <v>0</v>
      </c>
      <c r="M38" s="385" t="s">
        <v>1</v>
      </c>
      <c r="N38" s="177">
        <v>8</v>
      </c>
      <c r="O38" s="283">
        <f t="shared" si="1"/>
        <v>0</v>
      </c>
      <c r="P38" s="381">
        <f>N38*O38</f>
        <v>0</v>
      </c>
      <c r="R38" s="385" t="s">
        <v>1</v>
      </c>
      <c r="T38" s="283">
        <f t="shared" si="2"/>
        <v>0</v>
      </c>
      <c r="U38" s="381">
        <f>S38*T38</f>
        <v>0</v>
      </c>
    </row>
    <row r="39" spans="1:21">
      <c r="B39" s="613"/>
      <c r="F39" s="381">
        <f t="shared" si="3"/>
        <v>0</v>
      </c>
      <c r="J39" s="283">
        <f t="shared" si="0"/>
        <v>0</v>
      </c>
      <c r="K39" s="381">
        <f t="shared" si="4"/>
        <v>0</v>
      </c>
      <c r="O39" s="283">
        <f t="shared" si="1"/>
        <v>0</v>
      </c>
      <c r="P39" s="381">
        <f t="shared" si="5"/>
        <v>0</v>
      </c>
      <c r="T39" s="283">
        <f t="shared" si="2"/>
        <v>0</v>
      </c>
      <c r="U39" s="381">
        <f t="shared" si="6"/>
        <v>0</v>
      </c>
    </row>
    <row r="40" spans="1:21" ht="166.5" customHeight="1">
      <c r="A40" s="379" t="s">
        <v>1037</v>
      </c>
      <c r="B40" s="289" t="s">
        <v>999</v>
      </c>
      <c r="C40" s="385"/>
      <c r="H40" s="385"/>
      <c r="J40" s="283">
        <f t="shared" si="0"/>
        <v>0</v>
      </c>
      <c r="M40" s="385"/>
      <c r="O40" s="283">
        <f t="shared" si="1"/>
        <v>0</v>
      </c>
      <c r="R40" s="385"/>
      <c r="T40" s="283">
        <f t="shared" si="2"/>
        <v>0</v>
      </c>
    </row>
    <row r="41" spans="1:21">
      <c r="A41" s="379"/>
      <c r="B41" s="289" t="s">
        <v>24</v>
      </c>
      <c r="C41" s="385"/>
      <c r="H41" s="385"/>
      <c r="J41" s="283">
        <f t="shared" si="0"/>
        <v>0</v>
      </c>
      <c r="M41" s="385"/>
      <c r="O41" s="283">
        <f t="shared" si="1"/>
        <v>0</v>
      </c>
      <c r="R41" s="385"/>
      <c r="T41" s="283">
        <f t="shared" si="2"/>
        <v>0</v>
      </c>
    </row>
    <row r="42" spans="1:21">
      <c r="A42" s="379"/>
      <c r="B42" s="289" t="s">
        <v>68</v>
      </c>
      <c r="C42" s="374" t="s">
        <v>34</v>
      </c>
      <c r="D42" s="381">
        <v>0.6</v>
      </c>
      <c r="E42" s="1080"/>
      <c r="F42" s="381">
        <f>D42*E42</f>
        <v>0</v>
      </c>
      <c r="H42" s="374" t="s">
        <v>34</v>
      </c>
      <c r="J42" s="283">
        <f t="shared" si="0"/>
        <v>0</v>
      </c>
      <c r="K42" s="381">
        <f>I42*J42</f>
        <v>0</v>
      </c>
      <c r="M42" s="374" t="s">
        <v>34</v>
      </c>
      <c r="O42" s="283">
        <f t="shared" si="1"/>
        <v>0</v>
      </c>
      <c r="P42" s="381">
        <f>N42*O42</f>
        <v>0</v>
      </c>
      <c r="R42" s="374" t="s">
        <v>34</v>
      </c>
      <c r="S42" s="177">
        <v>0.6</v>
      </c>
      <c r="T42" s="283">
        <f t="shared" si="2"/>
        <v>0</v>
      </c>
      <c r="U42" s="381">
        <f>S42*T42</f>
        <v>0</v>
      </c>
    </row>
    <row r="43" spans="1:21">
      <c r="A43" s="379"/>
      <c r="B43" s="289"/>
      <c r="C43" s="385"/>
      <c r="H43" s="385"/>
      <c r="J43" s="283">
        <f t="shared" si="0"/>
        <v>0</v>
      </c>
      <c r="M43" s="385"/>
      <c r="O43" s="283">
        <f t="shared" si="1"/>
        <v>0</v>
      </c>
      <c r="R43" s="385"/>
      <c r="T43" s="283">
        <f t="shared" si="2"/>
        <v>0</v>
      </c>
    </row>
    <row r="44" spans="1:21" ht="73.5" customHeight="1">
      <c r="A44" s="379" t="s">
        <v>1038</v>
      </c>
      <c r="B44" s="289" t="s">
        <v>1000</v>
      </c>
      <c r="C44" s="385"/>
      <c r="H44" s="385"/>
      <c r="J44" s="283">
        <f t="shared" si="0"/>
        <v>0</v>
      </c>
      <c r="M44" s="385"/>
      <c r="O44" s="283">
        <f t="shared" si="1"/>
        <v>0</v>
      </c>
      <c r="R44" s="385"/>
      <c r="T44" s="283">
        <f t="shared" si="2"/>
        <v>0</v>
      </c>
    </row>
    <row r="45" spans="1:21" ht="63" customHeight="1">
      <c r="A45" s="379"/>
      <c r="B45" s="289" t="s">
        <v>1001</v>
      </c>
      <c r="C45" s="385"/>
      <c r="H45" s="385"/>
      <c r="J45" s="283">
        <f t="shared" si="0"/>
        <v>0</v>
      </c>
      <c r="M45" s="385"/>
      <c r="O45" s="283">
        <f t="shared" si="1"/>
        <v>0</v>
      </c>
      <c r="R45" s="385"/>
      <c r="T45" s="283">
        <f t="shared" si="2"/>
        <v>0</v>
      </c>
    </row>
    <row r="46" spans="1:21" ht="20.25" customHeight="1">
      <c r="A46" s="379"/>
      <c r="B46" s="614" t="s">
        <v>1982</v>
      </c>
      <c r="C46" s="385"/>
      <c r="H46" s="385"/>
      <c r="J46" s="283">
        <f t="shared" si="0"/>
        <v>0</v>
      </c>
      <c r="M46" s="385"/>
      <c r="O46" s="283">
        <f t="shared" si="1"/>
        <v>0</v>
      </c>
      <c r="R46" s="385"/>
      <c r="T46" s="283">
        <f t="shared" si="2"/>
        <v>0</v>
      </c>
    </row>
    <row r="47" spans="1:21">
      <c r="A47" s="379"/>
      <c r="B47" s="289" t="s">
        <v>24</v>
      </c>
      <c r="C47" s="385"/>
      <c r="H47" s="385"/>
      <c r="J47" s="283">
        <f t="shared" si="0"/>
        <v>0</v>
      </c>
      <c r="M47" s="385"/>
      <c r="O47" s="283">
        <f t="shared" si="1"/>
        <v>0</v>
      </c>
      <c r="R47" s="385"/>
      <c r="T47" s="283">
        <f t="shared" si="2"/>
        <v>0</v>
      </c>
    </row>
    <row r="48" spans="1:21">
      <c r="A48" s="379"/>
      <c r="B48" s="289" t="s">
        <v>68</v>
      </c>
      <c r="C48" s="374" t="s">
        <v>34</v>
      </c>
      <c r="D48" s="381">
        <v>4.5</v>
      </c>
      <c r="E48" s="1080"/>
      <c r="F48" s="381">
        <f>D48*E48</f>
        <v>0</v>
      </c>
      <c r="H48" s="374" t="s">
        <v>34</v>
      </c>
      <c r="J48" s="283">
        <f t="shared" si="0"/>
        <v>0</v>
      </c>
      <c r="K48" s="381">
        <f>I48*J48</f>
        <v>0</v>
      </c>
      <c r="M48" s="374" t="s">
        <v>34</v>
      </c>
      <c r="O48" s="283">
        <f t="shared" si="1"/>
        <v>0</v>
      </c>
      <c r="P48" s="381">
        <f>N48*O48</f>
        <v>0</v>
      </c>
      <c r="R48" s="374" t="s">
        <v>34</v>
      </c>
      <c r="S48" s="177">
        <v>4.5</v>
      </c>
      <c r="T48" s="283">
        <f t="shared" si="2"/>
        <v>0</v>
      </c>
      <c r="U48" s="381">
        <f>S48*T48</f>
        <v>0</v>
      </c>
    </row>
    <row r="49" spans="1:21">
      <c r="A49" s="379"/>
      <c r="B49" s="289"/>
      <c r="C49" s="385"/>
      <c r="H49" s="385"/>
      <c r="J49" s="283">
        <f t="shared" si="0"/>
        <v>0</v>
      </c>
      <c r="M49" s="385"/>
      <c r="O49" s="283">
        <f t="shared" si="1"/>
        <v>0</v>
      </c>
      <c r="R49" s="385"/>
      <c r="T49" s="283">
        <f t="shared" si="2"/>
        <v>0</v>
      </c>
    </row>
    <row r="50" spans="1:21" ht="45.75" customHeight="1">
      <c r="A50" s="373" t="s">
        <v>1039</v>
      </c>
      <c r="B50" s="289" t="s">
        <v>1002</v>
      </c>
      <c r="C50" s="385"/>
      <c r="H50" s="385"/>
      <c r="J50" s="283">
        <f t="shared" si="0"/>
        <v>0</v>
      </c>
      <c r="M50" s="385"/>
      <c r="O50" s="283">
        <f t="shared" si="1"/>
        <v>0</v>
      </c>
      <c r="R50" s="385"/>
      <c r="T50" s="283">
        <f t="shared" si="2"/>
        <v>0</v>
      </c>
    </row>
    <row r="51" spans="1:21" ht="19.5" customHeight="1">
      <c r="A51" s="379"/>
      <c r="B51" s="614" t="s">
        <v>1982</v>
      </c>
      <c r="C51" s="385"/>
      <c r="H51" s="385"/>
      <c r="J51" s="283">
        <f t="shared" si="0"/>
        <v>0</v>
      </c>
      <c r="M51" s="385"/>
      <c r="O51" s="283">
        <f t="shared" si="1"/>
        <v>0</v>
      </c>
      <c r="R51" s="385"/>
      <c r="T51" s="283">
        <f t="shared" si="2"/>
        <v>0</v>
      </c>
    </row>
    <row r="52" spans="1:21">
      <c r="A52" s="379"/>
      <c r="B52" s="289" t="s">
        <v>24</v>
      </c>
      <c r="C52" s="385"/>
      <c r="H52" s="385"/>
      <c r="J52" s="283">
        <f t="shared" si="0"/>
        <v>0</v>
      </c>
      <c r="M52" s="385"/>
      <c r="O52" s="283">
        <f t="shared" si="1"/>
        <v>0</v>
      </c>
      <c r="R52" s="385"/>
      <c r="T52" s="283">
        <f t="shared" si="2"/>
        <v>0</v>
      </c>
    </row>
    <row r="53" spans="1:21">
      <c r="A53" s="379"/>
      <c r="B53" s="289" t="s">
        <v>68</v>
      </c>
      <c r="C53" s="374" t="s">
        <v>34</v>
      </c>
      <c r="D53" s="381">
        <v>68</v>
      </c>
      <c r="E53" s="1080"/>
      <c r="F53" s="381">
        <f>D53*E53</f>
        <v>0</v>
      </c>
      <c r="H53" s="374" t="s">
        <v>34</v>
      </c>
      <c r="J53" s="283">
        <f t="shared" si="0"/>
        <v>0</v>
      </c>
      <c r="K53" s="381">
        <f>I53*J53</f>
        <v>0</v>
      </c>
      <c r="M53" s="374" t="s">
        <v>34</v>
      </c>
      <c r="O53" s="283">
        <f t="shared" si="1"/>
        <v>0</v>
      </c>
      <c r="P53" s="381">
        <f>N53*O53</f>
        <v>0</v>
      </c>
      <c r="R53" s="374" t="s">
        <v>34</v>
      </c>
      <c r="S53" s="177">
        <v>68</v>
      </c>
      <c r="T53" s="283">
        <f t="shared" si="2"/>
        <v>0</v>
      </c>
      <c r="U53" s="381">
        <f>S53*T53</f>
        <v>0</v>
      </c>
    </row>
    <row r="54" spans="1:21">
      <c r="A54" s="379"/>
      <c r="B54" s="289"/>
      <c r="C54" s="385"/>
      <c r="H54" s="385"/>
      <c r="J54" s="283">
        <f t="shared" si="0"/>
        <v>0</v>
      </c>
      <c r="M54" s="385"/>
      <c r="O54" s="283">
        <f t="shared" si="1"/>
        <v>0</v>
      </c>
      <c r="R54" s="385"/>
      <c r="T54" s="283">
        <f t="shared" si="2"/>
        <v>0</v>
      </c>
    </row>
    <row r="55" spans="1:21" s="372" customFormat="1" ht="52.5" customHeight="1">
      <c r="A55" s="373" t="s">
        <v>1040</v>
      </c>
      <c r="B55" s="278" t="s">
        <v>1004</v>
      </c>
      <c r="C55" s="400" t="s">
        <v>1</v>
      </c>
      <c r="D55" s="283">
        <v>1</v>
      </c>
      <c r="E55" s="1078"/>
      <c r="F55" s="283">
        <f>D55*E55</f>
        <v>0</v>
      </c>
      <c r="G55" s="445"/>
      <c r="H55" s="400" t="s">
        <v>1</v>
      </c>
      <c r="I55" s="283"/>
      <c r="J55" s="283">
        <f t="shared" si="0"/>
        <v>0</v>
      </c>
      <c r="K55" s="283">
        <f>I55*J55</f>
        <v>0</v>
      </c>
      <c r="L55" s="445"/>
      <c r="M55" s="400" t="s">
        <v>1</v>
      </c>
      <c r="N55" s="492">
        <v>1</v>
      </c>
      <c r="O55" s="283">
        <f t="shared" si="1"/>
        <v>0</v>
      </c>
      <c r="P55" s="283">
        <f>N55*O55</f>
        <v>0</v>
      </c>
      <c r="Q55" s="445"/>
      <c r="R55" s="400" t="s">
        <v>1</v>
      </c>
      <c r="S55" s="283"/>
      <c r="T55" s="283">
        <f t="shared" si="2"/>
        <v>0</v>
      </c>
      <c r="U55" s="283">
        <f>S55*T55</f>
        <v>0</v>
      </c>
    </row>
    <row r="56" spans="1:21" s="372" customFormat="1">
      <c r="A56" s="373"/>
      <c r="B56" s="278"/>
      <c r="C56" s="374"/>
      <c r="D56" s="370"/>
      <c r="E56" s="371"/>
      <c r="F56" s="370"/>
      <c r="H56" s="374"/>
      <c r="I56" s="370"/>
      <c r="J56" s="283">
        <f t="shared" si="0"/>
        <v>0</v>
      </c>
      <c r="K56" s="370"/>
      <c r="M56" s="374"/>
      <c r="N56" s="370"/>
      <c r="O56" s="283">
        <f t="shared" si="1"/>
        <v>0</v>
      </c>
      <c r="P56" s="370"/>
      <c r="R56" s="374"/>
      <c r="S56" s="370"/>
      <c r="T56" s="283">
        <f t="shared" si="2"/>
        <v>0</v>
      </c>
      <c r="U56" s="370"/>
    </row>
    <row r="57" spans="1:21" s="372" customFormat="1" ht="71.25" customHeight="1">
      <c r="A57" s="373" t="s">
        <v>1908</v>
      </c>
      <c r="B57" s="278" t="s">
        <v>1005</v>
      </c>
      <c r="C57" s="400" t="s">
        <v>1</v>
      </c>
      <c r="D57" s="283">
        <v>1</v>
      </c>
      <c r="E57" s="1078"/>
      <c r="F57" s="283">
        <f>D57*E57</f>
        <v>0</v>
      </c>
      <c r="G57" s="445"/>
      <c r="H57" s="400" t="s">
        <v>1</v>
      </c>
      <c r="I57" s="283"/>
      <c r="J57" s="283">
        <f t="shared" si="0"/>
        <v>0</v>
      </c>
      <c r="K57" s="283">
        <f>I57*J57</f>
        <v>0</v>
      </c>
      <c r="L57" s="445"/>
      <c r="M57" s="400" t="s">
        <v>1</v>
      </c>
      <c r="N57" s="492">
        <v>1</v>
      </c>
      <c r="O57" s="283">
        <f t="shared" si="1"/>
        <v>0</v>
      </c>
      <c r="P57" s="283">
        <f>N57*O57</f>
        <v>0</v>
      </c>
      <c r="Q57" s="445"/>
      <c r="R57" s="400" t="s">
        <v>1</v>
      </c>
      <c r="S57" s="283"/>
      <c r="T57" s="283">
        <f t="shared" si="2"/>
        <v>0</v>
      </c>
      <c r="U57" s="283">
        <f>S57*T57</f>
        <v>0</v>
      </c>
    </row>
    <row r="58" spans="1:21" s="372" customFormat="1">
      <c r="A58" s="373"/>
      <c r="B58" s="278"/>
      <c r="C58" s="374"/>
      <c r="D58" s="370"/>
      <c r="E58" s="371"/>
      <c r="F58" s="370"/>
      <c r="H58" s="374"/>
      <c r="I58" s="370"/>
      <c r="J58" s="371"/>
      <c r="K58" s="370"/>
      <c r="M58" s="374"/>
      <c r="N58" s="370"/>
      <c r="O58" s="371"/>
      <c r="P58" s="370"/>
      <c r="R58" s="374"/>
      <c r="S58" s="370"/>
      <c r="T58" s="371"/>
      <c r="U58" s="370"/>
    </row>
    <row r="59" spans="1:21" s="473" customFormat="1" ht="20.100000000000001" customHeight="1">
      <c r="A59" s="471"/>
      <c r="B59" s="472" t="s">
        <v>689</v>
      </c>
      <c r="C59" s="487"/>
      <c r="D59" s="488"/>
      <c r="E59" s="488"/>
      <c r="F59" s="488">
        <f>SUM(F6:F58)</f>
        <v>0</v>
      </c>
      <c r="H59" s="487"/>
      <c r="I59" s="488"/>
      <c r="J59" s="488"/>
      <c r="K59" s="488">
        <f>SUM(K6:K58)</f>
        <v>0</v>
      </c>
      <c r="M59" s="487"/>
      <c r="N59" s="488"/>
      <c r="O59" s="488"/>
      <c r="P59" s="488">
        <f>SUM(P6:P58)</f>
        <v>0</v>
      </c>
      <c r="R59" s="487"/>
      <c r="S59" s="488"/>
      <c r="T59" s="488"/>
      <c r="U59" s="488">
        <f>SUM(U6:U58)</f>
        <v>0</v>
      </c>
    </row>
    <row r="60" spans="1:21">
      <c r="B60" s="440"/>
    </row>
    <row r="61" spans="1:21">
      <c r="B61" s="440"/>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4"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B0F0"/>
    <pageSetUpPr fitToPage="1"/>
  </sheetPr>
  <dimension ref="B1:Y825"/>
  <sheetViews>
    <sheetView windowProtection="1" showGridLines="0" view="pageBreakPreview" zoomScale="80" zoomScaleNormal="100" zoomScaleSheetLayoutView="80" zoomScalePageLayoutView="90" workbookViewId="0">
      <selection activeCell="F25" sqref="F25"/>
    </sheetView>
  </sheetViews>
  <sheetFormatPr defaultColWidth="9" defaultRowHeight="12.75"/>
  <cols>
    <col min="1" max="1" width="38.85546875" style="618" customWidth="1"/>
    <col min="2" max="2" width="5.7109375" style="619" customWidth="1"/>
    <col min="3" max="3" width="42.85546875" style="617" customWidth="1"/>
    <col min="4" max="4" width="8.7109375" style="619" customWidth="1"/>
    <col min="5" max="5" width="10.7109375" style="356" customWidth="1"/>
    <col min="6" max="6" width="11.7109375" style="357" customWidth="1"/>
    <col min="7" max="7" width="15.140625" style="356" customWidth="1"/>
    <col min="8" max="8" width="93.7109375" style="618" customWidth="1"/>
    <col min="9" max="16384" width="9" style="618"/>
  </cols>
  <sheetData>
    <row r="1" spans="2:7" s="689" customFormat="1" ht="20.100000000000001" customHeight="1">
      <c r="B1" s="1135" t="s">
        <v>73</v>
      </c>
      <c r="C1" s="1135"/>
      <c r="D1" s="1135"/>
      <c r="E1" s="1135"/>
      <c r="F1" s="1135"/>
      <c r="G1" s="1135"/>
    </row>
    <row r="2" spans="2:7" s="689" customFormat="1" ht="24.95" customHeight="1">
      <c r="B2" s="686"/>
    </row>
    <row r="3" spans="2:7" s="689" customFormat="1" ht="20.100000000000001" customHeight="1">
      <c r="B3" s="686"/>
      <c r="C3" s="689" t="s">
        <v>74</v>
      </c>
      <c r="D3" s="686"/>
      <c r="E3" s="688"/>
    </row>
    <row r="4" spans="2:7" s="689" customFormat="1" ht="12" customHeight="1">
      <c r="B4" s="686"/>
      <c r="D4" s="686"/>
      <c r="E4" s="688"/>
    </row>
    <row r="5" spans="2:7" s="689" customFormat="1">
      <c r="B5" s="686" t="s">
        <v>61</v>
      </c>
      <c r="C5" s="698" t="s">
        <v>467</v>
      </c>
      <c r="D5" s="686"/>
      <c r="E5" s="688"/>
    </row>
    <row r="6" spans="2:7" s="689" customFormat="1">
      <c r="B6" s="686"/>
      <c r="C6" s="699"/>
      <c r="D6" s="686"/>
      <c r="E6" s="688"/>
    </row>
    <row r="7" spans="2:7" s="689" customFormat="1">
      <c r="B7" s="686" t="s">
        <v>62</v>
      </c>
      <c r="C7" s="698" t="s">
        <v>561</v>
      </c>
      <c r="D7" s="686"/>
      <c r="E7" s="688"/>
    </row>
    <row r="8" spans="2:7" s="689" customFormat="1">
      <c r="B8" s="686"/>
      <c r="C8" s="698"/>
      <c r="D8" s="686"/>
      <c r="E8" s="688"/>
    </row>
    <row r="9" spans="2:7" s="689" customFormat="1">
      <c r="B9" s="686" t="s">
        <v>63</v>
      </c>
      <c r="C9" s="698" t="s">
        <v>468</v>
      </c>
      <c r="D9" s="686"/>
      <c r="E9" s="688"/>
    </row>
    <row r="10" spans="2:7" s="689" customFormat="1">
      <c r="B10" s="686"/>
      <c r="C10" s="698"/>
      <c r="D10" s="686"/>
      <c r="E10" s="688"/>
    </row>
    <row r="11" spans="2:7" s="689" customFormat="1">
      <c r="B11" s="686" t="s">
        <v>64</v>
      </c>
      <c r="C11" s="698" t="s">
        <v>75</v>
      </c>
      <c r="D11" s="686"/>
      <c r="E11" s="688"/>
    </row>
    <row r="12" spans="2:7" s="689" customFormat="1">
      <c r="B12" s="686"/>
      <c r="C12" s="698"/>
      <c r="D12" s="686"/>
      <c r="E12" s="688"/>
    </row>
    <row r="13" spans="2:7" s="689" customFormat="1">
      <c r="B13" s="686" t="s">
        <v>65</v>
      </c>
      <c r="C13" s="698" t="s">
        <v>76</v>
      </c>
      <c r="D13" s="686"/>
      <c r="E13" s="688"/>
    </row>
    <row r="14" spans="2:7" s="689" customFormat="1">
      <c r="B14" s="686"/>
      <c r="C14" s="698"/>
      <c r="D14" s="686"/>
      <c r="E14" s="688"/>
    </row>
    <row r="15" spans="2:7" s="689" customFormat="1">
      <c r="B15" s="686" t="s">
        <v>66</v>
      </c>
      <c r="C15" s="698" t="s">
        <v>469</v>
      </c>
      <c r="D15" s="686"/>
      <c r="E15" s="688"/>
    </row>
    <row r="16" spans="2:7" s="689" customFormat="1">
      <c r="B16" s="686"/>
      <c r="C16" s="698"/>
      <c r="D16" s="686"/>
      <c r="E16" s="688"/>
    </row>
    <row r="17" spans="2:5" s="689" customFormat="1">
      <c r="B17" s="686"/>
      <c r="C17" s="700"/>
      <c r="D17" s="686"/>
      <c r="E17" s="688"/>
    </row>
    <row r="18" spans="2:5" s="689" customFormat="1" ht="20.100000000000001" customHeight="1">
      <c r="B18" s="686"/>
      <c r="C18" s="690" t="s">
        <v>77</v>
      </c>
    </row>
    <row r="19" spans="2:5" s="689" customFormat="1" ht="12.75" customHeight="1">
      <c r="B19" s="686"/>
      <c r="C19" s="690"/>
    </row>
    <row r="20" spans="2:5" s="689" customFormat="1" ht="12.75" customHeight="1">
      <c r="B20" s="686" t="s">
        <v>58</v>
      </c>
      <c r="C20" s="687" t="s">
        <v>470</v>
      </c>
      <c r="D20" s="686"/>
      <c r="E20" s="688"/>
    </row>
    <row r="21" spans="2:5" s="689" customFormat="1" ht="12.75" customHeight="1">
      <c r="B21" s="686"/>
      <c r="C21" s="699"/>
      <c r="D21" s="686"/>
      <c r="E21" s="688"/>
    </row>
    <row r="22" spans="2:5" s="689" customFormat="1" ht="12.75" customHeight="1">
      <c r="B22" s="686" t="s">
        <v>59</v>
      </c>
      <c r="C22" s="687" t="s">
        <v>591</v>
      </c>
      <c r="D22" s="686"/>
      <c r="E22" s="688"/>
    </row>
    <row r="23" spans="2:5" s="689" customFormat="1" ht="12.75" customHeight="1">
      <c r="B23" s="686"/>
      <c r="C23" s="699"/>
      <c r="D23" s="686"/>
      <c r="E23" s="688"/>
    </row>
    <row r="24" spans="2:5" s="689" customFormat="1" ht="12.75" customHeight="1">
      <c r="B24" s="686" t="s">
        <v>60</v>
      </c>
      <c r="C24" s="687" t="s">
        <v>78</v>
      </c>
      <c r="D24" s="686"/>
      <c r="E24" s="688"/>
    </row>
    <row r="25" spans="2:5" s="689" customFormat="1" ht="12.75" customHeight="1">
      <c r="B25" s="686"/>
      <c r="C25" s="699"/>
      <c r="D25" s="686"/>
      <c r="E25" s="688"/>
    </row>
    <row r="26" spans="2:5" s="689" customFormat="1" ht="12.75" customHeight="1">
      <c r="B26" s="686" t="s">
        <v>57</v>
      </c>
      <c r="C26" s="687" t="s">
        <v>471</v>
      </c>
      <c r="D26" s="686"/>
      <c r="E26" s="688"/>
    </row>
    <row r="27" spans="2:5" s="689" customFormat="1" ht="12.75" customHeight="1">
      <c r="B27" s="686"/>
      <c r="C27" s="699"/>
      <c r="D27" s="686"/>
      <c r="E27" s="688"/>
    </row>
    <row r="28" spans="2:5" s="689" customFormat="1">
      <c r="B28" s="686" t="s">
        <v>56</v>
      </c>
      <c r="C28" s="698" t="s">
        <v>627</v>
      </c>
      <c r="D28" s="686"/>
      <c r="E28" s="688"/>
    </row>
    <row r="29" spans="2:5" s="689" customFormat="1" ht="12.75" customHeight="1">
      <c r="B29" s="686"/>
      <c r="C29" s="690"/>
      <c r="D29" s="686"/>
      <c r="E29" s="688"/>
    </row>
    <row r="30" spans="2:5" s="689" customFormat="1">
      <c r="B30" s="686" t="s">
        <v>55</v>
      </c>
      <c r="C30" s="698" t="s">
        <v>472</v>
      </c>
      <c r="D30" s="686"/>
      <c r="E30" s="688"/>
    </row>
    <row r="31" spans="2:5" s="689" customFormat="1" ht="12.75" customHeight="1">
      <c r="B31" s="686"/>
      <c r="C31" s="690"/>
      <c r="D31" s="686"/>
      <c r="E31" s="688"/>
    </row>
    <row r="32" spans="2:5" s="689" customFormat="1" ht="12.75" customHeight="1">
      <c r="B32" s="686" t="s">
        <v>54</v>
      </c>
      <c r="C32" s="687" t="s">
        <v>80</v>
      </c>
      <c r="D32" s="686"/>
      <c r="E32" s="688"/>
    </row>
    <row r="33" spans="2:7" s="689" customFormat="1" ht="12.75" customHeight="1">
      <c r="B33" s="686"/>
      <c r="C33" s="687"/>
      <c r="D33" s="686"/>
      <c r="E33" s="688"/>
    </row>
    <row r="34" spans="2:7" s="689" customFormat="1" ht="12.75" customHeight="1">
      <c r="B34" s="686" t="s">
        <v>53</v>
      </c>
      <c r="C34" s="687" t="s">
        <v>81</v>
      </c>
      <c r="D34" s="686"/>
      <c r="E34" s="688"/>
    </row>
    <row r="35" spans="2:7" s="689" customFormat="1" ht="12.75" customHeight="1">
      <c r="B35" s="686"/>
      <c r="C35" s="687"/>
      <c r="D35" s="686"/>
      <c r="E35" s="688"/>
    </row>
    <row r="36" spans="2:7" s="689" customFormat="1" ht="12.75" customHeight="1">
      <c r="B36" s="686" t="s">
        <v>802</v>
      </c>
      <c r="C36" s="687" t="s">
        <v>79</v>
      </c>
      <c r="D36" s="686"/>
      <c r="E36" s="688"/>
    </row>
    <row r="37" spans="2:7" s="689" customFormat="1" ht="12.75" customHeight="1">
      <c r="B37" s="686"/>
      <c r="C37" s="690"/>
      <c r="D37" s="686"/>
      <c r="E37" s="688"/>
    </row>
    <row r="38" spans="2:7" s="689" customFormat="1" ht="20.100000000000001" customHeight="1">
      <c r="B38" s="1132" t="s">
        <v>82</v>
      </c>
      <c r="C38" s="1132"/>
      <c r="D38" s="1132"/>
      <c r="E38" s="1132"/>
      <c r="F38" s="1132"/>
      <c r="G38" s="1132"/>
    </row>
    <row r="39" spans="2:7" s="689" customFormat="1">
      <c r="B39" s="686"/>
      <c r="C39" s="690"/>
      <c r="D39" s="686"/>
      <c r="E39" s="688"/>
    </row>
    <row r="40" spans="2:7" s="689" customFormat="1" ht="20.100000000000001" customHeight="1">
      <c r="B40" s="686"/>
      <c r="C40" s="690" t="s">
        <v>83</v>
      </c>
      <c r="D40" s="686"/>
      <c r="E40" s="688"/>
    </row>
    <row r="41" spans="2:7" s="689" customFormat="1">
      <c r="B41" s="686"/>
      <c r="C41" s="690"/>
      <c r="D41" s="686"/>
      <c r="E41" s="688"/>
    </row>
    <row r="42" spans="2:7" s="689" customFormat="1" ht="27" customHeight="1">
      <c r="B42" s="686"/>
      <c r="C42" s="1113" t="s">
        <v>84</v>
      </c>
      <c r="D42" s="1113"/>
      <c r="E42" s="1113"/>
      <c r="F42" s="1113"/>
      <c r="G42" s="1113"/>
    </row>
    <row r="43" spans="2:7" s="689" customFormat="1" ht="39.75" customHeight="1">
      <c r="B43" s="686"/>
      <c r="C43" s="1113" t="s">
        <v>85</v>
      </c>
      <c r="D43" s="1113"/>
      <c r="E43" s="1113"/>
      <c r="F43" s="1113"/>
      <c r="G43" s="1113"/>
    </row>
    <row r="44" spans="2:7" s="689" customFormat="1" ht="38.25" customHeight="1">
      <c r="B44" s="686"/>
      <c r="C44" s="1113" t="s">
        <v>645</v>
      </c>
      <c r="D44" s="1113"/>
      <c r="E44" s="1113"/>
      <c r="F44" s="1113"/>
      <c r="G44" s="1113"/>
    </row>
    <row r="45" spans="2:7" s="689" customFormat="1" ht="39" customHeight="1">
      <c r="B45" s="686"/>
      <c r="C45" s="1113" t="s">
        <v>86</v>
      </c>
      <c r="D45" s="1113"/>
      <c r="E45" s="1113"/>
      <c r="F45" s="1113"/>
      <c r="G45" s="1113"/>
    </row>
    <row r="46" spans="2:7" s="689" customFormat="1" ht="39.75" customHeight="1">
      <c r="B46" s="686"/>
      <c r="C46" s="1113" t="s">
        <v>87</v>
      </c>
      <c r="D46" s="1113"/>
      <c r="E46" s="1113"/>
      <c r="F46" s="1113"/>
      <c r="G46" s="1113"/>
    </row>
    <row r="47" spans="2:7" s="689" customFormat="1" ht="50.25" customHeight="1">
      <c r="B47" s="686"/>
      <c r="C47" s="1113" t="s">
        <v>88</v>
      </c>
      <c r="D47" s="1113"/>
      <c r="E47" s="1113"/>
      <c r="F47" s="1113"/>
      <c r="G47" s="1113"/>
    </row>
    <row r="48" spans="2:7" s="689" customFormat="1" ht="40.5" customHeight="1">
      <c r="B48" s="686"/>
      <c r="C48" s="1113" t="s">
        <v>89</v>
      </c>
      <c r="D48" s="1113"/>
      <c r="E48" s="1113"/>
      <c r="F48" s="1113"/>
      <c r="G48" s="1113"/>
    </row>
    <row r="49" spans="2:7" s="689" customFormat="1" ht="27" customHeight="1">
      <c r="B49" s="686"/>
      <c r="C49" s="1113" t="s">
        <v>90</v>
      </c>
      <c r="D49" s="1113"/>
      <c r="E49" s="1113"/>
      <c r="F49" s="1113"/>
      <c r="G49" s="1113"/>
    </row>
    <row r="50" spans="2:7" s="689" customFormat="1" ht="12.75" customHeight="1">
      <c r="B50" s="686"/>
      <c r="C50" s="701"/>
      <c r="D50" s="702"/>
      <c r="E50" s="702"/>
    </row>
    <row r="51" spans="2:7" s="689" customFormat="1">
      <c r="B51" s="686"/>
      <c r="C51" s="1113" t="s">
        <v>91</v>
      </c>
      <c r="D51" s="1133"/>
      <c r="E51" s="1133"/>
    </row>
    <row r="52" spans="2:7" s="689" customFormat="1" ht="25.5" customHeight="1">
      <c r="B52" s="686"/>
      <c r="C52" s="1134" t="s">
        <v>92</v>
      </c>
      <c r="D52" s="1134"/>
      <c r="E52" s="1134"/>
    </row>
    <row r="53" spans="2:7" s="689" customFormat="1" ht="27" customHeight="1">
      <c r="B53" s="686"/>
      <c r="C53" s="1134" t="s">
        <v>93</v>
      </c>
      <c r="D53" s="1134"/>
      <c r="E53" s="1134"/>
    </row>
    <row r="54" spans="2:7" s="689" customFormat="1" ht="40.5" customHeight="1">
      <c r="B54" s="686"/>
      <c r="C54" s="1134" t="s">
        <v>94</v>
      </c>
      <c r="D54" s="1134"/>
      <c r="E54" s="1134"/>
    </row>
    <row r="55" spans="2:7" s="689" customFormat="1" ht="12.75" customHeight="1">
      <c r="B55" s="686"/>
      <c r="C55" s="703" t="s">
        <v>95</v>
      </c>
      <c r="D55" s="704"/>
      <c r="E55" s="705"/>
    </row>
    <row r="56" spans="2:7" s="689" customFormat="1" ht="12.75" customHeight="1">
      <c r="B56" s="686"/>
      <c r="C56" s="703" t="s">
        <v>96</v>
      </c>
      <c r="D56" s="704"/>
      <c r="E56" s="705"/>
    </row>
    <row r="57" spans="2:7" s="689" customFormat="1" ht="12.75" customHeight="1">
      <c r="B57" s="686"/>
      <c r="C57" s="703" t="s">
        <v>97</v>
      </c>
      <c r="D57" s="704"/>
      <c r="E57" s="705"/>
    </row>
    <row r="58" spans="2:7" s="689" customFormat="1" ht="12.75" customHeight="1">
      <c r="B58" s="686"/>
      <c r="C58" s="1113" t="s">
        <v>98</v>
      </c>
      <c r="D58" s="1133"/>
      <c r="E58" s="1133"/>
    </row>
    <row r="59" spans="2:7" s="689" customFormat="1" ht="12.75" customHeight="1">
      <c r="B59" s="686"/>
      <c r="C59" s="690"/>
      <c r="D59" s="686"/>
      <c r="E59" s="688"/>
    </row>
    <row r="60" spans="2:7" s="689" customFormat="1" ht="27" customHeight="1">
      <c r="B60" s="686"/>
      <c r="C60" s="1113" t="s">
        <v>99</v>
      </c>
      <c r="D60" s="1113"/>
      <c r="E60" s="1113"/>
      <c r="F60" s="1113"/>
      <c r="G60" s="1113"/>
    </row>
    <row r="61" spans="2:7" s="689" customFormat="1" ht="40.5" customHeight="1">
      <c r="B61" s="686"/>
      <c r="C61" s="1113" t="s">
        <v>100</v>
      </c>
      <c r="D61" s="1113"/>
      <c r="E61" s="1113"/>
      <c r="F61" s="1113"/>
      <c r="G61" s="1113"/>
    </row>
    <row r="62" spans="2:7" s="689" customFormat="1" ht="12.75" customHeight="1">
      <c r="B62" s="686"/>
      <c r="C62" s="1113" t="s">
        <v>101</v>
      </c>
      <c r="D62" s="1133"/>
      <c r="E62" s="1133"/>
    </row>
    <row r="63" spans="2:7" s="689" customFormat="1" ht="27.75" customHeight="1">
      <c r="B63" s="686"/>
      <c r="C63" s="1113" t="s">
        <v>102</v>
      </c>
      <c r="D63" s="1113"/>
      <c r="E63" s="1113"/>
      <c r="F63" s="1113"/>
      <c r="G63" s="1113"/>
    </row>
    <row r="64" spans="2:7" s="689" customFormat="1" ht="12.75" customHeight="1">
      <c r="B64" s="686"/>
      <c r="C64" s="1113" t="s">
        <v>103</v>
      </c>
      <c r="D64" s="1133"/>
      <c r="E64" s="1133"/>
    </row>
    <row r="65" spans="2:7" s="689" customFormat="1" ht="12.75" customHeight="1">
      <c r="B65" s="686"/>
      <c r="C65" s="690"/>
      <c r="D65" s="686"/>
      <c r="E65" s="688"/>
    </row>
    <row r="66" spans="2:7" s="689" customFormat="1" ht="15" customHeight="1">
      <c r="B66" s="686"/>
      <c r="C66" s="719" t="s">
        <v>104</v>
      </c>
      <c r="D66" s="686"/>
      <c r="E66" s="688"/>
    </row>
    <row r="67" spans="2:7" s="689" customFormat="1" ht="5.0999999999999996" customHeight="1">
      <c r="B67" s="686"/>
      <c r="C67" s="690"/>
      <c r="D67" s="686"/>
      <c r="E67" s="688"/>
    </row>
    <row r="68" spans="2:7" s="689" customFormat="1" ht="12.75" customHeight="1">
      <c r="B68" s="686"/>
      <c r="C68" s="1118" t="s">
        <v>105</v>
      </c>
      <c r="D68" s="1118"/>
      <c r="E68" s="1118"/>
      <c r="F68" s="1118"/>
      <c r="G68" s="1118"/>
    </row>
    <row r="69" spans="2:7" s="689" customFormat="1" ht="30" customHeight="1">
      <c r="B69" s="686"/>
      <c r="C69" s="1113" t="s">
        <v>106</v>
      </c>
      <c r="D69" s="1113"/>
      <c r="E69" s="1113"/>
      <c r="F69" s="1113"/>
      <c r="G69" s="1113"/>
    </row>
    <row r="70" spans="2:7" s="689" customFormat="1" ht="20.100000000000001" customHeight="1">
      <c r="B70" s="686"/>
      <c r="C70" s="1118" t="s">
        <v>107</v>
      </c>
      <c r="D70" s="1118"/>
      <c r="E70" s="1118"/>
      <c r="F70" s="1118"/>
      <c r="G70" s="1118"/>
    </row>
    <row r="71" spans="2:7" s="689" customFormat="1">
      <c r="B71" s="686"/>
      <c r="C71" s="690"/>
      <c r="D71" s="686"/>
      <c r="E71" s="688"/>
    </row>
    <row r="72" spans="2:7" s="689" customFormat="1">
      <c r="B72" s="686"/>
      <c r="C72" s="690" t="s">
        <v>108</v>
      </c>
      <c r="D72" s="686"/>
      <c r="E72" s="688"/>
    </row>
    <row r="73" spans="2:7" s="689" customFormat="1" ht="42.75" customHeight="1">
      <c r="B73" s="686"/>
      <c r="C73" s="1113" t="s">
        <v>109</v>
      </c>
      <c r="D73" s="1113"/>
      <c r="E73" s="1113"/>
      <c r="F73" s="1113"/>
      <c r="G73" s="1113"/>
    </row>
    <row r="74" spans="2:7" s="689" customFormat="1" ht="25.5" customHeight="1">
      <c r="B74" s="686"/>
      <c r="C74" s="1113" t="s">
        <v>110</v>
      </c>
      <c r="D74" s="1113"/>
      <c r="E74" s="1113"/>
      <c r="F74" s="1113"/>
      <c r="G74" s="1113"/>
    </row>
    <row r="75" spans="2:7" s="689" customFormat="1" ht="12.75" customHeight="1">
      <c r="B75" s="686"/>
      <c r="C75" s="1113" t="s">
        <v>111</v>
      </c>
      <c r="D75" s="1113"/>
      <c r="E75" s="1113"/>
      <c r="F75" s="1113"/>
      <c r="G75" s="1113"/>
    </row>
    <row r="76" spans="2:7" s="689" customFormat="1">
      <c r="B76" s="686"/>
      <c r="C76" s="690"/>
      <c r="D76" s="686"/>
      <c r="E76" s="688"/>
    </row>
    <row r="77" spans="2:7" s="689" customFormat="1">
      <c r="B77" s="686"/>
      <c r="C77" s="690" t="s">
        <v>42</v>
      </c>
      <c r="D77" s="686"/>
      <c r="E77" s="688"/>
    </row>
    <row r="78" spans="2:7" s="689" customFormat="1" ht="60.75" customHeight="1">
      <c r="B78" s="686"/>
      <c r="C78" s="1113" t="s">
        <v>646</v>
      </c>
      <c r="D78" s="1113"/>
      <c r="E78" s="1113"/>
      <c r="F78" s="1113"/>
      <c r="G78" s="1113"/>
    </row>
    <row r="79" spans="2:7" s="689" customFormat="1">
      <c r="B79" s="686"/>
      <c r="C79" s="690"/>
      <c r="D79" s="686"/>
      <c r="E79" s="688"/>
    </row>
    <row r="80" spans="2:7" s="689" customFormat="1">
      <c r="B80" s="686"/>
      <c r="C80" s="690" t="s">
        <v>112</v>
      </c>
      <c r="D80" s="686"/>
      <c r="E80" s="688"/>
    </row>
    <row r="81" spans="2:7" s="689" customFormat="1" ht="50.25" customHeight="1">
      <c r="B81" s="686"/>
      <c r="C81" s="1113" t="s">
        <v>113</v>
      </c>
      <c r="D81" s="1113"/>
      <c r="E81" s="1113"/>
      <c r="F81" s="1113"/>
      <c r="G81" s="1113"/>
    </row>
    <row r="82" spans="2:7" s="689" customFormat="1" ht="42" customHeight="1">
      <c r="B82" s="686"/>
      <c r="C82" s="1113" t="s">
        <v>114</v>
      </c>
      <c r="D82" s="1113"/>
      <c r="E82" s="1113"/>
      <c r="F82" s="1113"/>
      <c r="G82" s="1113"/>
    </row>
    <row r="83" spans="2:7" s="689" customFormat="1">
      <c r="B83" s="686"/>
      <c r="C83" s="690"/>
      <c r="D83" s="686"/>
      <c r="E83" s="688"/>
    </row>
    <row r="84" spans="2:7" s="689" customFormat="1">
      <c r="B84" s="686"/>
      <c r="C84" s="690" t="s">
        <v>115</v>
      </c>
      <c r="D84" s="686"/>
      <c r="E84" s="688"/>
    </row>
    <row r="85" spans="2:7" s="689" customFormat="1" ht="38.25" customHeight="1">
      <c r="B85" s="686"/>
      <c r="C85" s="1113" t="s">
        <v>116</v>
      </c>
      <c r="D85" s="1113"/>
      <c r="E85" s="1113"/>
      <c r="F85" s="1113"/>
      <c r="G85" s="1113"/>
    </row>
    <row r="86" spans="2:7" s="689" customFormat="1">
      <c r="B86" s="686"/>
      <c r="C86" s="690" t="s">
        <v>117</v>
      </c>
      <c r="D86" s="686"/>
      <c r="E86" s="688"/>
    </row>
    <row r="87" spans="2:7" s="689" customFormat="1" ht="38.25" customHeight="1">
      <c r="B87" s="686"/>
      <c r="C87" s="1113" t="s">
        <v>118</v>
      </c>
      <c r="D87" s="1113"/>
      <c r="E87" s="1113"/>
      <c r="F87" s="1113"/>
      <c r="G87" s="1113"/>
    </row>
    <row r="88" spans="2:7" s="689" customFormat="1">
      <c r="B88" s="686"/>
      <c r="C88" s="690"/>
      <c r="D88" s="686"/>
      <c r="E88" s="688"/>
    </row>
    <row r="89" spans="2:7" s="689" customFormat="1">
      <c r="B89" s="686"/>
      <c r="C89" s="690" t="s">
        <v>119</v>
      </c>
      <c r="D89" s="686"/>
      <c r="E89" s="688"/>
    </row>
    <row r="90" spans="2:7" s="689" customFormat="1" ht="26.25" customHeight="1">
      <c r="B90" s="686"/>
      <c r="C90" s="1113" t="s">
        <v>120</v>
      </c>
      <c r="D90" s="1113"/>
      <c r="E90" s="1113"/>
      <c r="F90" s="1113"/>
      <c r="G90" s="1113"/>
    </row>
    <row r="91" spans="2:7" s="689" customFormat="1">
      <c r="B91" s="686"/>
      <c r="C91" s="1113" t="s">
        <v>121</v>
      </c>
      <c r="D91" s="1113"/>
      <c r="E91" s="1113"/>
      <c r="F91" s="1113"/>
      <c r="G91" s="1113"/>
    </row>
    <row r="92" spans="2:7" s="689" customFormat="1" ht="39.75" customHeight="1">
      <c r="B92" s="686"/>
      <c r="C92" s="1113" t="s">
        <v>122</v>
      </c>
      <c r="D92" s="1113"/>
      <c r="E92" s="1113"/>
      <c r="F92" s="1113"/>
      <c r="G92" s="1113"/>
    </row>
    <row r="93" spans="2:7" s="689" customFormat="1" ht="27" customHeight="1">
      <c r="B93" s="686"/>
      <c r="C93" s="1113" t="s">
        <v>123</v>
      </c>
      <c r="D93" s="1113"/>
      <c r="E93" s="1113"/>
      <c r="F93" s="1113"/>
      <c r="G93" s="1113"/>
    </row>
    <row r="94" spans="2:7" s="689" customFormat="1">
      <c r="B94" s="686"/>
      <c r="C94" s="690"/>
      <c r="D94" s="686"/>
      <c r="E94" s="688"/>
    </row>
    <row r="95" spans="2:7" s="689" customFormat="1" ht="12.75" customHeight="1">
      <c r="B95" s="686"/>
      <c r="C95" s="1113" t="s">
        <v>124</v>
      </c>
      <c r="D95" s="1113"/>
      <c r="E95" s="1113"/>
      <c r="F95" s="1113"/>
      <c r="G95" s="1113"/>
    </row>
    <row r="96" spans="2:7" s="689" customFormat="1" ht="29.25" customHeight="1">
      <c r="B96" s="686"/>
      <c r="C96" s="1113" t="s">
        <v>125</v>
      </c>
      <c r="D96" s="1113"/>
      <c r="E96" s="1113"/>
      <c r="F96" s="1113"/>
      <c r="G96" s="1113"/>
    </row>
    <row r="97" spans="2:7" s="689" customFormat="1" ht="25.5" customHeight="1">
      <c r="B97" s="686"/>
      <c r="C97" s="1113" t="s">
        <v>126</v>
      </c>
      <c r="D97" s="1113"/>
      <c r="E97" s="1113"/>
      <c r="F97" s="1113"/>
      <c r="G97" s="1113"/>
    </row>
    <row r="98" spans="2:7" s="689" customFormat="1" ht="25.5" customHeight="1">
      <c r="B98" s="686"/>
      <c r="C98" s="1113" t="s">
        <v>127</v>
      </c>
      <c r="D98" s="1113"/>
      <c r="E98" s="1113"/>
      <c r="F98" s="1113"/>
      <c r="G98" s="1113"/>
    </row>
    <row r="99" spans="2:7" s="689" customFormat="1" ht="25.5" customHeight="1">
      <c r="B99" s="686"/>
      <c r="C99" s="1113" t="s">
        <v>128</v>
      </c>
      <c r="D99" s="1113"/>
      <c r="E99" s="1113"/>
      <c r="F99" s="1113"/>
      <c r="G99" s="1113"/>
    </row>
    <row r="100" spans="2:7" s="689" customFormat="1" ht="28.5" customHeight="1">
      <c r="B100" s="686"/>
      <c r="C100" s="1113" t="s">
        <v>129</v>
      </c>
      <c r="D100" s="1113"/>
      <c r="E100" s="1113"/>
      <c r="F100" s="1113"/>
      <c r="G100" s="1113"/>
    </row>
    <row r="101" spans="2:7" s="689" customFormat="1" ht="12.75" customHeight="1">
      <c r="B101" s="686"/>
      <c r="C101" s="1113" t="s">
        <v>130</v>
      </c>
      <c r="D101" s="1113"/>
      <c r="E101" s="1113"/>
      <c r="F101" s="1113"/>
      <c r="G101" s="1113"/>
    </row>
    <row r="102" spans="2:7" s="689" customFormat="1" ht="27" customHeight="1">
      <c r="B102" s="686"/>
      <c r="C102" s="1113" t="s">
        <v>131</v>
      </c>
      <c r="D102" s="1113"/>
      <c r="E102" s="1113"/>
      <c r="F102" s="1113"/>
      <c r="G102" s="1113"/>
    </row>
    <row r="103" spans="2:7" s="689" customFormat="1" ht="12.75" customHeight="1">
      <c r="B103" s="686"/>
      <c r="C103" s="690"/>
      <c r="D103" s="686"/>
      <c r="E103" s="688"/>
    </row>
    <row r="104" spans="2:7" s="689" customFormat="1" ht="12.75" customHeight="1">
      <c r="B104" s="686"/>
      <c r="C104" s="689" t="s">
        <v>132</v>
      </c>
      <c r="D104" s="686"/>
      <c r="E104" s="688"/>
    </row>
    <row r="105" spans="2:7" s="689" customFormat="1" ht="12.75" customHeight="1">
      <c r="B105" s="686"/>
      <c r="C105" s="704" t="s">
        <v>133</v>
      </c>
      <c r="D105" s="706"/>
      <c r="E105" s="707"/>
    </row>
    <row r="106" spans="2:7" s="689" customFormat="1" ht="12.75" customHeight="1">
      <c r="B106" s="686"/>
      <c r="C106" s="703" t="s">
        <v>134</v>
      </c>
      <c r="D106" s="686"/>
      <c r="E106" s="688"/>
    </row>
    <row r="107" spans="2:7" s="689" customFormat="1" ht="12.75" customHeight="1">
      <c r="B107" s="686"/>
      <c r="C107" s="703" t="s">
        <v>135</v>
      </c>
      <c r="D107" s="686"/>
      <c r="E107" s="688"/>
    </row>
    <row r="108" spans="2:7" s="689" customFormat="1" ht="12.75" customHeight="1">
      <c r="B108" s="686"/>
      <c r="C108" s="703" t="s">
        <v>136</v>
      </c>
      <c r="D108" s="686"/>
      <c r="E108" s="688"/>
    </row>
    <row r="109" spans="2:7" s="689" customFormat="1" ht="12.75" customHeight="1">
      <c r="B109" s="686"/>
      <c r="C109" s="690"/>
      <c r="D109" s="686"/>
      <c r="E109" s="688"/>
    </row>
    <row r="110" spans="2:7" s="689" customFormat="1" ht="29.25" customHeight="1">
      <c r="B110" s="686"/>
      <c r="C110" s="1113" t="s">
        <v>137</v>
      </c>
      <c r="D110" s="1113"/>
      <c r="E110" s="1113"/>
      <c r="F110" s="1113"/>
      <c r="G110" s="1113"/>
    </row>
    <row r="111" spans="2:7" s="689" customFormat="1" ht="38.25" customHeight="1">
      <c r="B111" s="686"/>
      <c r="C111" s="1113" t="s">
        <v>138</v>
      </c>
      <c r="D111" s="1113"/>
      <c r="E111" s="1113"/>
      <c r="F111" s="1113"/>
      <c r="G111" s="1113"/>
    </row>
    <row r="112" spans="2:7" s="689" customFormat="1" ht="38.25" customHeight="1">
      <c r="B112" s="686"/>
      <c r="C112" s="1113" t="s">
        <v>139</v>
      </c>
      <c r="D112" s="1113"/>
      <c r="E112" s="1113"/>
      <c r="F112" s="1113"/>
      <c r="G112" s="1113"/>
    </row>
    <row r="113" spans="2:25" s="689" customFormat="1" ht="64.5" customHeight="1">
      <c r="B113" s="686"/>
      <c r="C113" s="1113" t="s">
        <v>140</v>
      </c>
      <c r="D113" s="1113"/>
      <c r="E113" s="1113"/>
      <c r="F113" s="1113"/>
      <c r="G113" s="1113"/>
    </row>
    <row r="114" spans="2:25" s="709" customFormat="1" ht="12.75" customHeight="1">
      <c r="B114" s="708"/>
      <c r="C114" s="1113" t="s">
        <v>141</v>
      </c>
      <c r="D114" s="1113"/>
      <c r="E114" s="1113"/>
      <c r="F114" s="1113"/>
      <c r="G114" s="1113"/>
    </row>
    <row r="115" spans="2:25" s="689" customFormat="1">
      <c r="B115" s="686"/>
      <c r="C115" s="690"/>
      <c r="D115" s="686"/>
      <c r="E115" s="688"/>
    </row>
    <row r="116" spans="2:25" s="689" customFormat="1">
      <c r="B116" s="686"/>
      <c r="C116" s="690"/>
      <c r="D116" s="686"/>
      <c r="E116" s="688"/>
    </row>
    <row r="117" spans="2:25" s="689" customFormat="1" ht="20.100000000000001" customHeight="1">
      <c r="B117" s="1132" t="s">
        <v>803</v>
      </c>
      <c r="C117" s="1132"/>
      <c r="D117" s="1132"/>
      <c r="E117" s="1132"/>
      <c r="F117" s="1132"/>
      <c r="G117" s="1132"/>
    </row>
    <row r="118" spans="2:25" s="689" customFormat="1">
      <c r="B118" s="686"/>
      <c r="C118" s="690"/>
      <c r="D118" s="686"/>
      <c r="E118" s="688"/>
    </row>
    <row r="119" spans="2:25" s="689" customFormat="1" ht="20.100000000000001" customHeight="1">
      <c r="B119" s="686" t="s">
        <v>649</v>
      </c>
      <c r="C119" s="1118" t="s">
        <v>0</v>
      </c>
      <c r="D119" s="1118"/>
      <c r="E119" s="1118"/>
      <c r="F119" s="1118"/>
      <c r="G119" s="1118"/>
    </row>
    <row r="120" spans="2:25" s="689" customFormat="1">
      <c r="B120" s="686"/>
      <c r="C120" s="690"/>
      <c r="D120" s="686"/>
      <c r="E120" s="688"/>
    </row>
    <row r="121" spans="2:25" s="689" customFormat="1" ht="75" customHeight="1">
      <c r="B121" s="686"/>
      <c r="C121" s="1113" t="s">
        <v>654</v>
      </c>
      <c r="D121" s="1113"/>
      <c r="E121" s="1113"/>
      <c r="F121" s="1113"/>
      <c r="G121" s="1113"/>
      <c r="I121" s="709"/>
      <c r="J121" s="709"/>
      <c r="K121" s="709"/>
      <c r="L121" s="709"/>
      <c r="M121" s="709"/>
      <c r="N121" s="709"/>
      <c r="O121" s="709"/>
      <c r="P121" s="709"/>
      <c r="Q121" s="709"/>
      <c r="R121" s="709"/>
      <c r="S121" s="709"/>
      <c r="T121" s="709"/>
      <c r="U121" s="709"/>
      <c r="V121" s="709"/>
      <c r="W121" s="709"/>
      <c r="X121" s="709"/>
      <c r="Y121" s="709"/>
    </row>
    <row r="122" spans="2:25" s="689" customFormat="1">
      <c r="B122" s="686"/>
      <c r="C122" s="691"/>
      <c r="D122" s="691"/>
      <c r="E122" s="691"/>
      <c r="H122" s="709"/>
      <c r="I122" s="709"/>
      <c r="J122" s="709"/>
      <c r="K122" s="709"/>
      <c r="L122" s="709"/>
      <c r="M122" s="709"/>
      <c r="N122" s="709"/>
      <c r="O122" s="709"/>
      <c r="P122" s="709"/>
      <c r="Q122" s="709"/>
      <c r="R122" s="709"/>
      <c r="S122" s="709"/>
      <c r="T122" s="709"/>
      <c r="U122" s="709"/>
      <c r="V122" s="709"/>
      <c r="W122" s="709"/>
      <c r="X122" s="709"/>
      <c r="Y122" s="709"/>
    </row>
    <row r="123" spans="2:25" s="689" customFormat="1" ht="27.75" customHeight="1">
      <c r="B123" s="686"/>
      <c r="C123" s="1113" t="s">
        <v>655</v>
      </c>
      <c r="D123" s="1113"/>
      <c r="E123" s="1113"/>
      <c r="F123" s="1113"/>
      <c r="G123" s="1113"/>
      <c r="I123" s="709"/>
      <c r="J123" s="709"/>
      <c r="K123" s="709"/>
      <c r="L123" s="709"/>
      <c r="M123" s="709"/>
      <c r="N123" s="709"/>
      <c r="O123" s="709"/>
      <c r="P123" s="709"/>
      <c r="Q123" s="709"/>
      <c r="R123" s="709"/>
      <c r="S123" s="709"/>
      <c r="T123" s="709"/>
      <c r="U123" s="709"/>
      <c r="V123" s="709"/>
      <c r="W123" s="709"/>
      <c r="X123" s="709"/>
      <c r="Y123" s="709"/>
    </row>
    <row r="124" spans="2:25" s="689" customFormat="1">
      <c r="B124" s="686"/>
      <c r="C124" s="691"/>
      <c r="D124" s="691"/>
      <c r="E124" s="691"/>
      <c r="H124" s="709"/>
      <c r="I124" s="709"/>
      <c r="J124" s="709"/>
      <c r="K124" s="709"/>
      <c r="L124" s="709"/>
      <c r="M124" s="709"/>
      <c r="N124" s="709"/>
      <c r="O124" s="709"/>
      <c r="P124" s="709"/>
      <c r="Q124" s="709"/>
      <c r="R124" s="709"/>
      <c r="S124" s="709"/>
      <c r="T124" s="709"/>
      <c r="U124" s="709"/>
      <c r="V124" s="709"/>
      <c r="W124" s="709"/>
      <c r="X124" s="709"/>
      <c r="Y124" s="709"/>
    </row>
    <row r="125" spans="2:25" s="689" customFormat="1" ht="30" customHeight="1">
      <c r="B125" s="686"/>
      <c r="C125" s="1113" t="s">
        <v>142</v>
      </c>
      <c r="D125" s="1113"/>
      <c r="E125" s="1113"/>
      <c r="F125" s="1113"/>
      <c r="G125" s="1113"/>
      <c r="I125" s="709"/>
      <c r="J125" s="709"/>
      <c r="K125" s="709"/>
      <c r="L125" s="709"/>
      <c r="M125" s="709"/>
      <c r="N125" s="709"/>
      <c r="O125" s="709"/>
      <c r="P125" s="709"/>
      <c r="Q125" s="709"/>
      <c r="R125" s="709"/>
      <c r="S125" s="709"/>
      <c r="T125" s="709"/>
      <c r="U125" s="709"/>
      <c r="V125" s="709"/>
      <c r="W125" s="709"/>
      <c r="X125" s="709"/>
      <c r="Y125" s="709"/>
    </row>
    <row r="126" spans="2:25" s="689" customFormat="1">
      <c r="B126" s="686"/>
      <c r="C126" s="691"/>
      <c r="D126" s="691"/>
      <c r="E126" s="691"/>
      <c r="H126" s="709"/>
      <c r="I126" s="709"/>
      <c r="J126" s="709"/>
      <c r="K126" s="709"/>
      <c r="L126" s="709"/>
      <c r="M126" s="709"/>
      <c r="N126" s="709"/>
      <c r="O126" s="709"/>
      <c r="P126" s="709"/>
      <c r="Q126" s="709"/>
      <c r="R126" s="709"/>
      <c r="S126" s="709"/>
      <c r="T126" s="709"/>
      <c r="U126" s="709"/>
      <c r="V126" s="709"/>
      <c r="W126" s="709"/>
      <c r="X126" s="709"/>
      <c r="Y126" s="709"/>
    </row>
    <row r="127" spans="2:25" s="689" customFormat="1" ht="27" customHeight="1">
      <c r="B127" s="686"/>
      <c r="C127" s="1113" t="s">
        <v>457</v>
      </c>
      <c r="D127" s="1113"/>
      <c r="E127" s="1113"/>
      <c r="F127" s="1113"/>
      <c r="G127" s="1113"/>
      <c r="H127" s="709"/>
      <c r="I127" s="709"/>
      <c r="J127" s="709"/>
      <c r="K127" s="709"/>
      <c r="L127" s="709"/>
      <c r="M127" s="709"/>
      <c r="N127" s="709"/>
      <c r="O127" s="709"/>
      <c r="P127" s="709"/>
      <c r="Q127" s="709"/>
      <c r="R127" s="709"/>
      <c r="S127" s="709"/>
      <c r="T127" s="709"/>
      <c r="U127" s="709"/>
      <c r="V127" s="709"/>
      <c r="W127" s="709"/>
      <c r="X127" s="709"/>
      <c r="Y127" s="709"/>
    </row>
    <row r="128" spans="2:25" s="689" customFormat="1">
      <c r="B128" s="686"/>
      <c r="C128" s="691"/>
      <c r="D128" s="691"/>
      <c r="E128" s="691"/>
      <c r="H128" s="709"/>
      <c r="I128" s="709"/>
      <c r="J128" s="709"/>
      <c r="K128" s="709"/>
      <c r="L128" s="709"/>
      <c r="M128" s="709"/>
      <c r="N128" s="709"/>
      <c r="O128" s="709"/>
      <c r="P128" s="709"/>
      <c r="Q128" s="709"/>
      <c r="R128" s="709"/>
      <c r="S128" s="709"/>
      <c r="T128" s="709"/>
      <c r="U128" s="709"/>
      <c r="V128" s="709"/>
      <c r="W128" s="709"/>
      <c r="X128" s="709"/>
      <c r="Y128" s="709"/>
    </row>
    <row r="129" spans="2:25" s="689" customFormat="1" ht="27.75" customHeight="1">
      <c r="B129" s="686"/>
      <c r="C129" s="1113" t="s">
        <v>143</v>
      </c>
      <c r="D129" s="1113"/>
      <c r="E129" s="1113"/>
      <c r="F129" s="1113"/>
      <c r="G129" s="1113"/>
      <c r="H129" s="710"/>
      <c r="I129" s="710"/>
      <c r="J129" s="710"/>
      <c r="K129" s="710"/>
      <c r="L129" s="710"/>
      <c r="M129" s="710"/>
      <c r="N129" s="710"/>
      <c r="O129" s="710"/>
      <c r="P129" s="710"/>
      <c r="Q129" s="710"/>
      <c r="R129" s="710"/>
    </row>
    <row r="130" spans="2:25" s="689" customFormat="1">
      <c r="B130" s="686"/>
      <c r="C130" s="691"/>
      <c r="D130" s="691"/>
      <c r="E130" s="691"/>
    </row>
    <row r="131" spans="2:25" s="689" customFormat="1" ht="37.5" customHeight="1">
      <c r="B131" s="686"/>
      <c r="C131" s="1113" t="s">
        <v>144</v>
      </c>
      <c r="D131" s="1113"/>
      <c r="E131" s="1113"/>
      <c r="F131" s="1113"/>
      <c r="G131" s="1113"/>
      <c r="H131" s="710"/>
      <c r="I131" s="710"/>
      <c r="J131" s="710"/>
      <c r="K131" s="710"/>
      <c r="L131" s="710"/>
      <c r="M131" s="710"/>
      <c r="N131" s="710"/>
      <c r="O131" s="710"/>
      <c r="P131" s="710"/>
      <c r="Q131" s="710"/>
      <c r="R131" s="710"/>
    </row>
    <row r="132" spans="2:25" s="689" customFormat="1">
      <c r="B132" s="686"/>
      <c r="C132" s="690"/>
      <c r="D132" s="711"/>
      <c r="E132" s="711"/>
    </row>
    <row r="133" spans="2:25" s="689" customFormat="1" ht="28.5" customHeight="1">
      <c r="B133" s="686"/>
      <c r="C133" s="1113" t="s">
        <v>145</v>
      </c>
      <c r="D133" s="1113"/>
      <c r="E133" s="1113"/>
      <c r="F133" s="1113"/>
      <c r="G133" s="1113"/>
      <c r="H133" s="710"/>
      <c r="I133" s="710"/>
      <c r="J133" s="710"/>
      <c r="K133" s="710"/>
      <c r="L133" s="710"/>
      <c r="M133" s="710"/>
      <c r="N133" s="710"/>
      <c r="O133" s="710"/>
      <c r="P133" s="710"/>
      <c r="Q133" s="710"/>
      <c r="R133" s="710"/>
    </row>
    <row r="134" spans="2:25" s="689" customFormat="1">
      <c r="B134" s="686"/>
      <c r="C134" s="691"/>
      <c r="D134" s="691"/>
      <c r="E134" s="691"/>
      <c r="H134" s="710"/>
      <c r="I134" s="710"/>
      <c r="J134" s="710"/>
      <c r="K134" s="710"/>
      <c r="L134" s="710"/>
      <c r="M134" s="710"/>
      <c r="N134" s="710"/>
      <c r="O134" s="710"/>
      <c r="P134" s="710"/>
      <c r="Q134" s="710"/>
      <c r="R134" s="710"/>
    </row>
    <row r="135" spans="2:25" s="689" customFormat="1" ht="25.5" customHeight="1">
      <c r="B135" s="686"/>
      <c r="C135" s="1113" t="s">
        <v>146</v>
      </c>
      <c r="D135" s="1113"/>
      <c r="E135" s="1113"/>
      <c r="F135" s="1113"/>
      <c r="G135" s="1113"/>
    </row>
    <row r="136" spans="2:25" s="689" customFormat="1">
      <c r="B136" s="686"/>
      <c r="C136" s="691"/>
      <c r="D136" s="691"/>
      <c r="E136" s="691"/>
    </row>
    <row r="137" spans="2:25" s="689" customFormat="1" ht="18" customHeight="1">
      <c r="B137" s="686"/>
      <c r="C137" s="1113" t="s">
        <v>147</v>
      </c>
      <c r="D137" s="1113"/>
      <c r="E137" s="1113"/>
      <c r="F137" s="1113"/>
      <c r="G137" s="1113"/>
      <c r="H137" s="709"/>
      <c r="I137" s="709"/>
      <c r="J137" s="709"/>
      <c r="K137" s="709"/>
      <c r="L137" s="709"/>
      <c r="M137" s="709"/>
      <c r="N137" s="709"/>
      <c r="O137" s="709"/>
      <c r="P137" s="709"/>
      <c r="Q137" s="709"/>
      <c r="R137" s="709"/>
    </row>
    <row r="138" spans="2:25" s="689" customFormat="1">
      <c r="B138" s="686"/>
      <c r="C138" s="690"/>
      <c r="D138" s="686"/>
      <c r="E138" s="688"/>
      <c r="H138" s="709"/>
      <c r="I138" s="709"/>
      <c r="J138" s="709"/>
      <c r="K138" s="709"/>
      <c r="L138" s="709"/>
      <c r="M138" s="709"/>
      <c r="N138" s="709"/>
      <c r="O138" s="709"/>
      <c r="P138" s="709"/>
      <c r="Q138" s="709"/>
      <c r="R138" s="709"/>
    </row>
    <row r="139" spans="2:25" s="689" customFormat="1" ht="15.75" customHeight="1">
      <c r="B139" s="686"/>
      <c r="C139" s="1113" t="s">
        <v>148</v>
      </c>
      <c r="D139" s="1113"/>
      <c r="E139" s="1113"/>
      <c r="F139" s="1113"/>
      <c r="G139" s="1113"/>
      <c r="H139" s="709"/>
      <c r="I139" s="709"/>
      <c r="J139" s="709"/>
      <c r="K139" s="709"/>
      <c r="L139" s="709"/>
      <c r="M139" s="709"/>
      <c r="N139" s="709"/>
      <c r="O139" s="709"/>
      <c r="P139" s="709"/>
      <c r="Q139" s="709"/>
      <c r="R139" s="709"/>
    </row>
    <row r="140" spans="2:25" s="689" customFormat="1" ht="12.75" customHeight="1">
      <c r="B140" s="686"/>
      <c r="C140" s="691"/>
      <c r="D140" s="691"/>
      <c r="E140" s="691"/>
    </row>
    <row r="141" spans="2:25" s="689" customFormat="1" ht="20.100000000000001" customHeight="1">
      <c r="B141" s="686" t="s">
        <v>804</v>
      </c>
      <c r="C141" s="1118" t="s">
        <v>4</v>
      </c>
      <c r="D141" s="1118"/>
      <c r="E141" s="1118"/>
      <c r="F141" s="1118"/>
      <c r="G141" s="1118"/>
    </row>
    <row r="142" spans="2:25" s="689" customFormat="1">
      <c r="B142" s="686"/>
      <c r="C142" s="690"/>
      <c r="D142" s="686"/>
      <c r="E142" s="688"/>
    </row>
    <row r="143" spans="2:25" s="689" customFormat="1" ht="42.75" customHeight="1">
      <c r="B143" s="686"/>
      <c r="C143" s="1113" t="s">
        <v>458</v>
      </c>
      <c r="D143" s="1113"/>
      <c r="E143" s="1113"/>
      <c r="F143" s="1113"/>
      <c r="G143" s="1113"/>
      <c r="I143" s="709"/>
      <c r="J143" s="709"/>
      <c r="K143" s="709"/>
      <c r="L143" s="709"/>
      <c r="M143" s="709"/>
      <c r="N143" s="709"/>
      <c r="O143" s="709"/>
      <c r="P143" s="709"/>
      <c r="Q143" s="709"/>
      <c r="R143" s="709"/>
      <c r="S143" s="709"/>
      <c r="T143" s="709"/>
      <c r="U143" s="709"/>
      <c r="V143" s="709"/>
      <c r="W143" s="709"/>
      <c r="X143" s="709"/>
      <c r="Y143" s="709"/>
    </row>
    <row r="144" spans="2:25" s="689" customFormat="1">
      <c r="B144" s="686"/>
      <c r="C144" s="691"/>
      <c r="D144" s="691"/>
      <c r="E144" s="691"/>
      <c r="H144" s="709"/>
      <c r="I144" s="709"/>
      <c r="J144" s="709"/>
      <c r="K144" s="709"/>
      <c r="L144" s="709"/>
      <c r="M144" s="709"/>
      <c r="N144" s="709"/>
      <c r="O144" s="709"/>
      <c r="P144" s="709"/>
      <c r="Q144" s="709"/>
      <c r="R144" s="709"/>
      <c r="S144" s="709"/>
      <c r="T144" s="709"/>
      <c r="U144" s="709"/>
      <c r="V144" s="709"/>
      <c r="W144" s="709"/>
      <c r="X144" s="709"/>
      <c r="Y144" s="709"/>
    </row>
    <row r="145" spans="2:25" s="689" customFormat="1" ht="40.5" customHeight="1">
      <c r="B145" s="686"/>
      <c r="C145" s="1113" t="s">
        <v>459</v>
      </c>
      <c r="D145" s="1113"/>
      <c r="E145" s="1113"/>
      <c r="F145" s="1113"/>
      <c r="G145" s="1113"/>
      <c r="H145" s="709"/>
      <c r="I145" s="709"/>
      <c r="J145" s="709"/>
      <c r="K145" s="709"/>
      <c r="L145" s="709"/>
      <c r="M145" s="709"/>
      <c r="N145" s="709"/>
      <c r="O145" s="709"/>
      <c r="P145" s="709"/>
      <c r="Q145" s="709"/>
      <c r="R145" s="709"/>
      <c r="S145" s="709"/>
      <c r="T145" s="709"/>
      <c r="U145" s="709"/>
      <c r="V145" s="709"/>
      <c r="W145" s="709"/>
      <c r="X145" s="709"/>
      <c r="Y145" s="709"/>
    </row>
    <row r="146" spans="2:25" s="689" customFormat="1">
      <c r="B146" s="686"/>
      <c r="C146" s="691"/>
      <c r="D146" s="691"/>
      <c r="E146" s="691"/>
      <c r="H146" s="709"/>
      <c r="I146" s="709"/>
      <c r="J146" s="709"/>
      <c r="K146" s="709"/>
      <c r="L146" s="709"/>
      <c r="M146" s="709"/>
      <c r="N146" s="709"/>
      <c r="O146" s="709"/>
      <c r="P146" s="709"/>
      <c r="Q146" s="709"/>
      <c r="R146" s="709"/>
      <c r="S146" s="709"/>
      <c r="T146" s="709"/>
      <c r="U146" s="709"/>
      <c r="V146" s="709"/>
      <c r="W146" s="709"/>
      <c r="X146" s="709"/>
      <c r="Y146" s="709"/>
    </row>
    <row r="147" spans="2:25" s="689" customFormat="1" ht="25.5" customHeight="1">
      <c r="B147" s="686"/>
      <c r="C147" s="1113" t="s">
        <v>647</v>
      </c>
      <c r="D147" s="1113"/>
      <c r="E147" s="1113"/>
      <c r="F147" s="1113"/>
      <c r="G147" s="1113"/>
      <c r="H147" s="709"/>
      <c r="I147" s="709"/>
      <c r="J147" s="709"/>
      <c r="K147" s="709"/>
      <c r="L147" s="709"/>
      <c r="M147" s="709"/>
      <c r="N147" s="709"/>
      <c r="O147" s="709"/>
      <c r="P147" s="709"/>
      <c r="Q147" s="709"/>
      <c r="R147" s="709"/>
      <c r="S147" s="709"/>
      <c r="T147" s="709"/>
      <c r="U147" s="709"/>
      <c r="V147" s="709"/>
      <c r="W147" s="709"/>
      <c r="X147" s="709"/>
      <c r="Y147" s="709"/>
    </row>
    <row r="148" spans="2:25" s="689" customFormat="1">
      <c r="B148" s="686"/>
      <c r="C148" s="691"/>
      <c r="D148" s="691"/>
      <c r="E148" s="691"/>
      <c r="H148" s="709"/>
      <c r="I148" s="709"/>
      <c r="J148" s="709"/>
      <c r="K148" s="709"/>
      <c r="L148" s="709"/>
      <c r="M148" s="709"/>
      <c r="N148" s="709"/>
      <c r="O148" s="709"/>
      <c r="P148" s="709"/>
      <c r="Q148" s="709"/>
      <c r="R148" s="709"/>
      <c r="S148" s="709"/>
      <c r="T148" s="709"/>
      <c r="U148" s="709"/>
      <c r="V148" s="709"/>
      <c r="W148" s="709"/>
      <c r="X148" s="709"/>
      <c r="Y148" s="709"/>
    </row>
    <row r="149" spans="2:25" s="689" customFormat="1" ht="30" customHeight="1">
      <c r="B149" s="686"/>
      <c r="C149" s="1113" t="s">
        <v>460</v>
      </c>
      <c r="D149" s="1113"/>
      <c r="E149" s="1113"/>
      <c r="F149" s="1113"/>
      <c r="G149" s="1113"/>
      <c r="H149" s="710"/>
      <c r="I149" s="710"/>
      <c r="J149" s="710"/>
      <c r="K149" s="710"/>
      <c r="L149" s="710"/>
      <c r="M149" s="710"/>
      <c r="N149" s="710"/>
      <c r="O149" s="710"/>
      <c r="P149" s="710"/>
      <c r="Q149" s="710"/>
      <c r="R149" s="710"/>
      <c r="S149" s="709"/>
      <c r="T149" s="709"/>
      <c r="U149" s="709"/>
      <c r="V149" s="709"/>
      <c r="W149" s="709"/>
      <c r="X149" s="709"/>
      <c r="Y149" s="709"/>
    </row>
    <row r="150" spans="2:25" s="689" customFormat="1" ht="53.25" customHeight="1">
      <c r="B150" s="686"/>
      <c r="C150" s="1113" t="s">
        <v>648</v>
      </c>
      <c r="D150" s="1113"/>
      <c r="E150" s="1113"/>
      <c r="F150" s="1113"/>
      <c r="G150" s="1113"/>
      <c r="H150" s="710"/>
      <c r="I150" s="710"/>
      <c r="J150" s="710"/>
      <c r="K150" s="710"/>
      <c r="L150" s="710"/>
      <c r="M150" s="710"/>
      <c r="N150" s="710"/>
      <c r="O150" s="710"/>
      <c r="P150" s="710"/>
      <c r="Q150" s="710"/>
      <c r="R150" s="710"/>
      <c r="S150" s="709"/>
      <c r="T150" s="709"/>
      <c r="U150" s="709"/>
      <c r="V150" s="709"/>
      <c r="W150" s="709"/>
      <c r="X150" s="709"/>
      <c r="Y150" s="709"/>
    </row>
    <row r="151" spans="2:25" s="689" customFormat="1">
      <c r="B151" s="686"/>
      <c r="C151" s="691"/>
      <c r="D151" s="691"/>
      <c r="E151" s="691"/>
      <c r="H151" s="686"/>
    </row>
    <row r="152" spans="2:25" s="689" customFormat="1" ht="28.5" customHeight="1">
      <c r="B152" s="686"/>
      <c r="C152" s="1113" t="s">
        <v>461</v>
      </c>
      <c r="D152" s="1113"/>
      <c r="E152" s="1113"/>
      <c r="F152" s="1113"/>
      <c r="G152" s="1113"/>
      <c r="H152" s="710"/>
      <c r="I152" s="710"/>
      <c r="J152" s="710"/>
      <c r="K152" s="710"/>
      <c r="L152" s="710"/>
      <c r="M152" s="710"/>
      <c r="N152" s="710"/>
      <c r="O152" s="710"/>
      <c r="P152" s="710"/>
      <c r="Q152" s="710"/>
      <c r="R152" s="710"/>
    </row>
    <row r="153" spans="2:25" s="689" customFormat="1">
      <c r="B153" s="686"/>
      <c r="C153" s="691"/>
      <c r="D153" s="691"/>
      <c r="E153" s="691"/>
    </row>
    <row r="154" spans="2:25" s="689" customFormat="1" ht="41.25" customHeight="1">
      <c r="B154" s="686"/>
      <c r="C154" s="1113" t="s">
        <v>462</v>
      </c>
      <c r="D154" s="1113"/>
      <c r="E154" s="1113"/>
      <c r="F154" s="1113"/>
      <c r="G154" s="1113"/>
      <c r="H154" s="710"/>
      <c r="I154" s="710"/>
      <c r="J154" s="710"/>
      <c r="K154" s="710"/>
      <c r="L154" s="710"/>
      <c r="M154" s="710"/>
      <c r="N154" s="710"/>
      <c r="O154" s="710"/>
      <c r="P154" s="710"/>
      <c r="Q154" s="710"/>
      <c r="R154" s="710"/>
    </row>
    <row r="155" spans="2:25" s="689" customFormat="1">
      <c r="B155" s="686"/>
      <c r="C155" s="1113" t="s">
        <v>463</v>
      </c>
      <c r="D155" s="1113"/>
      <c r="E155" s="1113"/>
      <c r="F155" s="1113"/>
      <c r="G155" s="1113"/>
      <c r="H155" s="710"/>
      <c r="I155" s="710"/>
      <c r="J155" s="710"/>
      <c r="K155" s="710"/>
      <c r="L155" s="710"/>
      <c r="M155" s="710"/>
      <c r="N155" s="710"/>
      <c r="O155" s="710"/>
      <c r="P155" s="710"/>
      <c r="Q155" s="710"/>
      <c r="R155" s="710"/>
    </row>
    <row r="156" spans="2:25" s="689" customFormat="1" ht="12.75" customHeight="1">
      <c r="B156" s="686"/>
      <c r="C156" s="691"/>
      <c r="D156" s="691"/>
      <c r="E156" s="691"/>
    </row>
    <row r="157" spans="2:25" s="689" customFormat="1">
      <c r="B157" s="686"/>
      <c r="C157" s="1113" t="s">
        <v>464</v>
      </c>
      <c r="D157" s="1113"/>
      <c r="E157" s="1113"/>
      <c r="F157" s="1113"/>
      <c r="G157" s="1113"/>
      <c r="H157" s="710"/>
      <c r="I157" s="710"/>
      <c r="J157" s="710"/>
      <c r="K157" s="710"/>
      <c r="L157" s="710"/>
      <c r="M157" s="710"/>
      <c r="N157" s="710"/>
      <c r="O157" s="710"/>
      <c r="P157" s="710"/>
      <c r="Q157" s="710"/>
      <c r="R157" s="710"/>
    </row>
    <row r="158" spans="2:25" s="689" customFormat="1" ht="12.75" customHeight="1">
      <c r="B158" s="686"/>
      <c r="C158" s="691"/>
      <c r="D158" s="691"/>
      <c r="E158" s="691"/>
    </row>
    <row r="159" spans="2:25" s="689" customFormat="1" ht="51.75" customHeight="1">
      <c r="B159" s="686"/>
      <c r="C159" s="1113" t="s">
        <v>465</v>
      </c>
      <c r="D159" s="1113"/>
      <c r="E159" s="1113"/>
      <c r="F159" s="1113"/>
      <c r="G159" s="1113"/>
      <c r="H159" s="710"/>
      <c r="I159" s="710"/>
      <c r="J159" s="710"/>
      <c r="K159" s="710"/>
      <c r="L159" s="710"/>
      <c r="M159" s="710"/>
      <c r="N159" s="710"/>
      <c r="O159" s="710"/>
      <c r="P159" s="710"/>
      <c r="Q159" s="710"/>
      <c r="R159" s="710"/>
    </row>
    <row r="160" spans="2:25" s="689" customFormat="1" ht="12.75" customHeight="1">
      <c r="B160" s="686"/>
      <c r="C160" s="691"/>
      <c r="D160" s="691"/>
      <c r="E160" s="691"/>
    </row>
    <row r="161" spans="2:18" s="689" customFormat="1">
      <c r="B161" s="686"/>
      <c r="C161" s="1113" t="s">
        <v>466</v>
      </c>
      <c r="D161" s="1113"/>
      <c r="E161" s="1113"/>
      <c r="F161" s="1113"/>
      <c r="G161" s="1113"/>
      <c r="H161" s="710"/>
      <c r="I161" s="710"/>
      <c r="J161" s="710"/>
      <c r="K161" s="710"/>
      <c r="L161" s="710"/>
      <c r="M161" s="710"/>
      <c r="N161" s="710"/>
      <c r="O161" s="710"/>
      <c r="P161" s="710"/>
      <c r="Q161" s="710"/>
      <c r="R161" s="710"/>
    </row>
    <row r="162" spans="2:18" s="689" customFormat="1" ht="12.75" customHeight="1">
      <c r="B162" s="686"/>
      <c r="C162" s="691"/>
      <c r="D162" s="691"/>
      <c r="E162" s="691"/>
    </row>
    <row r="163" spans="2:18" s="689" customFormat="1" ht="20.100000000000001" customHeight="1">
      <c r="B163" s="686" t="s">
        <v>805</v>
      </c>
      <c r="C163" s="690" t="s">
        <v>6</v>
      </c>
      <c r="D163" s="686"/>
      <c r="E163" s="688"/>
      <c r="F163" s="712"/>
      <c r="G163" s="712"/>
    </row>
    <row r="164" spans="2:18" s="689" customFormat="1">
      <c r="B164" s="686"/>
      <c r="C164" s="690"/>
      <c r="D164" s="686"/>
      <c r="E164" s="688"/>
    </row>
    <row r="165" spans="2:18" s="689" customFormat="1" ht="41.25" customHeight="1">
      <c r="B165" s="686"/>
      <c r="C165" s="1113" t="s">
        <v>473</v>
      </c>
      <c r="D165" s="1113"/>
      <c r="E165" s="1113"/>
      <c r="F165" s="1113"/>
      <c r="G165" s="1113"/>
    </row>
    <row r="166" spans="2:18" s="689" customFormat="1" ht="12.75" customHeight="1">
      <c r="B166" s="686"/>
      <c r="C166" s="713"/>
      <c r="D166" s="691"/>
      <c r="E166" s="691"/>
    </row>
    <row r="167" spans="2:18" s="689" customFormat="1" ht="12.75" customHeight="1">
      <c r="B167" s="686"/>
      <c r="C167" s="1113" t="s">
        <v>474</v>
      </c>
      <c r="D167" s="1113"/>
      <c r="E167" s="1113"/>
      <c r="F167" s="1113"/>
      <c r="G167" s="1113"/>
    </row>
    <row r="168" spans="2:18" s="689" customFormat="1" ht="6" customHeight="1">
      <c r="B168" s="686"/>
      <c r="C168" s="713"/>
      <c r="D168" s="691"/>
      <c r="E168" s="691"/>
    </row>
    <row r="169" spans="2:18" s="689" customFormat="1" ht="12.75" customHeight="1">
      <c r="B169" s="686"/>
      <c r="C169" s="1113" t="s">
        <v>475</v>
      </c>
      <c r="D169" s="1113"/>
      <c r="E169" s="1113"/>
      <c r="F169" s="1113"/>
      <c r="G169" s="1113"/>
    </row>
    <row r="170" spans="2:18" s="689" customFormat="1" ht="31.5" customHeight="1">
      <c r="B170" s="686"/>
      <c r="C170" s="1113" t="s">
        <v>476</v>
      </c>
      <c r="D170" s="1113"/>
      <c r="E170" s="1113"/>
      <c r="F170" s="1113"/>
      <c r="G170" s="1113"/>
    </row>
    <row r="171" spans="2:18" s="689" customFormat="1" ht="30" customHeight="1">
      <c r="B171" s="686"/>
      <c r="C171" s="1113" t="s">
        <v>477</v>
      </c>
      <c r="D171" s="1113"/>
      <c r="E171" s="1113"/>
      <c r="F171" s="1113"/>
      <c r="G171" s="1113"/>
    </row>
    <row r="172" spans="2:18" s="689" customFormat="1" ht="31.5" customHeight="1">
      <c r="B172" s="686"/>
      <c r="C172" s="1113" t="s">
        <v>478</v>
      </c>
      <c r="D172" s="1113"/>
      <c r="E172" s="1113"/>
      <c r="F172" s="1113"/>
      <c r="G172" s="1113"/>
    </row>
    <row r="173" spans="2:18" s="689" customFormat="1" ht="30" customHeight="1">
      <c r="B173" s="686"/>
      <c r="C173" s="1113" t="s">
        <v>479</v>
      </c>
      <c r="D173" s="1113"/>
      <c r="E173" s="1113"/>
      <c r="F173" s="1113"/>
      <c r="G173" s="1113"/>
    </row>
    <row r="174" spans="2:18" s="689" customFormat="1" ht="12.75" customHeight="1">
      <c r="B174" s="686"/>
      <c r="C174" s="713"/>
      <c r="D174" s="691"/>
      <c r="E174" s="691"/>
    </row>
    <row r="175" spans="2:18" s="689" customFormat="1" ht="29.25" customHeight="1">
      <c r="B175" s="686"/>
      <c r="C175" s="1113" t="s">
        <v>480</v>
      </c>
      <c r="D175" s="1113"/>
      <c r="E175" s="1113"/>
      <c r="F175" s="1113"/>
      <c r="G175" s="1113"/>
    </row>
    <row r="176" spans="2:18" s="689" customFormat="1" ht="12.75" customHeight="1">
      <c r="B176" s="686"/>
      <c r="C176" s="713"/>
      <c r="D176" s="691"/>
      <c r="E176" s="691"/>
    </row>
    <row r="177" spans="2:8" s="689" customFormat="1" ht="12.75" customHeight="1">
      <c r="B177" s="686"/>
      <c r="C177" s="1113" t="s">
        <v>481</v>
      </c>
      <c r="D177" s="1113"/>
      <c r="E177" s="1113"/>
      <c r="F177" s="1113"/>
      <c r="G177" s="1113"/>
    </row>
    <row r="178" spans="2:8" s="689" customFormat="1" ht="12.75" customHeight="1">
      <c r="B178" s="686"/>
      <c r="C178" s="1113" t="s">
        <v>482</v>
      </c>
      <c r="D178" s="1113"/>
      <c r="E178" s="1113"/>
      <c r="F178" s="1113"/>
      <c r="G178" s="1113"/>
    </row>
    <row r="179" spans="2:8" s="689" customFormat="1" ht="12.75" customHeight="1">
      <c r="B179" s="686"/>
      <c r="C179" s="1113" t="s">
        <v>483</v>
      </c>
      <c r="D179" s="1113"/>
      <c r="E179" s="1113"/>
      <c r="F179" s="1113"/>
      <c r="G179" s="1113"/>
    </row>
    <row r="180" spans="2:8" s="689" customFormat="1" ht="8.1" customHeight="1">
      <c r="B180" s="686"/>
      <c r="C180" s="713"/>
      <c r="D180" s="691"/>
      <c r="E180" s="691"/>
    </row>
    <row r="181" spans="2:8" s="689" customFormat="1" ht="12.75" customHeight="1">
      <c r="B181" s="686"/>
      <c r="C181" s="1113" t="s">
        <v>484</v>
      </c>
      <c r="D181" s="1113"/>
      <c r="E181" s="1113"/>
      <c r="F181" s="1113"/>
      <c r="G181" s="1113"/>
    </row>
    <row r="182" spans="2:8" s="689" customFormat="1" ht="8.1" customHeight="1">
      <c r="B182" s="686"/>
      <c r="C182" s="713"/>
      <c r="D182" s="691"/>
      <c r="E182" s="691"/>
    </row>
    <row r="183" spans="2:8" s="689" customFormat="1">
      <c r="B183" s="686"/>
      <c r="C183" s="1113" t="s">
        <v>720</v>
      </c>
      <c r="D183" s="1113"/>
      <c r="E183" s="1113"/>
      <c r="F183" s="1113"/>
      <c r="G183" s="1113"/>
      <c r="H183" s="703"/>
    </row>
    <row r="184" spans="2:8" s="689" customFormat="1" ht="12.75" customHeight="1">
      <c r="B184" s="686"/>
      <c r="C184" s="1113" t="s">
        <v>728</v>
      </c>
      <c r="D184" s="1113"/>
      <c r="E184" s="1113"/>
      <c r="F184" s="1113"/>
      <c r="G184" s="1113"/>
    </row>
    <row r="185" spans="2:8" s="689" customFormat="1" ht="12.75" customHeight="1">
      <c r="B185" s="686"/>
      <c r="C185" s="1113" t="s">
        <v>729</v>
      </c>
      <c r="D185" s="1113"/>
      <c r="E185" s="1113"/>
      <c r="F185" s="1113"/>
      <c r="G185" s="1113"/>
    </row>
    <row r="186" spans="2:8" s="689" customFormat="1" ht="12.75" customHeight="1">
      <c r="B186" s="686"/>
      <c r="C186" s="1113"/>
      <c r="D186" s="1113"/>
      <c r="E186" s="1113"/>
      <c r="F186" s="1113"/>
      <c r="G186" s="1113"/>
    </row>
    <row r="187" spans="2:8" s="689" customFormat="1" ht="12.75" customHeight="1">
      <c r="B187" s="686"/>
      <c r="C187" s="1113" t="s">
        <v>721</v>
      </c>
      <c r="D187" s="1113"/>
      <c r="E187" s="1113"/>
      <c r="F187" s="1113"/>
      <c r="G187" s="1113"/>
    </row>
    <row r="188" spans="2:8" s="689" customFormat="1" ht="12.75" customHeight="1">
      <c r="B188" s="686"/>
      <c r="C188" s="1113" t="s">
        <v>722</v>
      </c>
      <c r="D188" s="1113"/>
      <c r="E188" s="1113"/>
      <c r="F188" s="1113"/>
      <c r="G188" s="1113"/>
    </row>
    <row r="189" spans="2:8" s="689" customFormat="1" ht="12.75" customHeight="1">
      <c r="B189" s="686"/>
      <c r="C189" s="1113" t="s">
        <v>723</v>
      </c>
      <c r="D189" s="1113"/>
      <c r="E189" s="1113"/>
      <c r="F189" s="1113"/>
      <c r="G189" s="1113"/>
    </row>
    <row r="190" spans="2:8" s="689" customFormat="1" ht="12.75" customHeight="1">
      <c r="B190" s="686"/>
      <c r="C190" s="1113" t="s">
        <v>724</v>
      </c>
      <c r="D190" s="1113"/>
      <c r="E190" s="1113"/>
      <c r="F190" s="1113"/>
      <c r="G190" s="1113"/>
    </row>
    <row r="191" spans="2:8" s="689" customFormat="1" ht="12.75" customHeight="1">
      <c r="B191" s="686"/>
      <c r="C191" s="1113" t="s">
        <v>725</v>
      </c>
      <c r="D191" s="1113"/>
      <c r="E191" s="1113"/>
      <c r="F191" s="1113"/>
      <c r="G191" s="1113"/>
    </row>
    <row r="192" spans="2:8" s="689" customFormat="1" ht="12.75" customHeight="1">
      <c r="B192" s="686"/>
      <c r="C192" s="1113"/>
      <c r="D192" s="1113"/>
      <c r="E192" s="1113"/>
      <c r="F192" s="1113"/>
      <c r="G192" s="1113"/>
    </row>
    <row r="193" spans="2:7" s="689" customFormat="1" ht="12.75" customHeight="1">
      <c r="B193" s="686"/>
      <c r="C193" s="1113" t="s">
        <v>726</v>
      </c>
      <c r="D193" s="1113"/>
      <c r="E193" s="1113"/>
      <c r="F193" s="1113"/>
      <c r="G193" s="1113"/>
    </row>
    <row r="194" spans="2:7" s="689" customFormat="1" ht="12.75" customHeight="1">
      <c r="B194" s="686"/>
      <c r="C194" s="1113" t="s">
        <v>727</v>
      </c>
      <c r="D194" s="1113"/>
      <c r="E194" s="1113"/>
      <c r="F194" s="1113"/>
      <c r="G194" s="1113"/>
    </row>
    <row r="195" spans="2:7" s="689" customFormat="1" ht="12.75" customHeight="1">
      <c r="B195" s="686"/>
      <c r="C195" s="1113" t="s">
        <v>730</v>
      </c>
      <c r="D195" s="1113"/>
      <c r="E195" s="1113"/>
      <c r="F195" s="1113"/>
      <c r="G195" s="1113"/>
    </row>
    <row r="196" spans="2:7" s="689" customFormat="1" ht="12.75" customHeight="1">
      <c r="B196" s="686"/>
      <c r="C196" s="1113" t="s">
        <v>731</v>
      </c>
      <c r="D196" s="1113"/>
      <c r="E196" s="1113"/>
      <c r="F196" s="1113"/>
      <c r="G196" s="1113"/>
    </row>
    <row r="197" spans="2:7" s="689" customFormat="1" ht="12.75" customHeight="1">
      <c r="B197" s="686"/>
      <c r="C197" s="1113" t="s">
        <v>732</v>
      </c>
      <c r="D197" s="1113"/>
      <c r="E197" s="1113"/>
      <c r="F197" s="1113"/>
      <c r="G197" s="1113"/>
    </row>
    <row r="198" spans="2:7" s="689" customFormat="1" ht="12.75" customHeight="1">
      <c r="B198" s="686"/>
      <c r="C198" s="1113" t="s">
        <v>733</v>
      </c>
      <c r="D198" s="1113"/>
      <c r="E198" s="1113"/>
      <c r="F198" s="1113"/>
      <c r="G198" s="1113"/>
    </row>
    <row r="199" spans="2:7" s="689" customFormat="1" ht="12.75" customHeight="1">
      <c r="B199" s="686"/>
      <c r="C199" s="1113" t="s">
        <v>486</v>
      </c>
      <c r="D199" s="1113"/>
      <c r="E199" s="1113"/>
      <c r="F199" s="1113"/>
      <c r="G199" s="1113"/>
    </row>
    <row r="200" spans="2:7" s="689" customFormat="1" ht="12.75" customHeight="1">
      <c r="B200" s="686"/>
      <c r="C200" s="1113" t="s">
        <v>487</v>
      </c>
      <c r="D200" s="1113"/>
      <c r="E200" s="1113"/>
      <c r="F200" s="1113"/>
      <c r="G200" s="1113"/>
    </row>
    <row r="201" spans="2:7" s="689" customFormat="1" ht="12.75" customHeight="1">
      <c r="B201" s="686"/>
      <c r="C201" s="1113" t="s">
        <v>734</v>
      </c>
      <c r="D201" s="1113"/>
      <c r="E201" s="1113"/>
      <c r="F201" s="1113"/>
      <c r="G201" s="1113"/>
    </row>
    <row r="202" spans="2:7" s="689" customFormat="1" ht="12.75" customHeight="1">
      <c r="B202" s="686"/>
      <c r="C202" s="1113" t="s">
        <v>735</v>
      </c>
      <c r="D202" s="1113"/>
      <c r="E202" s="1113"/>
      <c r="F202" s="1113"/>
      <c r="G202" s="1113"/>
    </row>
    <row r="203" spans="2:7" s="689" customFormat="1" ht="12.75" customHeight="1">
      <c r="B203" s="686"/>
      <c r="C203" s="1113"/>
      <c r="D203" s="1113"/>
      <c r="E203" s="1113"/>
      <c r="F203" s="1113"/>
      <c r="G203" s="1113"/>
    </row>
    <row r="204" spans="2:7" s="689" customFormat="1" ht="12.75" customHeight="1">
      <c r="B204" s="686"/>
      <c r="C204" s="1113" t="s">
        <v>736</v>
      </c>
      <c r="D204" s="1113"/>
      <c r="E204" s="1113"/>
      <c r="F204" s="1113"/>
      <c r="G204" s="1113"/>
    </row>
    <row r="205" spans="2:7" s="689" customFormat="1" ht="12.75" customHeight="1">
      <c r="B205" s="686"/>
      <c r="C205" s="1113" t="s">
        <v>488</v>
      </c>
      <c r="D205" s="1113"/>
      <c r="E205" s="1113"/>
      <c r="F205" s="1113"/>
      <c r="G205" s="1113"/>
    </row>
    <row r="206" spans="2:7" s="689" customFormat="1" ht="12.75" customHeight="1">
      <c r="B206" s="686"/>
      <c r="C206" s="691"/>
      <c r="D206" s="691"/>
      <c r="E206" s="691"/>
    </row>
    <row r="207" spans="2:7" s="689" customFormat="1" ht="12.75" customHeight="1">
      <c r="B207" s="686"/>
      <c r="C207" s="691"/>
      <c r="D207" s="691"/>
      <c r="E207" s="691"/>
    </row>
    <row r="208" spans="2:7" s="689" customFormat="1" ht="12.75" customHeight="1">
      <c r="B208" s="686"/>
      <c r="C208" s="691"/>
      <c r="D208" s="691"/>
      <c r="E208" s="691"/>
    </row>
    <row r="209" spans="2:7" s="689" customFormat="1" ht="12.75" customHeight="1">
      <c r="B209" s="686"/>
      <c r="C209" s="691"/>
      <c r="D209" s="691"/>
      <c r="E209" s="691"/>
    </row>
    <row r="210" spans="2:7" s="689" customFormat="1" ht="12.75" customHeight="1">
      <c r="B210" s="686"/>
      <c r="C210" s="691"/>
      <c r="D210" s="691"/>
      <c r="E210" s="691"/>
    </row>
    <row r="211" spans="2:7" s="689" customFormat="1" ht="12.75" customHeight="1">
      <c r="B211" s="686"/>
      <c r="C211" s="691"/>
      <c r="D211" s="691"/>
      <c r="E211" s="691"/>
    </row>
    <row r="212" spans="2:7" s="689" customFormat="1" ht="12.75" customHeight="1">
      <c r="B212" s="686"/>
      <c r="C212" s="691"/>
      <c r="D212" s="691"/>
      <c r="E212" s="691"/>
    </row>
    <row r="213" spans="2:7" s="689" customFormat="1" ht="12.75" customHeight="1">
      <c r="B213" s="686"/>
      <c r="C213" s="713" t="s">
        <v>489</v>
      </c>
      <c r="D213" s="691"/>
      <c r="E213" s="691"/>
    </row>
    <row r="214" spans="2:7" s="689" customFormat="1" ht="41.25" customHeight="1">
      <c r="B214" s="686"/>
      <c r="C214" s="1113" t="s">
        <v>490</v>
      </c>
      <c r="D214" s="1113"/>
      <c r="E214" s="1113"/>
      <c r="F214" s="1113"/>
      <c r="G214" s="1113"/>
    </row>
    <row r="215" spans="2:7" s="689" customFormat="1" ht="27.75" customHeight="1">
      <c r="B215" s="686"/>
      <c r="C215" s="1113" t="s">
        <v>491</v>
      </c>
      <c r="D215" s="1113"/>
      <c r="E215" s="1113"/>
      <c r="F215" s="1113"/>
      <c r="G215" s="1113"/>
    </row>
    <row r="216" spans="2:7" s="689" customFormat="1" ht="12.75" customHeight="1">
      <c r="B216" s="686"/>
      <c r="C216" s="713"/>
      <c r="D216" s="691"/>
      <c r="E216" s="691"/>
    </row>
    <row r="217" spans="2:7" s="689" customFormat="1" ht="12.75" customHeight="1">
      <c r="B217" s="686"/>
      <c r="C217" s="1113" t="s">
        <v>492</v>
      </c>
      <c r="D217" s="1113"/>
      <c r="E217" s="1113"/>
      <c r="F217" s="1113"/>
      <c r="G217" s="1113"/>
    </row>
    <row r="218" spans="2:7" s="689" customFormat="1" ht="30.75" customHeight="1">
      <c r="B218" s="686"/>
      <c r="C218" s="1113" t="s">
        <v>493</v>
      </c>
      <c r="D218" s="1113"/>
      <c r="E218" s="1113"/>
      <c r="F218" s="1113"/>
      <c r="G218" s="1113"/>
    </row>
    <row r="219" spans="2:7" s="689" customFormat="1" ht="31.5" customHeight="1">
      <c r="B219" s="686"/>
      <c r="C219" s="1113" t="s">
        <v>494</v>
      </c>
      <c r="D219" s="1113"/>
      <c r="E219" s="1113"/>
      <c r="F219" s="1113"/>
      <c r="G219" s="1113"/>
    </row>
    <row r="220" spans="2:7" s="689" customFormat="1" ht="12.75" customHeight="1">
      <c r="B220" s="686"/>
      <c r="C220" s="1113" t="s">
        <v>495</v>
      </c>
      <c r="D220" s="1113"/>
      <c r="E220" s="1113"/>
      <c r="F220" s="1113"/>
      <c r="G220" s="1113"/>
    </row>
    <row r="221" spans="2:7" s="689" customFormat="1" ht="12.75" customHeight="1">
      <c r="B221" s="686"/>
      <c r="C221" s="1113" t="s">
        <v>496</v>
      </c>
      <c r="D221" s="1113"/>
      <c r="E221" s="1113"/>
      <c r="F221" s="1113"/>
      <c r="G221" s="1113"/>
    </row>
    <row r="222" spans="2:7" s="689" customFormat="1" ht="12.75" customHeight="1">
      <c r="B222" s="686"/>
      <c r="C222" s="1113" t="s">
        <v>497</v>
      </c>
      <c r="D222" s="1113"/>
      <c r="E222" s="1113"/>
      <c r="F222" s="1113"/>
      <c r="G222" s="1113"/>
    </row>
    <row r="223" spans="2:7" s="689" customFormat="1" ht="12.75" customHeight="1">
      <c r="B223" s="686"/>
      <c r="C223" s="1113" t="s">
        <v>498</v>
      </c>
      <c r="D223" s="1113"/>
      <c r="E223" s="1113"/>
      <c r="F223" s="1113"/>
      <c r="G223" s="1113"/>
    </row>
    <row r="224" spans="2:7" s="689" customFormat="1" ht="12.75" customHeight="1">
      <c r="B224" s="686"/>
      <c r="C224" s="1113" t="s">
        <v>499</v>
      </c>
      <c r="D224" s="1113"/>
      <c r="E224" s="1113"/>
      <c r="F224" s="1113"/>
      <c r="G224" s="1113"/>
    </row>
    <row r="225" spans="2:7" s="689" customFormat="1" ht="12.75" customHeight="1">
      <c r="B225" s="686"/>
      <c r="C225" s="713"/>
      <c r="D225" s="691"/>
      <c r="E225" s="691"/>
    </row>
    <row r="226" spans="2:7" s="689" customFormat="1" ht="12.75" customHeight="1">
      <c r="B226" s="686"/>
      <c r="C226" s="1113" t="s">
        <v>500</v>
      </c>
      <c r="D226" s="1113"/>
      <c r="E226" s="1113"/>
      <c r="F226" s="1113"/>
      <c r="G226" s="1113"/>
    </row>
    <row r="227" spans="2:7" s="689" customFormat="1" ht="12.75" customHeight="1">
      <c r="B227" s="686"/>
      <c r="C227" s="713"/>
      <c r="D227" s="691"/>
      <c r="E227" s="691"/>
    </row>
    <row r="228" spans="2:7" s="689" customFormat="1" ht="12.75" customHeight="1">
      <c r="B228" s="686"/>
      <c r="C228" s="1113" t="s">
        <v>501</v>
      </c>
      <c r="D228" s="1113"/>
      <c r="E228" s="1113"/>
      <c r="F228" s="1113"/>
      <c r="G228" s="1113"/>
    </row>
    <row r="229" spans="2:7" s="689" customFormat="1" ht="12.75" customHeight="1">
      <c r="B229" s="686"/>
      <c r="C229" s="1113" t="s">
        <v>502</v>
      </c>
      <c r="D229" s="1113"/>
      <c r="E229" s="1113"/>
      <c r="F229" s="1113"/>
      <c r="G229" s="1113"/>
    </row>
    <row r="230" spans="2:7" s="689" customFormat="1" ht="75.75" customHeight="1">
      <c r="B230" s="686"/>
      <c r="C230" s="1113" t="s">
        <v>511</v>
      </c>
      <c r="D230" s="1113"/>
      <c r="E230" s="1113"/>
      <c r="F230" s="1113"/>
      <c r="G230" s="1113"/>
    </row>
    <row r="231" spans="2:7" s="689" customFormat="1" ht="12.75" customHeight="1">
      <c r="B231" s="686"/>
      <c r="C231" s="714"/>
      <c r="D231" s="691"/>
      <c r="E231" s="691"/>
    </row>
    <row r="232" spans="2:7" s="689" customFormat="1" ht="43.5" customHeight="1">
      <c r="B232" s="686"/>
      <c r="C232" s="1113" t="s">
        <v>503</v>
      </c>
      <c r="D232" s="1113"/>
      <c r="E232" s="1113"/>
      <c r="F232" s="1113"/>
      <c r="G232" s="1113"/>
    </row>
    <row r="233" spans="2:7" s="689" customFormat="1" ht="42" customHeight="1">
      <c r="B233" s="686"/>
      <c r="C233" s="1113" t="s">
        <v>504</v>
      </c>
      <c r="D233" s="1113"/>
      <c r="E233" s="1113"/>
      <c r="F233" s="1113"/>
      <c r="G233" s="1113"/>
    </row>
    <row r="234" spans="2:7" s="689" customFormat="1" ht="12.75" customHeight="1">
      <c r="B234" s="686"/>
      <c r="C234" s="713"/>
      <c r="D234" s="691"/>
      <c r="E234" s="691"/>
    </row>
    <row r="235" spans="2:7" s="689" customFormat="1" ht="32.25" customHeight="1">
      <c r="B235" s="686"/>
      <c r="C235" s="1113" t="s">
        <v>505</v>
      </c>
      <c r="D235" s="1113"/>
      <c r="E235" s="1113"/>
      <c r="F235" s="1113"/>
      <c r="G235" s="1113"/>
    </row>
    <row r="236" spans="2:7" s="689" customFormat="1" ht="34.5" customHeight="1">
      <c r="B236" s="686"/>
      <c r="C236" s="1113" t="s">
        <v>506</v>
      </c>
      <c r="D236" s="1113"/>
      <c r="E236" s="1113"/>
      <c r="F236" s="1113"/>
      <c r="G236" s="1113"/>
    </row>
    <row r="237" spans="2:7" s="689" customFormat="1" ht="33.75" customHeight="1">
      <c r="B237" s="686"/>
      <c r="C237" s="1113" t="s">
        <v>512</v>
      </c>
      <c r="D237" s="1113"/>
      <c r="E237" s="1113"/>
      <c r="F237" s="1113"/>
      <c r="G237" s="1113"/>
    </row>
    <row r="238" spans="2:7" s="689" customFormat="1" ht="12.75" customHeight="1">
      <c r="B238" s="686"/>
      <c r="C238" s="713"/>
      <c r="D238" s="691"/>
      <c r="E238" s="691"/>
    </row>
    <row r="239" spans="2:7" s="689" customFormat="1" ht="12.75" customHeight="1">
      <c r="B239" s="686"/>
      <c r="C239" s="1113" t="s">
        <v>507</v>
      </c>
      <c r="D239" s="1113"/>
      <c r="E239" s="1113"/>
      <c r="F239" s="1113"/>
      <c r="G239" s="1113"/>
    </row>
    <row r="240" spans="2:7" s="689" customFormat="1" ht="39" customHeight="1">
      <c r="B240" s="686"/>
      <c r="C240" s="1113" t="s">
        <v>508</v>
      </c>
      <c r="D240" s="1113"/>
      <c r="E240" s="1113"/>
      <c r="F240" s="1113"/>
      <c r="G240" s="1113"/>
    </row>
    <row r="241" spans="2:7" s="689" customFormat="1" ht="12.75" customHeight="1">
      <c r="B241" s="686"/>
      <c r="C241" s="713"/>
      <c r="D241" s="691"/>
      <c r="E241" s="691"/>
    </row>
    <row r="242" spans="2:7" s="689" customFormat="1" ht="51" customHeight="1">
      <c r="B242" s="686"/>
      <c r="C242" s="1113" t="s">
        <v>509</v>
      </c>
      <c r="D242" s="1113"/>
      <c r="E242" s="1113"/>
      <c r="F242" s="1113"/>
      <c r="G242" s="1113"/>
    </row>
    <row r="243" spans="2:7" s="689" customFormat="1" ht="29.25" customHeight="1">
      <c r="B243" s="686"/>
      <c r="C243" s="1113" t="s">
        <v>510</v>
      </c>
      <c r="D243" s="1113"/>
      <c r="E243" s="1113"/>
      <c r="F243" s="1113"/>
      <c r="G243" s="1113"/>
    </row>
    <row r="244" spans="2:7" s="689" customFormat="1">
      <c r="B244" s="686"/>
      <c r="C244" s="1113" t="s">
        <v>513</v>
      </c>
      <c r="D244" s="1113"/>
      <c r="E244" s="1113"/>
      <c r="F244" s="1113"/>
      <c r="G244" s="1113"/>
    </row>
    <row r="245" spans="2:7" s="689" customFormat="1" ht="29.25" customHeight="1">
      <c r="B245" s="686"/>
      <c r="C245" s="1113" t="s">
        <v>514</v>
      </c>
      <c r="D245" s="1113"/>
      <c r="E245" s="1113"/>
      <c r="F245" s="1113"/>
      <c r="G245" s="1113"/>
    </row>
    <row r="246" spans="2:7" s="689" customFormat="1" ht="41.25" customHeight="1">
      <c r="B246" s="686"/>
      <c r="C246" s="1113" t="s">
        <v>515</v>
      </c>
      <c r="D246" s="1113"/>
      <c r="E246" s="1113"/>
      <c r="F246" s="1113"/>
      <c r="G246" s="1113"/>
    </row>
    <row r="247" spans="2:7" s="689" customFormat="1" ht="33" customHeight="1">
      <c r="B247" s="686"/>
      <c r="C247" s="1113" t="s">
        <v>516</v>
      </c>
      <c r="D247" s="1113"/>
      <c r="E247" s="1113"/>
      <c r="F247" s="1113"/>
      <c r="G247" s="1113"/>
    </row>
    <row r="248" spans="2:7" s="689" customFormat="1">
      <c r="B248" s="686"/>
      <c r="C248" s="1113" t="s">
        <v>517</v>
      </c>
      <c r="D248" s="1113"/>
      <c r="E248" s="1113"/>
      <c r="F248" s="1113"/>
      <c r="G248" s="1113"/>
    </row>
    <row r="249" spans="2:7" s="689" customFormat="1" ht="12.75" customHeight="1">
      <c r="B249" s="686"/>
      <c r="C249" s="713"/>
      <c r="D249" s="691"/>
      <c r="E249" s="691"/>
    </row>
    <row r="250" spans="2:7" s="689" customFormat="1">
      <c r="B250" s="686"/>
      <c r="C250" s="1113" t="s">
        <v>518</v>
      </c>
      <c r="D250" s="1113"/>
      <c r="E250" s="1113"/>
      <c r="F250" s="1113"/>
      <c r="G250" s="1113"/>
    </row>
    <row r="251" spans="2:7" s="689" customFormat="1" ht="39.75" customHeight="1">
      <c r="B251" s="686"/>
      <c r="C251" s="1113" t="s">
        <v>519</v>
      </c>
      <c r="D251" s="1113"/>
      <c r="E251" s="1113"/>
      <c r="F251" s="1113"/>
      <c r="G251" s="1113"/>
    </row>
    <row r="252" spans="2:7" s="689" customFormat="1" ht="39" customHeight="1">
      <c r="B252" s="686"/>
      <c r="C252" s="1113" t="s">
        <v>520</v>
      </c>
      <c r="D252" s="1113"/>
      <c r="E252" s="1113"/>
      <c r="F252" s="1113"/>
      <c r="G252" s="1113"/>
    </row>
    <row r="253" spans="2:7" s="689" customFormat="1" ht="61.5" customHeight="1">
      <c r="B253" s="686"/>
      <c r="C253" s="1113" t="s">
        <v>521</v>
      </c>
      <c r="D253" s="1113"/>
      <c r="E253" s="1113"/>
      <c r="F253" s="1113"/>
      <c r="G253" s="1113"/>
    </row>
    <row r="254" spans="2:7" s="689" customFormat="1" ht="39.75" customHeight="1">
      <c r="B254" s="686"/>
      <c r="C254" s="1113" t="s">
        <v>522</v>
      </c>
      <c r="D254" s="1113"/>
      <c r="E254" s="1113"/>
      <c r="F254" s="1113"/>
      <c r="G254" s="1113"/>
    </row>
    <row r="255" spans="2:7" s="689" customFormat="1" ht="51.75" customHeight="1">
      <c r="B255" s="686"/>
      <c r="C255" s="1113" t="s">
        <v>523</v>
      </c>
      <c r="D255" s="1113"/>
      <c r="E255" s="1113"/>
      <c r="F255" s="1113"/>
      <c r="G255" s="1113"/>
    </row>
    <row r="256" spans="2:7" s="689" customFormat="1" ht="22.5" customHeight="1">
      <c r="B256" s="686"/>
      <c r="C256" s="1113" t="s">
        <v>524</v>
      </c>
      <c r="D256" s="1113"/>
      <c r="E256" s="1113"/>
      <c r="F256" s="1113"/>
      <c r="G256" s="1113"/>
    </row>
    <row r="257" spans="2:7" s="689" customFormat="1">
      <c r="B257" s="686"/>
      <c r="C257" s="1113" t="s">
        <v>525</v>
      </c>
      <c r="D257" s="1113"/>
      <c r="E257" s="1113"/>
      <c r="F257" s="1113"/>
      <c r="G257" s="1113"/>
    </row>
    <row r="258" spans="2:7" s="689" customFormat="1" ht="34.5" customHeight="1">
      <c r="B258" s="686"/>
      <c r="C258" s="1113" t="s">
        <v>526</v>
      </c>
      <c r="D258" s="1113"/>
      <c r="E258" s="1113"/>
      <c r="F258" s="1113"/>
      <c r="G258" s="1113"/>
    </row>
    <row r="259" spans="2:7" s="689" customFormat="1" ht="85.5" customHeight="1">
      <c r="B259" s="686"/>
      <c r="C259" s="1113" t="s">
        <v>527</v>
      </c>
      <c r="D259" s="1113"/>
      <c r="E259" s="1113"/>
      <c r="F259" s="1113"/>
      <c r="G259" s="1113"/>
    </row>
    <row r="260" spans="2:7" s="689" customFormat="1" ht="12.75" customHeight="1">
      <c r="B260" s="686"/>
      <c r="C260" s="713"/>
      <c r="D260" s="691"/>
      <c r="E260" s="691"/>
    </row>
    <row r="261" spans="2:7" s="689" customFormat="1">
      <c r="B261" s="686"/>
      <c r="C261" s="1113" t="s">
        <v>528</v>
      </c>
      <c r="D261" s="1113"/>
      <c r="E261" s="1113"/>
      <c r="F261" s="1113"/>
      <c r="G261" s="1113"/>
    </row>
    <row r="262" spans="2:7" s="689" customFormat="1" ht="42" customHeight="1">
      <c r="B262" s="686"/>
      <c r="C262" s="1113" t="s">
        <v>529</v>
      </c>
      <c r="D262" s="1113"/>
      <c r="E262" s="1113"/>
      <c r="F262" s="1113"/>
      <c r="G262" s="1113"/>
    </row>
    <row r="263" spans="2:7" s="689" customFormat="1" ht="38.25" customHeight="1">
      <c r="B263" s="686"/>
      <c r="C263" s="1113" t="s">
        <v>530</v>
      </c>
      <c r="D263" s="1113"/>
      <c r="E263" s="1113"/>
      <c r="F263" s="1113"/>
      <c r="G263" s="1113"/>
    </row>
    <row r="264" spans="2:7" s="689" customFormat="1" ht="27.75" customHeight="1">
      <c r="B264" s="686"/>
      <c r="C264" s="1113" t="s">
        <v>531</v>
      </c>
      <c r="D264" s="1113"/>
      <c r="E264" s="1113"/>
      <c r="F264" s="1113"/>
      <c r="G264" s="1113"/>
    </row>
    <row r="265" spans="2:7" s="689" customFormat="1">
      <c r="B265" s="686"/>
      <c r="C265" s="1113" t="s">
        <v>532</v>
      </c>
      <c r="D265" s="1113"/>
      <c r="E265" s="1113"/>
      <c r="F265" s="1113"/>
      <c r="G265" s="1113"/>
    </row>
    <row r="266" spans="2:7" s="689" customFormat="1" ht="12.75" customHeight="1">
      <c r="B266" s="686"/>
      <c r="C266" s="691"/>
      <c r="D266" s="691"/>
      <c r="E266" s="691"/>
    </row>
    <row r="267" spans="2:7" s="689" customFormat="1" ht="12.75" customHeight="1">
      <c r="B267" s="686"/>
      <c r="C267" s="691"/>
      <c r="D267" s="691"/>
      <c r="E267" s="691"/>
    </row>
    <row r="268" spans="2:7" s="689" customFormat="1" ht="20.100000000000001" customHeight="1">
      <c r="B268" s="686" t="s">
        <v>806</v>
      </c>
      <c r="C268" s="690" t="s">
        <v>22</v>
      </c>
      <c r="D268" s="686"/>
      <c r="E268" s="688"/>
      <c r="F268" s="712"/>
      <c r="G268" s="712"/>
    </row>
    <row r="269" spans="2:7" s="689" customFormat="1">
      <c r="B269" s="686"/>
      <c r="C269" s="690"/>
      <c r="D269" s="686"/>
      <c r="E269" s="688"/>
    </row>
    <row r="270" spans="2:7" s="689" customFormat="1" ht="25.5" customHeight="1">
      <c r="B270" s="686"/>
      <c r="C270" s="1113" t="s">
        <v>149</v>
      </c>
      <c r="D270" s="1113"/>
      <c r="E270" s="1113"/>
      <c r="F270" s="1113"/>
      <c r="G270" s="1113"/>
    </row>
    <row r="271" spans="2:7" s="689" customFormat="1">
      <c r="B271" s="686"/>
      <c r="C271" s="715" t="s">
        <v>150</v>
      </c>
      <c r="E271" s="716"/>
    </row>
    <row r="272" spans="2:7" s="689" customFormat="1">
      <c r="B272" s="686"/>
      <c r="C272" s="715" t="s">
        <v>151</v>
      </c>
      <c r="E272" s="716"/>
    </row>
    <row r="273" spans="2:7" s="689" customFormat="1">
      <c r="B273" s="686"/>
      <c r="C273" s="715" t="s">
        <v>152</v>
      </c>
      <c r="E273" s="716"/>
    </row>
    <row r="274" spans="2:7" s="689" customFormat="1">
      <c r="B274" s="686"/>
      <c r="C274" s="715" t="s">
        <v>153</v>
      </c>
      <c r="E274" s="716"/>
    </row>
    <row r="275" spans="2:7" s="689" customFormat="1">
      <c r="B275" s="686"/>
      <c r="C275" s="715" t="s">
        <v>154</v>
      </c>
      <c r="E275" s="716"/>
    </row>
    <row r="276" spans="2:7" s="689" customFormat="1">
      <c r="B276" s="686"/>
      <c r="C276" s="715" t="s">
        <v>155</v>
      </c>
      <c r="E276" s="716"/>
    </row>
    <row r="277" spans="2:7" s="689" customFormat="1">
      <c r="B277" s="686"/>
      <c r="C277" s="715" t="s">
        <v>156</v>
      </c>
      <c r="E277" s="716"/>
    </row>
    <row r="278" spans="2:7" s="689" customFormat="1">
      <c r="B278" s="686"/>
      <c r="C278" s="715" t="s">
        <v>157</v>
      </c>
      <c r="E278" s="716"/>
    </row>
    <row r="279" spans="2:7" s="689" customFormat="1">
      <c r="B279" s="686"/>
      <c r="C279" s="715" t="s">
        <v>158</v>
      </c>
      <c r="E279" s="716"/>
    </row>
    <row r="280" spans="2:7" s="689" customFormat="1">
      <c r="B280" s="686"/>
      <c r="C280" s="690"/>
      <c r="D280" s="686"/>
      <c r="E280" s="688"/>
    </row>
    <row r="281" spans="2:7" s="689" customFormat="1" ht="50.25" customHeight="1">
      <c r="B281" s="686"/>
      <c r="C281" s="1113" t="s">
        <v>159</v>
      </c>
      <c r="D281" s="1113"/>
      <c r="E281" s="1113"/>
      <c r="F281" s="1113"/>
      <c r="G281" s="1113"/>
    </row>
    <row r="282" spans="2:7" s="689" customFormat="1">
      <c r="B282" s="686"/>
      <c r="C282" s="690"/>
      <c r="D282" s="686"/>
      <c r="E282" s="688"/>
    </row>
    <row r="283" spans="2:7" s="689" customFormat="1" ht="12.75" customHeight="1">
      <c r="B283" s="686"/>
      <c r="C283" s="1113" t="s">
        <v>160</v>
      </c>
      <c r="D283" s="1113"/>
      <c r="E283" s="1113"/>
      <c r="F283" s="1113"/>
      <c r="G283" s="1113"/>
    </row>
    <row r="284" spans="2:7" s="689" customFormat="1" ht="29.25" customHeight="1">
      <c r="B284" s="686"/>
      <c r="C284" s="1113" t="s">
        <v>161</v>
      </c>
      <c r="D284" s="1113"/>
      <c r="E284" s="1113"/>
      <c r="F284" s="1113"/>
      <c r="G284" s="1113"/>
    </row>
    <row r="285" spans="2:7" s="689" customFormat="1" ht="12.75" customHeight="1">
      <c r="B285" s="686"/>
      <c r="C285" s="1118" t="s">
        <v>162</v>
      </c>
      <c r="D285" s="1118"/>
      <c r="E285" s="1118"/>
    </row>
    <row r="286" spans="2:7" s="689" customFormat="1">
      <c r="B286" s="686"/>
      <c r="C286" s="1116" t="s">
        <v>163</v>
      </c>
      <c r="D286" s="1117"/>
      <c r="E286" s="1117"/>
    </row>
    <row r="287" spans="2:7" s="689" customFormat="1">
      <c r="B287" s="686"/>
      <c r="C287" s="690" t="s">
        <v>164</v>
      </c>
      <c r="D287" s="686"/>
      <c r="E287" s="688"/>
    </row>
    <row r="288" spans="2:7" s="689" customFormat="1">
      <c r="B288" s="686"/>
      <c r="C288" s="1113" t="s">
        <v>165</v>
      </c>
      <c r="D288" s="1113"/>
      <c r="E288" s="1113"/>
      <c r="F288" s="1113"/>
      <c r="G288" s="1113"/>
    </row>
    <row r="289" spans="2:7" s="689" customFormat="1">
      <c r="B289" s="686"/>
      <c r="C289" s="1113" t="s">
        <v>166</v>
      </c>
      <c r="D289" s="1113"/>
      <c r="E289" s="1113"/>
      <c r="F289" s="1113"/>
      <c r="G289" s="1113"/>
    </row>
    <row r="290" spans="2:7" s="689" customFormat="1" ht="39.75" customHeight="1">
      <c r="B290" s="686"/>
      <c r="C290" s="1113" t="s">
        <v>167</v>
      </c>
      <c r="D290" s="1113"/>
      <c r="E290" s="1113"/>
      <c r="F290" s="1113"/>
      <c r="G290" s="1113"/>
    </row>
    <row r="291" spans="2:7" s="689" customFormat="1" ht="38.25" customHeight="1">
      <c r="B291" s="686"/>
      <c r="C291" s="1113" t="s">
        <v>168</v>
      </c>
      <c r="D291" s="1113"/>
      <c r="E291" s="1113"/>
      <c r="F291" s="1113"/>
      <c r="G291" s="1113"/>
    </row>
    <row r="292" spans="2:7" s="709" customFormat="1" ht="51" customHeight="1">
      <c r="B292" s="708"/>
      <c r="C292" s="1113" t="s">
        <v>169</v>
      </c>
      <c r="D292" s="1113"/>
      <c r="E292" s="1113"/>
      <c r="F292" s="1113"/>
      <c r="G292" s="1113"/>
    </row>
    <row r="293" spans="2:7" s="689" customFormat="1" ht="39.75" customHeight="1">
      <c r="B293" s="686"/>
      <c r="C293" s="1113" t="s">
        <v>170</v>
      </c>
      <c r="D293" s="1113"/>
      <c r="E293" s="1113"/>
      <c r="F293" s="1113"/>
      <c r="G293" s="1113"/>
    </row>
    <row r="294" spans="2:7" s="689" customFormat="1" ht="39.75" customHeight="1">
      <c r="B294" s="686"/>
      <c r="C294" s="1113" t="s">
        <v>171</v>
      </c>
      <c r="D294" s="1113"/>
      <c r="E294" s="1113"/>
      <c r="F294" s="1113"/>
      <c r="G294" s="1113"/>
    </row>
    <row r="295" spans="2:7" s="689" customFormat="1" ht="12.75" customHeight="1">
      <c r="B295" s="708"/>
      <c r="C295" s="691"/>
      <c r="D295" s="691"/>
      <c r="E295" s="691"/>
    </row>
    <row r="296" spans="2:7" s="689" customFormat="1" ht="39.75" customHeight="1">
      <c r="B296" s="686"/>
      <c r="C296" s="1113" t="s">
        <v>172</v>
      </c>
      <c r="D296" s="1113"/>
      <c r="E296" s="1113"/>
      <c r="F296" s="1113"/>
      <c r="G296" s="1113"/>
    </row>
    <row r="297" spans="2:7" s="689" customFormat="1" ht="51" customHeight="1">
      <c r="B297" s="686"/>
      <c r="C297" s="1113" t="s">
        <v>173</v>
      </c>
      <c r="D297" s="1113"/>
      <c r="E297" s="1113"/>
      <c r="F297" s="1113"/>
      <c r="G297" s="1113"/>
    </row>
    <row r="298" spans="2:7" s="689" customFormat="1" ht="24.75" customHeight="1">
      <c r="B298" s="686"/>
      <c r="C298" s="1113" t="s">
        <v>174</v>
      </c>
      <c r="D298" s="1113"/>
      <c r="E298" s="1113"/>
      <c r="F298" s="1113"/>
      <c r="G298" s="1113"/>
    </row>
    <row r="299" spans="2:7" s="689" customFormat="1" ht="39.75" customHeight="1">
      <c r="B299" s="686"/>
      <c r="C299" s="1113" t="s">
        <v>175</v>
      </c>
      <c r="D299" s="1113"/>
      <c r="E299" s="1113"/>
      <c r="F299" s="1113"/>
      <c r="G299" s="1113"/>
    </row>
    <row r="300" spans="2:7" s="689" customFormat="1" ht="36" customHeight="1">
      <c r="B300" s="686"/>
      <c r="C300" s="1113" t="s">
        <v>176</v>
      </c>
      <c r="D300" s="1113"/>
      <c r="E300" s="1113"/>
      <c r="F300" s="1113"/>
      <c r="G300" s="1113"/>
    </row>
    <row r="301" spans="2:7" s="689" customFormat="1" ht="28.5" customHeight="1">
      <c r="B301" s="686"/>
      <c r="C301" s="1113" t="s">
        <v>177</v>
      </c>
      <c r="D301" s="1113"/>
      <c r="E301" s="1113"/>
      <c r="F301" s="1113"/>
      <c r="G301" s="1113"/>
    </row>
    <row r="302" spans="2:7" s="689" customFormat="1" ht="38.25" customHeight="1">
      <c r="B302" s="686"/>
      <c r="C302" s="1113" t="s">
        <v>178</v>
      </c>
      <c r="D302" s="1113"/>
      <c r="E302" s="1113"/>
      <c r="F302" s="1113"/>
      <c r="G302" s="1113"/>
    </row>
    <row r="303" spans="2:7" s="689" customFormat="1" ht="26.25" customHeight="1">
      <c r="B303" s="686"/>
      <c r="C303" s="1113" t="s">
        <v>179</v>
      </c>
      <c r="D303" s="1113"/>
      <c r="E303" s="1113"/>
      <c r="F303" s="1113"/>
      <c r="G303" s="1113"/>
    </row>
    <row r="304" spans="2:7" s="689" customFormat="1" ht="27" customHeight="1">
      <c r="B304" s="686"/>
      <c r="C304" s="1113" t="s">
        <v>180</v>
      </c>
      <c r="D304" s="1113"/>
      <c r="E304" s="1113"/>
      <c r="F304" s="1113"/>
      <c r="G304" s="1113"/>
    </row>
    <row r="305" spans="2:7" s="689" customFormat="1" ht="40.5" customHeight="1">
      <c r="B305" s="686"/>
      <c r="C305" s="1113" t="s">
        <v>181</v>
      </c>
      <c r="D305" s="1113"/>
      <c r="E305" s="1113"/>
      <c r="F305" s="1113"/>
      <c r="G305" s="1113"/>
    </row>
    <row r="306" spans="2:7" s="689" customFormat="1" ht="27" customHeight="1">
      <c r="B306" s="686"/>
      <c r="C306" s="1113" t="s">
        <v>182</v>
      </c>
      <c r="D306" s="1113"/>
      <c r="E306" s="1113"/>
      <c r="F306" s="1113"/>
      <c r="G306" s="1113"/>
    </row>
    <row r="307" spans="2:7" s="689" customFormat="1" ht="27.75" customHeight="1">
      <c r="B307" s="686"/>
      <c r="C307" s="1113" t="s">
        <v>183</v>
      </c>
      <c r="D307" s="1113"/>
      <c r="E307" s="1113"/>
      <c r="F307" s="1113"/>
      <c r="G307" s="1113"/>
    </row>
    <row r="308" spans="2:7" s="689" customFormat="1" ht="26.25" customHeight="1">
      <c r="B308" s="686"/>
      <c r="C308" s="1113" t="s">
        <v>184</v>
      </c>
      <c r="D308" s="1113"/>
      <c r="E308" s="1113"/>
      <c r="F308" s="1113"/>
      <c r="G308" s="1113"/>
    </row>
    <row r="309" spans="2:7" s="689" customFormat="1" ht="13.5" customHeight="1">
      <c r="B309" s="686"/>
      <c r="C309" s="1113" t="s">
        <v>185</v>
      </c>
      <c r="D309" s="1113"/>
      <c r="E309" s="1113"/>
      <c r="F309" s="1113"/>
      <c r="G309" s="1113"/>
    </row>
    <row r="310" spans="2:7" s="689" customFormat="1" ht="69.75" customHeight="1">
      <c r="B310" s="686"/>
      <c r="C310" s="1113" t="s">
        <v>186</v>
      </c>
      <c r="D310" s="1113"/>
      <c r="E310" s="1113"/>
      <c r="F310" s="1113"/>
      <c r="G310" s="1113"/>
    </row>
    <row r="311" spans="2:7" s="689" customFormat="1" ht="11.25" customHeight="1">
      <c r="B311" s="708"/>
      <c r="C311" s="691"/>
      <c r="D311" s="691"/>
      <c r="E311" s="691"/>
    </row>
    <row r="312" spans="2:7" s="689" customFormat="1" ht="30.75" customHeight="1">
      <c r="B312" s="686"/>
      <c r="C312" s="1113" t="s">
        <v>187</v>
      </c>
      <c r="D312" s="1113"/>
      <c r="E312" s="1113"/>
      <c r="F312" s="1113"/>
      <c r="G312" s="1113"/>
    </row>
    <row r="313" spans="2:7" s="689" customFormat="1" ht="39" customHeight="1">
      <c r="B313" s="686"/>
      <c r="C313" s="1113" t="s">
        <v>188</v>
      </c>
      <c r="D313" s="1113"/>
      <c r="E313" s="1113"/>
      <c r="F313" s="1113"/>
      <c r="G313" s="1113"/>
    </row>
    <row r="314" spans="2:7" s="689" customFormat="1" ht="30.75" customHeight="1">
      <c r="B314" s="686"/>
      <c r="C314" s="1113" t="s">
        <v>189</v>
      </c>
      <c r="D314" s="1113"/>
      <c r="E314" s="1113"/>
      <c r="F314" s="1113"/>
      <c r="G314" s="1113"/>
    </row>
    <row r="315" spans="2:7" s="689" customFormat="1" ht="33" customHeight="1">
      <c r="B315" s="686"/>
      <c r="C315" s="1113" t="s">
        <v>190</v>
      </c>
      <c r="D315" s="1113"/>
      <c r="E315" s="1113"/>
      <c r="F315" s="1113"/>
      <c r="G315" s="1113"/>
    </row>
    <row r="316" spans="2:7" s="689" customFormat="1" ht="43.5" customHeight="1">
      <c r="B316" s="686"/>
      <c r="C316" s="1113" t="s">
        <v>144</v>
      </c>
      <c r="D316" s="1113"/>
      <c r="E316" s="1113"/>
      <c r="F316" s="1113"/>
      <c r="G316" s="1113"/>
    </row>
    <row r="317" spans="2:7" s="689" customFormat="1" ht="12.6" customHeight="1">
      <c r="B317" s="686"/>
      <c r="C317" s="691"/>
      <c r="D317" s="691"/>
      <c r="E317" s="691"/>
    </row>
    <row r="318" spans="2:7" s="689" customFormat="1" ht="12.6" customHeight="1">
      <c r="B318" s="686"/>
      <c r="C318" s="691"/>
      <c r="D318" s="691"/>
      <c r="E318" s="691"/>
    </row>
    <row r="319" spans="2:7" s="689" customFormat="1" ht="12.6" customHeight="1">
      <c r="B319" s="686"/>
      <c r="C319" s="691"/>
      <c r="D319" s="691"/>
      <c r="E319" s="691"/>
    </row>
    <row r="320" spans="2:7" s="689" customFormat="1" ht="20.100000000000001" customHeight="1">
      <c r="B320" s="686" t="s">
        <v>807</v>
      </c>
      <c r="C320" s="690" t="s">
        <v>27</v>
      </c>
      <c r="D320" s="686"/>
      <c r="E320" s="688"/>
    </row>
    <row r="321" spans="2:7" s="689" customFormat="1">
      <c r="B321" s="686"/>
      <c r="C321" s="690"/>
      <c r="D321" s="717"/>
      <c r="E321" s="688"/>
    </row>
    <row r="322" spans="2:7" s="689" customFormat="1" ht="27.75" customHeight="1">
      <c r="B322" s="686"/>
      <c r="C322" s="1113" t="s">
        <v>533</v>
      </c>
      <c r="D322" s="1113"/>
      <c r="E322" s="1113"/>
      <c r="F322" s="1113"/>
      <c r="G322" s="1113"/>
    </row>
    <row r="323" spans="2:7" s="689" customFormat="1">
      <c r="B323" s="686"/>
      <c r="C323" s="713"/>
      <c r="D323" s="710"/>
      <c r="E323" s="710"/>
      <c r="F323" s="710"/>
      <c r="G323" s="710"/>
    </row>
    <row r="324" spans="2:7" s="689" customFormat="1" ht="39.75" customHeight="1">
      <c r="B324" s="686"/>
      <c r="C324" s="1113" t="s">
        <v>534</v>
      </c>
      <c r="D324" s="1113"/>
      <c r="E324" s="1113"/>
      <c r="F324" s="1113"/>
      <c r="G324" s="1113"/>
    </row>
    <row r="325" spans="2:7" s="689" customFormat="1" ht="28.5" customHeight="1">
      <c r="B325" s="686"/>
      <c r="C325" s="1113" t="s">
        <v>535</v>
      </c>
      <c r="D325" s="1113"/>
      <c r="E325" s="1113"/>
      <c r="F325" s="1113"/>
      <c r="G325" s="1113"/>
    </row>
    <row r="326" spans="2:7" s="689" customFormat="1" ht="62.25" customHeight="1">
      <c r="B326" s="686"/>
      <c r="C326" s="1113" t="s">
        <v>536</v>
      </c>
      <c r="D326" s="1113"/>
      <c r="E326" s="1113"/>
      <c r="F326" s="1113"/>
      <c r="G326" s="1113"/>
    </row>
    <row r="327" spans="2:7" s="689" customFormat="1" ht="26.25" customHeight="1">
      <c r="B327" s="686"/>
      <c r="C327" s="1113" t="s">
        <v>537</v>
      </c>
      <c r="D327" s="1113"/>
      <c r="E327" s="1113"/>
      <c r="F327" s="1113"/>
      <c r="G327" s="1113"/>
    </row>
    <row r="328" spans="2:7" s="689" customFormat="1" ht="30.75" customHeight="1">
      <c r="B328" s="686"/>
      <c r="C328" s="1113" t="s">
        <v>538</v>
      </c>
      <c r="D328" s="1113"/>
      <c r="E328" s="1113"/>
      <c r="F328" s="1113"/>
      <c r="G328" s="1113"/>
    </row>
    <row r="329" spans="2:7" s="689" customFormat="1">
      <c r="B329" s="686"/>
      <c r="C329" s="1113" t="s">
        <v>539</v>
      </c>
      <c r="D329" s="1113"/>
      <c r="E329" s="1113"/>
      <c r="F329" s="1113"/>
      <c r="G329" s="1113"/>
    </row>
    <row r="330" spans="2:7" s="689" customFormat="1">
      <c r="B330" s="686"/>
      <c r="C330" s="713"/>
      <c r="D330" s="686"/>
      <c r="E330" s="688"/>
    </row>
    <row r="331" spans="2:7" s="689" customFormat="1" ht="27" customHeight="1">
      <c r="B331" s="686"/>
      <c r="C331" s="1113" t="s">
        <v>540</v>
      </c>
      <c r="D331" s="1113"/>
      <c r="E331" s="1113"/>
      <c r="F331" s="1113"/>
      <c r="G331" s="1113"/>
    </row>
    <row r="332" spans="2:7" s="689" customFormat="1" ht="28.5" customHeight="1">
      <c r="B332" s="686"/>
      <c r="C332" s="1113" t="s">
        <v>541</v>
      </c>
      <c r="D332" s="1113"/>
      <c r="E332" s="1113"/>
      <c r="F332" s="1113"/>
      <c r="G332" s="1113"/>
    </row>
    <row r="333" spans="2:7" s="689" customFormat="1">
      <c r="B333" s="686"/>
      <c r="C333" s="713"/>
      <c r="D333" s="686"/>
      <c r="E333" s="688"/>
    </row>
    <row r="334" spans="2:7" s="689" customFormat="1" ht="39.75" customHeight="1">
      <c r="B334" s="686"/>
      <c r="C334" s="1113" t="s">
        <v>542</v>
      </c>
      <c r="D334" s="1113"/>
      <c r="E334" s="1113"/>
      <c r="F334" s="1113"/>
      <c r="G334" s="1113"/>
    </row>
    <row r="335" spans="2:7" s="689" customFormat="1" ht="27" customHeight="1">
      <c r="B335" s="686"/>
      <c r="C335" s="1113" t="s">
        <v>543</v>
      </c>
      <c r="D335" s="1113"/>
      <c r="E335" s="1113"/>
      <c r="F335" s="1113"/>
      <c r="G335" s="1113"/>
    </row>
    <row r="336" spans="2:7" s="689" customFormat="1">
      <c r="B336" s="686"/>
      <c r="C336" s="713"/>
      <c r="D336" s="686"/>
      <c r="E336" s="688"/>
    </row>
    <row r="337" spans="2:7" s="689" customFormat="1" ht="26.25" customHeight="1">
      <c r="B337" s="686"/>
      <c r="C337" s="1113" t="s">
        <v>544</v>
      </c>
      <c r="D337" s="1113"/>
      <c r="E337" s="1113"/>
      <c r="F337" s="1113"/>
      <c r="G337" s="1113"/>
    </row>
    <row r="338" spans="2:7" s="689" customFormat="1">
      <c r="B338" s="686"/>
      <c r="C338" s="713"/>
      <c r="D338" s="686"/>
      <c r="E338" s="688"/>
    </row>
    <row r="339" spans="2:7" s="689" customFormat="1" ht="27.75" customHeight="1">
      <c r="B339" s="686"/>
      <c r="C339" s="1113" t="s">
        <v>545</v>
      </c>
      <c r="D339" s="1113"/>
      <c r="E339" s="1113"/>
      <c r="F339" s="1113"/>
      <c r="G339" s="1113"/>
    </row>
    <row r="340" spans="2:7" s="689" customFormat="1">
      <c r="B340" s="686"/>
      <c r="C340" s="394"/>
      <c r="D340" s="686"/>
      <c r="E340" s="688"/>
    </row>
    <row r="341" spans="2:7" s="689" customFormat="1" ht="39" customHeight="1">
      <c r="B341" s="686"/>
      <c r="C341" s="1113" t="s">
        <v>546</v>
      </c>
      <c r="D341" s="1113"/>
      <c r="E341" s="1113"/>
      <c r="F341" s="1113"/>
      <c r="G341" s="1113"/>
    </row>
    <row r="342" spans="2:7" s="689" customFormat="1">
      <c r="B342" s="686"/>
      <c r="C342" s="713"/>
      <c r="D342" s="686"/>
      <c r="E342" s="688"/>
    </row>
    <row r="343" spans="2:7" s="689" customFormat="1" ht="34.5" customHeight="1">
      <c r="B343" s="686"/>
      <c r="C343" s="1113" t="s">
        <v>547</v>
      </c>
      <c r="D343" s="1113"/>
      <c r="E343" s="1113"/>
      <c r="F343" s="1113"/>
      <c r="G343" s="1113"/>
    </row>
    <row r="344" spans="2:7" s="689" customFormat="1">
      <c r="B344" s="686"/>
      <c r="C344" s="713"/>
      <c r="D344" s="686"/>
      <c r="E344" s="688"/>
    </row>
    <row r="345" spans="2:7" s="689" customFormat="1">
      <c r="B345" s="686"/>
      <c r="C345" s="1113" t="s">
        <v>548</v>
      </c>
      <c r="D345" s="1113"/>
      <c r="E345" s="1113"/>
      <c r="F345" s="1113"/>
      <c r="G345" s="1113"/>
    </row>
    <row r="346" spans="2:7" s="689" customFormat="1">
      <c r="B346" s="686"/>
      <c r="C346" s="690"/>
      <c r="D346" s="686"/>
      <c r="E346" s="688"/>
    </row>
    <row r="347" spans="2:7" s="689" customFormat="1">
      <c r="B347" s="686"/>
      <c r="C347" s="690"/>
      <c r="D347" s="686"/>
      <c r="E347" s="688"/>
    </row>
    <row r="348" spans="2:7" s="689" customFormat="1">
      <c r="B348" s="686"/>
      <c r="C348" s="690"/>
      <c r="D348" s="686"/>
      <c r="E348" s="688"/>
    </row>
    <row r="349" spans="2:7" s="689" customFormat="1">
      <c r="B349" s="686"/>
      <c r="C349" s="1113" t="s">
        <v>549</v>
      </c>
      <c r="D349" s="1113"/>
      <c r="E349" s="1113"/>
      <c r="F349" s="1113"/>
      <c r="G349" s="1113"/>
    </row>
    <row r="350" spans="2:7" s="689" customFormat="1">
      <c r="B350" s="686"/>
      <c r="C350" s="713"/>
      <c r="D350" s="686"/>
      <c r="E350" s="688"/>
    </row>
    <row r="351" spans="2:7" s="689" customFormat="1" ht="29.25" customHeight="1">
      <c r="B351" s="686"/>
      <c r="C351" s="1113" t="s">
        <v>550</v>
      </c>
      <c r="D351" s="1113"/>
      <c r="E351" s="1113"/>
      <c r="F351" s="1113"/>
      <c r="G351" s="1113"/>
    </row>
    <row r="352" spans="2:7" s="689" customFormat="1">
      <c r="B352" s="686"/>
      <c r="C352" s="713"/>
      <c r="D352" s="686"/>
      <c r="E352" s="688"/>
    </row>
    <row r="353" spans="2:7" s="689" customFormat="1" ht="29.25" customHeight="1">
      <c r="B353" s="686"/>
      <c r="C353" s="1113" t="s">
        <v>551</v>
      </c>
      <c r="D353" s="1113"/>
      <c r="E353" s="1113"/>
      <c r="F353" s="1113"/>
      <c r="G353" s="1113"/>
    </row>
    <row r="354" spans="2:7" s="689" customFormat="1">
      <c r="B354" s="686"/>
      <c r="C354" s="713"/>
      <c r="D354" s="686"/>
      <c r="E354" s="688"/>
    </row>
    <row r="355" spans="2:7" s="689" customFormat="1" ht="33" customHeight="1">
      <c r="B355" s="686"/>
      <c r="C355" s="1113" t="s">
        <v>535</v>
      </c>
      <c r="D355" s="1113"/>
      <c r="E355" s="1113"/>
      <c r="F355" s="1113"/>
      <c r="G355" s="1113"/>
    </row>
    <row r="356" spans="2:7" s="689" customFormat="1" ht="34.5" customHeight="1">
      <c r="B356" s="686"/>
      <c r="C356" s="1113" t="s">
        <v>552</v>
      </c>
      <c r="D356" s="1113"/>
      <c r="E356" s="1113"/>
      <c r="F356" s="1113"/>
      <c r="G356" s="1113"/>
    </row>
    <row r="357" spans="2:7" s="689" customFormat="1">
      <c r="B357" s="686"/>
      <c r="C357" s="713"/>
      <c r="D357" s="686"/>
      <c r="E357" s="688"/>
    </row>
    <row r="358" spans="2:7" s="689" customFormat="1" ht="51" customHeight="1">
      <c r="B358" s="686"/>
      <c r="C358" s="1113" t="s">
        <v>553</v>
      </c>
      <c r="D358" s="1113"/>
      <c r="E358" s="1113"/>
      <c r="F358" s="1113"/>
      <c r="G358" s="1113"/>
    </row>
    <row r="359" spans="2:7" s="689" customFormat="1">
      <c r="B359" s="686"/>
      <c r="C359" s="713"/>
      <c r="D359" s="686"/>
      <c r="E359" s="688"/>
    </row>
    <row r="360" spans="2:7" s="689" customFormat="1" ht="32.25" customHeight="1">
      <c r="B360" s="686"/>
      <c r="C360" s="1113" t="s">
        <v>554</v>
      </c>
      <c r="D360" s="1113"/>
      <c r="E360" s="1113"/>
      <c r="F360" s="1113"/>
      <c r="G360" s="1113"/>
    </row>
    <row r="361" spans="2:7" s="689" customFormat="1" ht="34.5" customHeight="1">
      <c r="B361" s="686"/>
      <c r="C361" s="1113" t="s">
        <v>537</v>
      </c>
      <c r="D361" s="1113"/>
      <c r="E361" s="1113"/>
      <c r="F361" s="1113"/>
      <c r="G361" s="1113"/>
    </row>
    <row r="362" spans="2:7" s="689" customFormat="1" ht="33.75" customHeight="1">
      <c r="B362" s="686"/>
      <c r="C362" s="1113" t="s">
        <v>538</v>
      </c>
      <c r="D362" s="1113"/>
      <c r="E362" s="1113"/>
      <c r="F362" s="1113"/>
      <c r="G362" s="1113"/>
    </row>
    <row r="363" spans="2:7" s="689" customFormat="1" ht="21" customHeight="1">
      <c r="B363" s="686"/>
      <c r="C363" s="1113" t="s">
        <v>539</v>
      </c>
      <c r="D363" s="1113"/>
      <c r="E363" s="1113"/>
      <c r="F363" s="1113"/>
      <c r="G363" s="1113"/>
    </row>
    <row r="364" spans="2:7" s="689" customFormat="1">
      <c r="B364" s="686"/>
      <c r="C364" s="713"/>
      <c r="D364" s="686"/>
      <c r="E364" s="688"/>
    </row>
    <row r="365" spans="2:7" s="689" customFormat="1" ht="40.5" customHeight="1">
      <c r="B365" s="686"/>
      <c r="C365" s="1113" t="s">
        <v>555</v>
      </c>
      <c r="D365" s="1113"/>
      <c r="E365" s="1113"/>
      <c r="F365" s="1113"/>
      <c r="G365" s="1113"/>
    </row>
    <row r="366" spans="2:7" s="689" customFormat="1">
      <c r="B366" s="686"/>
      <c r="C366" s="713"/>
      <c r="D366" s="686"/>
      <c r="E366" s="688"/>
    </row>
    <row r="367" spans="2:7" s="689" customFormat="1" ht="45.75" customHeight="1">
      <c r="B367" s="686"/>
      <c r="C367" s="1113" t="s">
        <v>556</v>
      </c>
      <c r="D367" s="1113"/>
      <c r="E367" s="1113"/>
      <c r="F367" s="1113"/>
      <c r="G367" s="1113"/>
    </row>
    <row r="368" spans="2:7" s="689" customFormat="1">
      <c r="B368" s="686"/>
      <c r="C368" s="713"/>
      <c r="D368" s="686"/>
      <c r="E368" s="688"/>
    </row>
    <row r="369" spans="2:7" s="689" customFormat="1" ht="30.75" customHeight="1">
      <c r="B369" s="686"/>
      <c r="C369" s="1113" t="s">
        <v>557</v>
      </c>
      <c r="D369" s="1113"/>
      <c r="E369" s="1113"/>
      <c r="F369" s="1113"/>
      <c r="G369" s="1113"/>
    </row>
    <row r="370" spans="2:7" s="689" customFormat="1">
      <c r="B370" s="686"/>
      <c r="C370" s="714"/>
      <c r="D370" s="686"/>
      <c r="E370" s="688"/>
    </row>
    <row r="371" spans="2:7" s="689" customFormat="1" ht="33.75" customHeight="1">
      <c r="B371" s="686"/>
      <c r="C371" s="1113" t="s">
        <v>558</v>
      </c>
      <c r="D371" s="1113"/>
      <c r="E371" s="1113"/>
      <c r="F371" s="1113"/>
      <c r="G371" s="1113"/>
    </row>
    <row r="372" spans="2:7" s="689" customFormat="1">
      <c r="B372" s="686"/>
      <c r="C372" s="394"/>
      <c r="D372" s="686"/>
      <c r="E372" s="688"/>
    </row>
    <row r="373" spans="2:7" s="689" customFormat="1" ht="20.100000000000001" customHeight="1">
      <c r="B373" s="686" t="s">
        <v>808</v>
      </c>
      <c r="C373" s="1118" t="s">
        <v>28</v>
      </c>
      <c r="D373" s="1118"/>
      <c r="E373" s="1118"/>
      <c r="F373" s="1118"/>
      <c r="G373" s="1118"/>
    </row>
    <row r="374" spans="2:7" s="689" customFormat="1">
      <c r="B374" s="686"/>
      <c r="C374" s="690"/>
      <c r="D374" s="686"/>
      <c r="E374" s="688"/>
    </row>
    <row r="375" spans="2:7" s="689" customFormat="1" ht="30" customHeight="1">
      <c r="B375" s="686"/>
      <c r="C375" s="1113" t="s">
        <v>560</v>
      </c>
      <c r="D375" s="1113"/>
      <c r="E375" s="1113"/>
      <c r="F375" s="1113"/>
      <c r="G375" s="1113"/>
    </row>
    <row r="376" spans="2:7" s="689" customFormat="1" ht="33" customHeight="1">
      <c r="B376" s="686"/>
      <c r="C376" s="1113" t="s">
        <v>559</v>
      </c>
      <c r="D376" s="1113"/>
      <c r="E376" s="1113"/>
      <c r="F376" s="1113"/>
      <c r="G376" s="1113"/>
    </row>
    <row r="377" spans="2:7" s="689" customFormat="1">
      <c r="B377" s="686"/>
      <c r="C377" s="690"/>
      <c r="D377" s="686"/>
      <c r="E377" s="688"/>
    </row>
    <row r="378" spans="2:7" s="689" customFormat="1">
      <c r="B378" s="686"/>
      <c r="C378" s="690"/>
      <c r="D378" s="686"/>
      <c r="E378" s="688"/>
    </row>
    <row r="379" spans="2:7" s="689" customFormat="1" ht="20.100000000000001" customHeight="1">
      <c r="B379" s="1132" t="s">
        <v>809</v>
      </c>
      <c r="C379" s="1132"/>
      <c r="D379" s="1132"/>
      <c r="E379" s="1132"/>
      <c r="F379" s="1132"/>
      <c r="G379" s="1132"/>
    </row>
    <row r="380" spans="2:7" s="689" customFormat="1">
      <c r="B380" s="686"/>
      <c r="C380" s="690"/>
      <c r="D380" s="686"/>
      <c r="E380" s="688"/>
    </row>
    <row r="381" spans="2:7" s="689" customFormat="1" ht="20.100000000000001" customHeight="1">
      <c r="B381" s="686" t="s">
        <v>649</v>
      </c>
      <c r="C381" s="1118" t="s">
        <v>29</v>
      </c>
      <c r="D381" s="1118"/>
      <c r="E381" s="1118"/>
      <c r="F381" s="1118"/>
      <c r="G381" s="1118"/>
    </row>
    <row r="382" spans="2:7" s="689" customFormat="1">
      <c r="B382" s="686"/>
      <c r="C382" s="690"/>
      <c r="D382" s="686"/>
      <c r="E382" s="688"/>
    </row>
    <row r="383" spans="2:7" s="689" customFormat="1" ht="17.25" customHeight="1">
      <c r="B383" s="686"/>
      <c r="C383" s="1113" t="s">
        <v>562</v>
      </c>
      <c r="D383" s="1113"/>
      <c r="E383" s="1113"/>
      <c r="F383" s="1113"/>
      <c r="G383" s="1113"/>
    </row>
    <row r="384" spans="2:7" s="689" customFormat="1" ht="31.5" customHeight="1">
      <c r="B384" s="686"/>
      <c r="C384" s="1113" t="s">
        <v>563</v>
      </c>
      <c r="D384" s="1113"/>
      <c r="E384" s="1113"/>
      <c r="F384" s="1113"/>
      <c r="G384" s="1113"/>
    </row>
    <row r="385" spans="2:7" s="689" customFormat="1">
      <c r="B385" s="686"/>
      <c r="C385" s="1113" t="s">
        <v>564</v>
      </c>
      <c r="D385" s="1113"/>
      <c r="E385" s="1113"/>
      <c r="F385" s="1113"/>
      <c r="G385" s="1113"/>
    </row>
    <row r="386" spans="2:7" s="689" customFormat="1">
      <c r="B386" s="686"/>
      <c r="C386" s="1113" t="s">
        <v>565</v>
      </c>
      <c r="D386" s="1113"/>
      <c r="E386" s="1113"/>
      <c r="F386" s="1113"/>
      <c r="G386" s="1113"/>
    </row>
    <row r="387" spans="2:7" s="689" customFormat="1">
      <c r="B387" s="686"/>
      <c r="C387" s="1113" t="s">
        <v>566</v>
      </c>
      <c r="D387" s="1113"/>
      <c r="E387" s="1113"/>
      <c r="F387" s="1113"/>
      <c r="G387" s="1113"/>
    </row>
    <row r="388" spans="2:7" s="689" customFormat="1">
      <c r="B388" s="686"/>
      <c r="C388" s="1113" t="s">
        <v>567</v>
      </c>
      <c r="D388" s="1113"/>
      <c r="E388" s="1113"/>
      <c r="F388" s="1113"/>
      <c r="G388" s="1113"/>
    </row>
    <row r="389" spans="2:7" s="689" customFormat="1">
      <c r="B389" s="686"/>
      <c r="C389" s="1113" t="s">
        <v>568</v>
      </c>
      <c r="D389" s="1113"/>
      <c r="E389" s="1113"/>
      <c r="F389" s="1113"/>
      <c r="G389" s="1113"/>
    </row>
    <row r="390" spans="2:7" s="689" customFormat="1">
      <c r="B390" s="686"/>
      <c r="C390" s="1113" t="s">
        <v>569</v>
      </c>
      <c r="D390" s="1113"/>
      <c r="E390" s="1113"/>
      <c r="F390" s="1113"/>
      <c r="G390" s="1113"/>
    </row>
    <row r="391" spans="2:7" s="689" customFormat="1">
      <c r="B391" s="686"/>
      <c r="C391" s="1113" t="s">
        <v>570</v>
      </c>
      <c r="D391" s="1113"/>
      <c r="E391" s="1113"/>
      <c r="F391" s="1113"/>
      <c r="G391" s="1113"/>
    </row>
    <row r="392" spans="2:7" s="689" customFormat="1">
      <c r="B392" s="686"/>
      <c r="C392" s="1113" t="s">
        <v>571</v>
      </c>
      <c r="D392" s="1113"/>
      <c r="E392" s="1113"/>
      <c r="F392" s="1113"/>
      <c r="G392" s="1113"/>
    </row>
    <row r="393" spans="2:7" s="689" customFormat="1" ht="9" customHeight="1">
      <c r="B393" s="686"/>
      <c r="C393" s="713"/>
      <c r="D393" s="686"/>
      <c r="E393" s="688"/>
    </row>
    <row r="394" spans="2:7" s="689" customFormat="1" ht="51" customHeight="1">
      <c r="B394" s="686"/>
      <c r="C394" s="1113" t="s">
        <v>572</v>
      </c>
      <c r="D394" s="1113"/>
      <c r="E394" s="1113"/>
      <c r="F394" s="1113"/>
      <c r="G394" s="1113"/>
    </row>
    <row r="395" spans="2:7" s="689" customFormat="1" ht="63" customHeight="1">
      <c r="B395" s="686"/>
      <c r="C395" s="1113" t="s">
        <v>573</v>
      </c>
      <c r="D395" s="1113"/>
      <c r="E395" s="1113"/>
      <c r="F395" s="1113"/>
      <c r="G395" s="1113"/>
    </row>
    <row r="396" spans="2:7" s="689" customFormat="1">
      <c r="B396" s="686"/>
      <c r="C396" s="1113" t="s">
        <v>574</v>
      </c>
      <c r="D396" s="1113"/>
      <c r="E396" s="1113"/>
      <c r="F396" s="1113"/>
      <c r="G396" s="1113"/>
    </row>
    <row r="397" spans="2:7" s="689" customFormat="1">
      <c r="B397" s="686"/>
      <c r="C397" s="1113" t="s">
        <v>575</v>
      </c>
      <c r="D397" s="1113"/>
      <c r="E397" s="1113"/>
      <c r="F397" s="1113"/>
      <c r="G397" s="1113"/>
    </row>
    <row r="398" spans="2:7" s="689" customFormat="1">
      <c r="B398" s="686"/>
      <c r="C398" s="1113" t="s">
        <v>576</v>
      </c>
      <c r="D398" s="1113"/>
      <c r="E398" s="1113"/>
      <c r="F398" s="1113"/>
      <c r="G398" s="1113"/>
    </row>
    <row r="399" spans="2:7" s="689" customFormat="1">
      <c r="B399" s="686"/>
      <c r="C399" s="1113" t="s">
        <v>577</v>
      </c>
      <c r="D399" s="1113"/>
      <c r="E399" s="1113"/>
      <c r="F399" s="1113"/>
      <c r="G399" s="1113"/>
    </row>
    <row r="400" spans="2:7" s="689" customFormat="1">
      <c r="B400" s="686"/>
      <c r="C400" s="1113" t="s">
        <v>578</v>
      </c>
      <c r="D400" s="1113"/>
      <c r="E400" s="1113"/>
      <c r="F400" s="1113"/>
      <c r="G400" s="1113"/>
    </row>
    <row r="401" spans="2:7" s="689" customFormat="1" ht="9" customHeight="1">
      <c r="B401" s="686"/>
      <c r="C401" s="713"/>
      <c r="D401" s="686"/>
      <c r="E401" s="688"/>
    </row>
    <row r="402" spans="2:7" s="689" customFormat="1" ht="39" customHeight="1">
      <c r="B402" s="686"/>
      <c r="C402" s="1113" t="s">
        <v>579</v>
      </c>
      <c r="D402" s="1113"/>
      <c r="E402" s="1113"/>
      <c r="F402" s="1113"/>
      <c r="G402" s="1113"/>
    </row>
    <row r="403" spans="2:7" s="689" customFormat="1" ht="27.75" customHeight="1">
      <c r="B403" s="686"/>
      <c r="C403" s="1113" t="s">
        <v>580</v>
      </c>
      <c r="D403" s="1113"/>
      <c r="E403" s="1113"/>
      <c r="F403" s="1113"/>
      <c r="G403" s="1113"/>
    </row>
    <row r="404" spans="2:7" s="689" customFormat="1" ht="9" customHeight="1">
      <c r="B404" s="686"/>
      <c r="C404" s="713"/>
      <c r="D404" s="686"/>
      <c r="E404" s="688"/>
    </row>
    <row r="405" spans="2:7" s="689" customFormat="1">
      <c r="B405" s="686"/>
      <c r="C405" s="1113" t="s">
        <v>581</v>
      </c>
      <c r="D405" s="1113"/>
      <c r="E405" s="1113"/>
      <c r="F405" s="1113"/>
      <c r="G405" s="1113"/>
    </row>
    <row r="406" spans="2:7" s="689" customFormat="1" ht="9" customHeight="1">
      <c r="B406" s="686"/>
      <c r="C406" s="713"/>
      <c r="D406" s="686"/>
      <c r="E406" s="688"/>
    </row>
    <row r="407" spans="2:7" s="689" customFormat="1" ht="28.5" customHeight="1">
      <c r="B407" s="686"/>
      <c r="C407" s="1113" t="s">
        <v>582</v>
      </c>
      <c r="D407" s="1113"/>
      <c r="E407" s="1113"/>
      <c r="F407" s="1113"/>
      <c r="G407" s="1113"/>
    </row>
    <row r="408" spans="2:7" s="689" customFormat="1" ht="9" customHeight="1">
      <c r="B408" s="686"/>
      <c r="C408" s="713"/>
      <c r="D408" s="686"/>
      <c r="E408" s="688"/>
    </row>
    <row r="409" spans="2:7" s="689" customFormat="1">
      <c r="B409" s="686"/>
      <c r="C409" s="1113" t="s">
        <v>583</v>
      </c>
      <c r="D409" s="1113"/>
      <c r="E409" s="1113"/>
      <c r="F409" s="1113"/>
      <c r="G409" s="1113"/>
    </row>
    <row r="410" spans="2:7" s="689" customFormat="1" ht="9" customHeight="1">
      <c r="B410" s="686"/>
      <c r="C410" s="713"/>
      <c r="D410" s="686"/>
      <c r="E410" s="688"/>
    </row>
    <row r="411" spans="2:7" s="689" customFormat="1">
      <c r="B411" s="686"/>
      <c r="C411" s="1113" t="s">
        <v>584</v>
      </c>
      <c r="D411" s="1113"/>
      <c r="E411" s="1113"/>
      <c r="F411" s="1113"/>
      <c r="G411" s="1113"/>
    </row>
    <row r="412" spans="2:7" s="689" customFormat="1" ht="9" customHeight="1">
      <c r="B412" s="686"/>
      <c r="C412" s="713"/>
      <c r="D412" s="686"/>
      <c r="E412" s="688"/>
    </row>
    <row r="413" spans="2:7" s="689" customFormat="1" ht="27" customHeight="1">
      <c r="B413" s="686"/>
      <c r="C413" s="1113" t="s">
        <v>585</v>
      </c>
      <c r="D413" s="1113"/>
      <c r="E413" s="1113"/>
      <c r="F413" s="1113"/>
      <c r="G413" s="1113"/>
    </row>
    <row r="414" spans="2:7" s="689" customFormat="1" ht="27.75" customHeight="1">
      <c r="B414" s="686"/>
      <c r="C414" s="1113" t="s">
        <v>586</v>
      </c>
      <c r="D414" s="1113"/>
      <c r="E414" s="1113"/>
      <c r="F414" s="1113"/>
      <c r="G414" s="1113"/>
    </row>
    <row r="415" spans="2:7" s="689" customFormat="1" ht="9" customHeight="1">
      <c r="B415" s="686"/>
      <c r="C415" s="713"/>
      <c r="D415" s="686"/>
      <c r="E415" s="688"/>
    </row>
    <row r="416" spans="2:7" s="689" customFormat="1">
      <c r="B416" s="686"/>
      <c r="C416" s="1113" t="s">
        <v>587</v>
      </c>
      <c r="D416" s="1113"/>
      <c r="E416" s="1113"/>
      <c r="F416" s="1113"/>
      <c r="G416" s="1113"/>
    </row>
    <row r="417" spans="2:7" s="689" customFormat="1">
      <c r="B417" s="686"/>
      <c r="C417" s="1113" t="s">
        <v>588</v>
      </c>
      <c r="D417" s="1113"/>
      <c r="E417" s="1113"/>
      <c r="F417" s="1113"/>
      <c r="G417" s="1113"/>
    </row>
    <row r="418" spans="2:7" s="689" customFormat="1">
      <c r="B418" s="686"/>
      <c r="C418" s="713"/>
      <c r="D418" s="686"/>
      <c r="E418" s="688"/>
    </row>
    <row r="419" spans="2:7" s="689" customFormat="1" ht="40.5" customHeight="1">
      <c r="B419" s="686"/>
      <c r="C419" s="1113" t="s">
        <v>589</v>
      </c>
      <c r="D419" s="1113"/>
      <c r="E419" s="1113"/>
      <c r="F419" s="1113"/>
      <c r="G419" s="1113"/>
    </row>
    <row r="420" spans="2:7" s="689" customFormat="1">
      <c r="B420" s="686"/>
      <c r="C420" s="690"/>
      <c r="D420" s="686"/>
      <c r="E420" s="688"/>
    </row>
    <row r="421" spans="2:7" s="689" customFormat="1" ht="20.100000000000001" customHeight="1">
      <c r="B421" s="686" t="s">
        <v>804</v>
      </c>
      <c r="C421" s="1118" t="s">
        <v>590</v>
      </c>
      <c r="D421" s="1118"/>
      <c r="E421" s="1118"/>
      <c r="F421" s="1118"/>
      <c r="G421" s="1118"/>
    </row>
    <row r="422" spans="2:7" s="689" customFormat="1">
      <c r="B422" s="686"/>
      <c r="C422" s="690"/>
      <c r="D422" s="686"/>
      <c r="E422" s="688"/>
    </row>
    <row r="423" spans="2:7" s="689" customFormat="1" ht="41.25" customHeight="1">
      <c r="B423" s="686"/>
      <c r="C423" s="1113" t="s">
        <v>592</v>
      </c>
      <c r="D423" s="1113"/>
      <c r="E423" s="1113"/>
      <c r="F423" s="1113"/>
      <c r="G423" s="1113"/>
    </row>
    <row r="424" spans="2:7" s="689" customFormat="1" ht="73.5" customHeight="1">
      <c r="B424" s="686"/>
      <c r="C424" s="1113" t="s">
        <v>593</v>
      </c>
      <c r="D424" s="1113"/>
      <c r="E424" s="1113"/>
      <c r="F424" s="1113"/>
      <c r="G424" s="1113"/>
    </row>
    <row r="425" spans="2:7" s="689" customFormat="1" ht="38.25" customHeight="1">
      <c r="B425" s="686"/>
      <c r="C425" s="1113" t="s">
        <v>594</v>
      </c>
      <c r="D425" s="1113"/>
      <c r="E425" s="1113"/>
      <c r="F425" s="1113"/>
      <c r="G425" s="1113"/>
    </row>
    <row r="426" spans="2:7" s="689" customFormat="1" ht="39.75" customHeight="1">
      <c r="B426" s="686"/>
      <c r="C426" s="1113" t="s">
        <v>595</v>
      </c>
      <c r="D426" s="1113"/>
      <c r="E426" s="1113"/>
      <c r="F426" s="1113"/>
      <c r="G426" s="1113"/>
    </row>
    <row r="427" spans="2:7" s="689" customFormat="1" ht="40.5" customHeight="1">
      <c r="B427" s="686"/>
      <c r="C427" s="1113" t="s">
        <v>596</v>
      </c>
      <c r="D427" s="1113"/>
      <c r="E427" s="1113"/>
      <c r="F427" s="1113"/>
      <c r="G427" s="1113"/>
    </row>
    <row r="428" spans="2:7" s="689" customFormat="1" ht="57.75" customHeight="1">
      <c r="B428" s="686"/>
      <c r="C428" s="1113" t="s">
        <v>597</v>
      </c>
      <c r="D428" s="1113"/>
      <c r="E428" s="1113"/>
      <c r="F428" s="1113"/>
      <c r="G428" s="1113"/>
    </row>
    <row r="429" spans="2:7" s="689" customFormat="1" ht="34.5" customHeight="1">
      <c r="B429" s="686"/>
      <c r="C429" s="1113" t="s">
        <v>598</v>
      </c>
      <c r="D429" s="1113"/>
      <c r="E429" s="1113"/>
      <c r="F429" s="1113"/>
      <c r="G429" s="1113"/>
    </row>
    <row r="430" spans="2:7" s="689" customFormat="1">
      <c r="B430" s="686"/>
      <c r="C430" s="690"/>
      <c r="D430" s="686"/>
      <c r="E430" s="688"/>
    </row>
    <row r="431" spans="2:7" s="689" customFormat="1" ht="20.100000000000001" customHeight="1">
      <c r="B431" s="686" t="s">
        <v>805</v>
      </c>
      <c r="C431" s="1118" t="s">
        <v>30</v>
      </c>
      <c r="D431" s="1118"/>
      <c r="E431" s="1118"/>
      <c r="F431" s="1118"/>
      <c r="G431" s="1118"/>
    </row>
    <row r="432" spans="2:7" s="689" customFormat="1">
      <c r="B432" s="686"/>
      <c r="C432" s="690"/>
      <c r="D432" s="686"/>
      <c r="E432" s="688"/>
    </row>
    <row r="433" spans="2:7" s="689" customFormat="1" ht="39" customHeight="1">
      <c r="B433" s="686"/>
      <c r="C433" s="1113" t="s">
        <v>199</v>
      </c>
      <c r="D433" s="1113"/>
      <c r="E433" s="1113"/>
      <c r="F433" s="1113"/>
      <c r="G433" s="1113"/>
    </row>
    <row r="434" spans="2:7" s="689" customFormat="1" ht="41.25" customHeight="1">
      <c r="B434" s="686"/>
      <c r="C434" s="1113" t="s">
        <v>200</v>
      </c>
      <c r="D434" s="1113"/>
      <c r="E434" s="1113"/>
      <c r="F434" s="1113"/>
      <c r="G434" s="1113"/>
    </row>
    <row r="435" spans="2:7" s="689" customFormat="1" ht="16.5" customHeight="1">
      <c r="B435" s="686"/>
      <c r="C435" s="1115" t="s">
        <v>201</v>
      </c>
      <c r="D435" s="1115"/>
      <c r="E435" s="1115"/>
    </row>
    <row r="436" spans="2:7" s="719" customFormat="1" ht="18" customHeight="1">
      <c r="B436" s="717"/>
      <c r="C436" s="718" t="s">
        <v>202</v>
      </c>
      <c r="D436" s="718"/>
      <c r="E436" s="718"/>
    </row>
    <row r="437" spans="2:7" s="689" customFormat="1" ht="15" customHeight="1">
      <c r="B437" s="686"/>
      <c r="C437" s="720" t="s">
        <v>203</v>
      </c>
      <c r="D437" s="720"/>
      <c r="E437" s="720"/>
    </row>
    <row r="438" spans="2:7" s="689" customFormat="1" ht="15" customHeight="1">
      <c r="B438" s="686"/>
      <c r="C438" s="720" t="s">
        <v>204</v>
      </c>
      <c r="D438" s="720"/>
      <c r="E438" s="720"/>
    </row>
    <row r="439" spans="2:7" s="689" customFormat="1" ht="15" customHeight="1">
      <c r="B439" s="686"/>
      <c r="C439" s="720" t="s">
        <v>205</v>
      </c>
      <c r="D439" s="720"/>
      <c r="E439" s="720"/>
    </row>
    <row r="440" spans="2:7" s="689" customFormat="1" ht="15" customHeight="1">
      <c r="B440" s="686"/>
      <c r="C440" s="720" t="s">
        <v>206</v>
      </c>
      <c r="D440" s="720"/>
      <c r="E440" s="720"/>
    </row>
    <row r="441" spans="2:7" s="689" customFormat="1" ht="15" customHeight="1">
      <c r="B441" s="686"/>
      <c r="C441" s="720" t="s">
        <v>207</v>
      </c>
      <c r="D441" s="720"/>
      <c r="E441" s="720"/>
    </row>
    <row r="442" spans="2:7" s="689" customFormat="1" ht="15" customHeight="1">
      <c r="B442" s="686"/>
      <c r="C442" s="720" t="s">
        <v>208</v>
      </c>
      <c r="D442" s="720"/>
      <c r="E442" s="720"/>
    </row>
    <row r="443" spans="2:7" s="689" customFormat="1" ht="15" customHeight="1">
      <c r="B443" s="686"/>
      <c r="C443" s="720" t="s">
        <v>209</v>
      </c>
      <c r="D443" s="720"/>
      <c r="E443" s="720"/>
    </row>
    <row r="444" spans="2:7" s="689" customFormat="1" ht="15" customHeight="1">
      <c r="B444" s="686"/>
      <c r="C444" s="720" t="s">
        <v>210</v>
      </c>
      <c r="D444" s="720"/>
      <c r="E444" s="720"/>
    </row>
    <row r="445" spans="2:7" s="689" customFormat="1" ht="15" customHeight="1">
      <c r="B445" s="686"/>
      <c r="C445" s="720" t="s">
        <v>211</v>
      </c>
      <c r="D445" s="720"/>
      <c r="E445" s="720"/>
    </row>
    <row r="446" spans="2:7" s="689" customFormat="1" ht="15" customHeight="1">
      <c r="B446" s="686"/>
      <c r="C446" s="720" t="s">
        <v>212</v>
      </c>
      <c r="D446" s="720"/>
      <c r="E446" s="720"/>
    </row>
    <row r="447" spans="2:7" s="689" customFormat="1" ht="15" customHeight="1">
      <c r="B447" s="686"/>
      <c r="C447" s="720" t="s">
        <v>213</v>
      </c>
      <c r="D447" s="720"/>
      <c r="E447" s="720"/>
    </row>
    <row r="448" spans="2:7" s="689" customFormat="1" ht="15" customHeight="1">
      <c r="B448" s="686"/>
      <c r="C448" s="720" t="s">
        <v>214</v>
      </c>
      <c r="D448" s="720"/>
      <c r="E448" s="720"/>
    </row>
    <row r="449" spans="2:7" s="689" customFormat="1" ht="15" customHeight="1">
      <c r="B449" s="686"/>
      <c r="C449" s="689" t="s">
        <v>215</v>
      </c>
      <c r="E449" s="716"/>
    </row>
    <row r="450" spans="2:7" s="719" customFormat="1" ht="20.25" customHeight="1">
      <c r="B450" s="717"/>
      <c r="C450" s="1126" t="s">
        <v>216</v>
      </c>
      <c r="D450" s="1126"/>
      <c r="E450" s="1126"/>
      <c r="F450" s="1126"/>
      <c r="G450" s="1126"/>
    </row>
    <row r="451" spans="2:7" s="689" customFormat="1">
      <c r="B451" s="686"/>
      <c r="C451" s="690"/>
      <c r="D451" s="686"/>
      <c r="E451" s="688"/>
    </row>
    <row r="452" spans="2:7" s="689" customFormat="1" ht="15.75" customHeight="1">
      <c r="B452" s="686"/>
      <c r="C452" s="1116" t="s">
        <v>217</v>
      </c>
      <c r="D452" s="1117"/>
      <c r="E452" s="1117"/>
    </row>
    <row r="453" spans="2:7" s="689" customFormat="1" ht="28.5" customHeight="1">
      <c r="B453" s="686"/>
      <c r="C453" s="1113" t="s">
        <v>218</v>
      </c>
      <c r="D453" s="1113"/>
      <c r="E453" s="1113"/>
      <c r="F453" s="1113"/>
      <c r="G453" s="1113"/>
    </row>
    <row r="454" spans="2:7" s="689" customFormat="1" ht="40.5" customHeight="1">
      <c r="B454" s="686"/>
      <c r="C454" s="1113" t="s">
        <v>219</v>
      </c>
      <c r="D454" s="1113"/>
      <c r="E454" s="1113"/>
      <c r="F454" s="1113"/>
      <c r="G454" s="1113"/>
    </row>
    <row r="455" spans="2:7" s="689" customFormat="1">
      <c r="B455" s="686"/>
      <c r="C455" s="690"/>
      <c r="D455" s="686"/>
      <c r="E455" s="688"/>
    </row>
    <row r="456" spans="2:7" s="689" customFormat="1" ht="39.75" customHeight="1">
      <c r="B456" s="686"/>
      <c r="C456" s="1113" t="s">
        <v>220</v>
      </c>
      <c r="D456" s="1113"/>
      <c r="E456" s="1113"/>
      <c r="F456" s="1113"/>
      <c r="G456" s="1113"/>
    </row>
    <row r="457" spans="2:7" s="689" customFormat="1">
      <c r="B457" s="686"/>
      <c r="C457" s="690"/>
      <c r="D457" s="686"/>
      <c r="E457" s="688"/>
    </row>
    <row r="458" spans="2:7" s="689" customFormat="1" ht="16.5" customHeight="1">
      <c r="B458" s="686"/>
      <c r="C458" s="1113" t="s">
        <v>221</v>
      </c>
      <c r="D458" s="1113"/>
      <c r="E458" s="1113"/>
      <c r="F458" s="1113"/>
      <c r="G458" s="1113"/>
    </row>
    <row r="459" spans="2:7" s="689" customFormat="1">
      <c r="B459" s="686"/>
      <c r="C459" s="690"/>
      <c r="D459" s="686"/>
      <c r="E459" s="688"/>
    </row>
    <row r="460" spans="2:7" s="689" customFormat="1" ht="39" customHeight="1">
      <c r="B460" s="686"/>
      <c r="C460" s="1113" t="s">
        <v>222</v>
      </c>
      <c r="D460" s="1113"/>
      <c r="E460" s="1113"/>
      <c r="F460" s="1113"/>
      <c r="G460" s="1113"/>
    </row>
    <row r="461" spans="2:7" s="689" customFormat="1">
      <c r="B461" s="686"/>
      <c r="C461" s="690"/>
      <c r="D461" s="686"/>
      <c r="E461" s="688"/>
    </row>
    <row r="462" spans="2:7" s="689" customFormat="1" ht="30" customHeight="1">
      <c r="B462" s="686"/>
      <c r="C462" s="1113" t="s">
        <v>223</v>
      </c>
      <c r="D462" s="1113"/>
      <c r="E462" s="1113"/>
      <c r="F462" s="1113"/>
      <c r="G462" s="1113"/>
    </row>
    <row r="463" spans="2:7" s="689" customFormat="1">
      <c r="B463" s="686"/>
      <c r="C463" s="690" t="s">
        <v>224</v>
      </c>
      <c r="D463" s="686"/>
      <c r="E463" s="688"/>
    </row>
    <row r="464" spans="2:7" s="689" customFormat="1" ht="20.25" customHeight="1">
      <c r="B464" s="686"/>
      <c r="C464" s="1129" t="s">
        <v>225</v>
      </c>
      <c r="D464" s="1130"/>
      <c r="E464" s="1131"/>
    </row>
    <row r="465" spans="2:7" s="689" customFormat="1" ht="43.5" customHeight="1">
      <c r="B465" s="686"/>
      <c r="C465" s="1119" t="s">
        <v>226</v>
      </c>
      <c r="D465" s="1120"/>
      <c r="E465" s="1120"/>
    </row>
    <row r="466" spans="2:7" s="689" customFormat="1" ht="30" customHeight="1">
      <c r="B466" s="686"/>
      <c r="C466" s="1119" t="s">
        <v>227</v>
      </c>
      <c r="D466" s="1120"/>
      <c r="E466" s="1120"/>
    </row>
    <row r="467" spans="2:7" s="689" customFormat="1" ht="42" customHeight="1">
      <c r="B467" s="686"/>
      <c r="C467" s="1119" t="s">
        <v>228</v>
      </c>
      <c r="D467" s="1120"/>
      <c r="E467" s="1120"/>
    </row>
    <row r="468" spans="2:7" s="689" customFormat="1" ht="15.75" customHeight="1">
      <c r="B468" s="686"/>
      <c r="C468" s="721" t="s">
        <v>229</v>
      </c>
      <c r="D468" s="704"/>
      <c r="E468" s="705"/>
    </row>
    <row r="469" spans="2:7" s="689" customFormat="1" ht="32.25" customHeight="1">
      <c r="B469" s="686"/>
      <c r="C469" s="1119" t="s">
        <v>230</v>
      </c>
      <c r="D469" s="1120"/>
      <c r="E469" s="1120"/>
    </row>
    <row r="470" spans="2:7" s="689" customFormat="1" ht="30" customHeight="1">
      <c r="B470" s="686"/>
      <c r="C470" s="1119" t="s">
        <v>231</v>
      </c>
      <c r="D470" s="1120"/>
      <c r="E470" s="1120"/>
    </row>
    <row r="471" spans="2:7" s="689" customFormat="1" ht="16.5" customHeight="1">
      <c r="B471" s="686"/>
      <c r="C471" s="1119" t="s">
        <v>232</v>
      </c>
      <c r="D471" s="1119"/>
      <c r="E471" s="1119"/>
    </row>
    <row r="472" spans="2:7" s="689" customFormat="1" ht="12.95" customHeight="1">
      <c r="B472" s="686"/>
      <c r="C472" s="721" t="s">
        <v>233</v>
      </c>
      <c r="D472" s="704"/>
      <c r="E472" s="705"/>
    </row>
    <row r="473" spans="2:7" s="689" customFormat="1" ht="12.95" customHeight="1">
      <c r="B473" s="686"/>
      <c r="C473" s="1119" t="s">
        <v>234</v>
      </c>
      <c r="D473" s="1120"/>
      <c r="E473" s="1120"/>
    </row>
    <row r="474" spans="2:7" s="689" customFormat="1" ht="29.25" customHeight="1">
      <c r="B474" s="686"/>
      <c r="C474" s="1119" t="s">
        <v>235</v>
      </c>
      <c r="D474" s="1120"/>
      <c r="E474" s="1120"/>
    </row>
    <row r="475" spans="2:7" s="689" customFormat="1">
      <c r="B475" s="686"/>
      <c r="C475" s="1119" t="s">
        <v>236</v>
      </c>
      <c r="D475" s="1120"/>
      <c r="E475" s="1120"/>
    </row>
    <row r="476" spans="2:7" s="689" customFormat="1" ht="50.25" customHeight="1">
      <c r="B476" s="686"/>
      <c r="C476" s="1119" t="s">
        <v>237</v>
      </c>
      <c r="D476" s="1120"/>
      <c r="E476" s="1120"/>
    </row>
    <row r="477" spans="2:7" s="689" customFormat="1">
      <c r="B477" s="686"/>
      <c r="C477" s="1119" t="s">
        <v>238</v>
      </c>
      <c r="D477" s="1120"/>
      <c r="E477" s="1120"/>
    </row>
    <row r="478" spans="2:7" s="689" customFormat="1">
      <c r="B478" s="686"/>
      <c r="C478" s="1119" t="s">
        <v>239</v>
      </c>
      <c r="D478" s="1120"/>
      <c r="E478" s="1120"/>
    </row>
    <row r="479" spans="2:7" s="689" customFormat="1" ht="29.25" customHeight="1">
      <c r="B479" s="686"/>
      <c r="C479" s="1119" t="s">
        <v>240</v>
      </c>
      <c r="D479" s="1120"/>
      <c r="E479" s="1120"/>
    </row>
    <row r="480" spans="2:7" s="689" customFormat="1" ht="28.5" customHeight="1">
      <c r="B480" s="686"/>
      <c r="C480" s="1113" t="s">
        <v>241</v>
      </c>
      <c r="D480" s="1113"/>
      <c r="E480" s="1113"/>
      <c r="F480" s="1113"/>
      <c r="G480" s="1113"/>
    </row>
    <row r="481" spans="2:7" s="689" customFormat="1">
      <c r="B481" s="686"/>
      <c r="C481" s="690"/>
      <c r="D481" s="686"/>
      <c r="E481" s="688"/>
    </row>
    <row r="482" spans="2:7" s="689" customFormat="1" ht="42" customHeight="1">
      <c r="B482" s="686"/>
      <c r="C482" s="1113" t="s">
        <v>242</v>
      </c>
      <c r="D482" s="1113"/>
      <c r="E482" s="1113"/>
      <c r="F482" s="1113"/>
      <c r="G482" s="1113"/>
    </row>
    <row r="483" spans="2:7" s="689" customFormat="1" ht="41.25" customHeight="1">
      <c r="B483" s="686"/>
      <c r="C483" s="1113" t="s">
        <v>243</v>
      </c>
      <c r="D483" s="1113"/>
      <c r="E483" s="1113"/>
      <c r="F483" s="1113"/>
      <c r="G483" s="1113"/>
    </row>
    <row r="484" spans="2:7" s="689" customFormat="1">
      <c r="B484" s="686"/>
      <c r="C484" s="690"/>
      <c r="D484" s="686"/>
      <c r="E484" s="688"/>
    </row>
    <row r="485" spans="2:7" s="689" customFormat="1" ht="12.75" customHeight="1">
      <c r="B485" s="686"/>
      <c r="C485" s="1113" t="s">
        <v>244</v>
      </c>
      <c r="D485" s="1113"/>
      <c r="E485" s="1113"/>
      <c r="F485" s="1113"/>
      <c r="G485" s="1113"/>
    </row>
    <row r="486" spans="2:7" s="689" customFormat="1">
      <c r="B486" s="686"/>
      <c r="C486" s="690"/>
      <c r="D486" s="711"/>
      <c r="E486" s="711"/>
    </row>
    <row r="487" spans="2:7" s="689" customFormat="1">
      <c r="B487" s="686"/>
      <c r="C487" s="690"/>
      <c r="D487" s="711"/>
      <c r="E487" s="711"/>
    </row>
    <row r="488" spans="2:7" s="689" customFormat="1" ht="20.100000000000001" customHeight="1">
      <c r="B488" s="686" t="s">
        <v>806</v>
      </c>
      <c r="C488" s="1118" t="s">
        <v>25</v>
      </c>
      <c r="D488" s="1118"/>
      <c r="E488" s="1118"/>
      <c r="F488" s="1118"/>
      <c r="G488" s="1118"/>
    </row>
    <row r="489" spans="2:7" s="689" customFormat="1">
      <c r="B489" s="686"/>
      <c r="C489" s="690"/>
      <c r="D489" s="686"/>
      <c r="E489" s="688"/>
    </row>
    <row r="490" spans="2:7" s="689" customFormat="1">
      <c r="B490" s="686"/>
      <c r="C490" s="690" t="s">
        <v>245</v>
      </c>
      <c r="D490" s="686"/>
      <c r="E490" s="688"/>
    </row>
    <row r="491" spans="2:7" s="689" customFormat="1">
      <c r="B491" s="686"/>
      <c r="C491" s="690"/>
      <c r="D491" s="686"/>
      <c r="E491" s="688"/>
    </row>
    <row r="492" spans="2:7" s="689" customFormat="1" ht="75" customHeight="1">
      <c r="B492" s="686"/>
      <c r="C492" s="1113" t="s">
        <v>246</v>
      </c>
      <c r="D492" s="1113"/>
      <c r="E492" s="1113"/>
      <c r="F492" s="1113"/>
      <c r="G492" s="1113"/>
    </row>
    <row r="493" spans="2:7" s="689" customFormat="1" ht="29.25" customHeight="1">
      <c r="B493" s="686"/>
      <c r="C493" s="1113" t="s">
        <v>247</v>
      </c>
      <c r="D493" s="1113"/>
      <c r="E493" s="1113"/>
      <c r="F493" s="1113"/>
      <c r="G493" s="1113"/>
    </row>
    <row r="494" spans="2:7" s="689" customFormat="1" ht="14.1" customHeight="1">
      <c r="B494" s="686"/>
      <c r="C494" s="1114" t="s">
        <v>248</v>
      </c>
      <c r="D494" s="1114"/>
      <c r="E494" s="1114"/>
    </row>
    <row r="495" spans="2:7" s="689" customFormat="1" ht="14.1" customHeight="1">
      <c r="B495" s="686"/>
      <c r="C495" s="720" t="s">
        <v>249</v>
      </c>
      <c r="D495" s="691"/>
      <c r="E495" s="691"/>
    </row>
    <row r="496" spans="2:7" s="689" customFormat="1" ht="14.1" customHeight="1">
      <c r="B496" s="686"/>
      <c r="C496" s="720" t="s">
        <v>250</v>
      </c>
      <c r="D496" s="691"/>
      <c r="E496" s="691"/>
    </row>
    <row r="497" spans="2:6" s="689" customFormat="1" ht="14.1" customHeight="1">
      <c r="B497" s="686"/>
      <c r="C497" s="720" t="s">
        <v>251</v>
      </c>
      <c r="D497" s="691"/>
      <c r="E497" s="691"/>
    </row>
    <row r="498" spans="2:6" s="689" customFormat="1" ht="14.1" customHeight="1">
      <c r="B498" s="686"/>
      <c r="C498" s="720" t="s">
        <v>252</v>
      </c>
      <c r="D498" s="691"/>
      <c r="E498" s="691"/>
    </row>
    <row r="499" spans="2:6" s="689" customFormat="1" ht="14.1" customHeight="1">
      <c r="B499" s="686"/>
      <c r="C499" s="720" t="s">
        <v>253</v>
      </c>
      <c r="D499" s="691"/>
      <c r="E499" s="691"/>
    </row>
    <row r="500" spans="2:6" s="689" customFormat="1" ht="14.1" customHeight="1">
      <c r="B500" s="686"/>
      <c r="C500" s="720" t="s">
        <v>254</v>
      </c>
      <c r="D500" s="691"/>
      <c r="E500" s="691"/>
    </row>
    <row r="501" spans="2:6" s="689" customFormat="1" ht="14.1" customHeight="1">
      <c r="B501" s="686"/>
      <c r="C501" s="720" t="s">
        <v>255</v>
      </c>
      <c r="D501" s="691"/>
      <c r="E501" s="691"/>
    </row>
    <row r="502" spans="2:6" s="689" customFormat="1" ht="14.1" customHeight="1">
      <c r="B502" s="686"/>
      <c r="C502" s="720" t="s">
        <v>256</v>
      </c>
      <c r="D502" s="691"/>
      <c r="E502" s="691"/>
    </row>
    <row r="503" spans="2:6" s="689" customFormat="1" ht="14.1" customHeight="1">
      <c r="B503" s="686"/>
      <c r="C503" s="720" t="s">
        <v>257</v>
      </c>
      <c r="D503" s="691"/>
      <c r="E503" s="691"/>
    </row>
    <row r="504" spans="2:6" s="689" customFormat="1" ht="14.1" customHeight="1">
      <c r="B504" s="686"/>
      <c r="C504" s="720" t="s">
        <v>258</v>
      </c>
      <c r="D504" s="691"/>
      <c r="E504" s="691"/>
    </row>
    <row r="505" spans="2:6" s="689" customFormat="1" ht="14.1" customHeight="1">
      <c r="B505" s="686"/>
      <c r="C505" s="720" t="s">
        <v>259</v>
      </c>
      <c r="D505" s="691"/>
      <c r="E505" s="691"/>
    </row>
    <row r="506" spans="2:6" s="689" customFormat="1" ht="14.1" customHeight="1">
      <c r="B506" s="686"/>
      <c r="C506" s="720" t="s">
        <v>260</v>
      </c>
      <c r="D506" s="691"/>
      <c r="E506" s="691"/>
    </row>
    <row r="507" spans="2:6" s="689" customFormat="1" ht="14.1" customHeight="1">
      <c r="B507" s="686"/>
      <c r="C507" s="720" t="s">
        <v>261</v>
      </c>
      <c r="D507" s="691"/>
      <c r="E507" s="691"/>
    </row>
    <row r="508" spans="2:6" s="689" customFormat="1" ht="27" customHeight="1">
      <c r="B508" s="686"/>
      <c r="C508" s="1114" t="s">
        <v>262</v>
      </c>
      <c r="D508" s="1114"/>
      <c r="E508" s="1114"/>
      <c r="F508" s="1114"/>
    </row>
    <row r="509" spans="2:6" s="689" customFormat="1" ht="14.1" customHeight="1">
      <c r="B509" s="686"/>
      <c r="C509" s="720" t="s">
        <v>263</v>
      </c>
      <c r="D509" s="691"/>
      <c r="E509" s="691"/>
    </row>
    <row r="510" spans="2:6" s="689" customFormat="1" ht="14.1" customHeight="1">
      <c r="B510" s="686"/>
      <c r="C510" s="720" t="s">
        <v>264</v>
      </c>
      <c r="D510" s="691"/>
      <c r="E510" s="691"/>
    </row>
    <row r="511" spans="2:6" s="689" customFormat="1" ht="14.1" customHeight="1">
      <c r="B511" s="686"/>
      <c r="C511" s="720" t="s">
        <v>265</v>
      </c>
      <c r="D511" s="691"/>
      <c r="E511" s="691"/>
    </row>
    <row r="512" spans="2:6" s="689" customFormat="1" ht="14.1" customHeight="1">
      <c r="B512" s="686"/>
      <c r="C512" s="720" t="s">
        <v>266</v>
      </c>
      <c r="D512" s="691"/>
      <c r="E512" s="691"/>
    </row>
    <row r="513" spans="2:7" s="689" customFormat="1" ht="14.1" customHeight="1">
      <c r="B513" s="686"/>
      <c r="C513" s="720" t="s">
        <v>267</v>
      </c>
      <c r="D513" s="691"/>
      <c r="E513" s="691"/>
    </row>
    <row r="514" spans="2:7" s="689" customFormat="1">
      <c r="B514" s="686"/>
      <c r="C514" s="720"/>
      <c r="D514" s="691"/>
      <c r="E514" s="691"/>
    </row>
    <row r="515" spans="2:7" s="689" customFormat="1" ht="30" customHeight="1">
      <c r="B515" s="686"/>
      <c r="C515" s="1113" t="s">
        <v>268</v>
      </c>
      <c r="D515" s="1113"/>
      <c r="E515" s="1113"/>
      <c r="F515" s="1113"/>
      <c r="G515" s="1113"/>
    </row>
    <row r="516" spans="2:7" s="689" customFormat="1" ht="30.75" customHeight="1">
      <c r="B516" s="686"/>
      <c r="C516" s="1113" t="s">
        <v>269</v>
      </c>
      <c r="D516" s="1113"/>
      <c r="E516" s="1113"/>
      <c r="F516" s="1113"/>
      <c r="G516" s="1113"/>
    </row>
    <row r="517" spans="2:7" s="689" customFormat="1">
      <c r="B517" s="686"/>
      <c r="C517" s="690"/>
      <c r="D517" s="686"/>
      <c r="E517" s="688"/>
    </row>
    <row r="518" spans="2:7" s="689" customFormat="1" ht="15" customHeight="1">
      <c r="B518" s="686"/>
      <c r="C518" s="1113" t="s">
        <v>270</v>
      </c>
      <c r="D518" s="1113"/>
      <c r="E518" s="1113"/>
      <c r="F518" s="1113"/>
      <c r="G518" s="1113"/>
    </row>
    <row r="519" spans="2:7" s="689" customFormat="1" ht="25.5" customHeight="1">
      <c r="B519" s="686"/>
      <c r="C519" s="1113" t="s">
        <v>271</v>
      </c>
      <c r="D519" s="1113"/>
      <c r="E519" s="1113"/>
      <c r="F519" s="1113"/>
      <c r="G519" s="1113"/>
    </row>
    <row r="520" spans="2:7" s="689" customFormat="1" ht="24.75" customHeight="1">
      <c r="B520" s="686"/>
      <c r="C520" s="1113" t="s">
        <v>272</v>
      </c>
      <c r="D520" s="1113"/>
      <c r="E520" s="1113"/>
      <c r="F520" s="1113"/>
      <c r="G520" s="1113"/>
    </row>
    <row r="521" spans="2:7" s="689" customFormat="1" ht="15" customHeight="1">
      <c r="B521" s="686"/>
      <c r="C521" s="1113" t="s">
        <v>273</v>
      </c>
      <c r="D521" s="1113"/>
      <c r="E521" s="1113"/>
      <c r="F521" s="1113"/>
      <c r="G521" s="1113"/>
    </row>
    <row r="522" spans="2:7" s="689" customFormat="1" ht="12.75" customHeight="1">
      <c r="B522" s="686"/>
      <c r="C522" s="691"/>
      <c r="D522" s="691"/>
      <c r="E522" s="691"/>
    </row>
    <row r="523" spans="2:7" s="689" customFormat="1" ht="42.75" customHeight="1">
      <c r="B523" s="686"/>
      <c r="C523" s="1113" t="s">
        <v>274</v>
      </c>
      <c r="D523" s="1113"/>
      <c r="E523" s="1113"/>
      <c r="F523" s="1113"/>
      <c r="G523" s="1113"/>
    </row>
    <row r="524" spans="2:7" s="689" customFormat="1" ht="42" customHeight="1">
      <c r="B524" s="686"/>
      <c r="C524" s="1113" t="s">
        <v>275</v>
      </c>
      <c r="D524" s="1113"/>
      <c r="E524" s="1113"/>
      <c r="F524" s="1113"/>
      <c r="G524" s="1113"/>
    </row>
    <row r="525" spans="2:7" s="689" customFormat="1" ht="28.5" customHeight="1">
      <c r="B525" s="686"/>
      <c r="C525" s="1113" t="s">
        <v>276</v>
      </c>
      <c r="D525" s="1113"/>
      <c r="E525" s="1113"/>
      <c r="F525" s="1113"/>
      <c r="G525" s="1113"/>
    </row>
    <row r="526" spans="2:7" s="689" customFormat="1" ht="51.75" customHeight="1">
      <c r="B526" s="686"/>
      <c r="C526" s="1113" t="s">
        <v>277</v>
      </c>
      <c r="D526" s="1113"/>
      <c r="E526" s="1113"/>
      <c r="F526" s="1113"/>
      <c r="G526" s="1113"/>
    </row>
    <row r="527" spans="2:7" s="689" customFormat="1" ht="37.5" customHeight="1">
      <c r="B527" s="686"/>
      <c r="C527" s="1113" t="s">
        <v>278</v>
      </c>
      <c r="D527" s="1113"/>
      <c r="E527" s="1113"/>
      <c r="F527" s="1113"/>
      <c r="G527" s="1113"/>
    </row>
    <row r="528" spans="2:7" s="689" customFormat="1" ht="31.5" customHeight="1">
      <c r="B528" s="686"/>
      <c r="C528" s="1113" t="s">
        <v>279</v>
      </c>
      <c r="D528" s="1113"/>
      <c r="E528" s="1113"/>
      <c r="F528" s="1113"/>
      <c r="G528" s="1113"/>
    </row>
    <row r="529" spans="2:7" s="689" customFormat="1" ht="24" customHeight="1">
      <c r="B529" s="686"/>
      <c r="C529" s="1119" t="s">
        <v>280</v>
      </c>
      <c r="D529" s="1120"/>
      <c r="E529" s="1120"/>
    </row>
    <row r="530" spans="2:7" s="689" customFormat="1" ht="25.5" customHeight="1">
      <c r="B530" s="686"/>
      <c r="C530" s="1119" t="s">
        <v>281</v>
      </c>
      <c r="D530" s="1120"/>
      <c r="E530" s="1120"/>
    </row>
    <row r="531" spans="2:7" s="689" customFormat="1" ht="15" customHeight="1">
      <c r="B531" s="686"/>
      <c r="C531" s="715" t="s">
        <v>282</v>
      </c>
      <c r="D531" s="704"/>
      <c r="E531" s="705"/>
    </row>
    <row r="532" spans="2:7" s="689" customFormat="1" ht="15" customHeight="1">
      <c r="B532" s="686"/>
      <c r="C532" s="715" t="s">
        <v>283</v>
      </c>
      <c r="D532" s="704"/>
      <c r="E532" s="705"/>
    </row>
    <row r="533" spans="2:7" s="689" customFormat="1" ht="15" customHeight="1">
      <c r="B533" s="686"/>
      <c r="C533" s="715" t="s">
        <v>284</v>
      </c>
      <c r="D533" s="704"/>
      <c r="E533" s="705"/>
    </row>
    <row r="534" spans="2:7" s="689" customFormat="1" ht="25.5" customHeight="1">
      <c r="B534" s="686"/>
      <c r="C534" s="1119" t="s">
        <v>285</v>
      </c>
      <c r="D534" s="1120"/>
      <c r="E534" s="1120"/>
    </row>
    <row r="535" spans="2:7" s="689" customFormat="1" ht="64.5" customHeight="1">
      <c r="B535" s="686"/>
      <c r="C535" s="1113" t="s">
        <v>286</v>
      </c>
      <c r="D535" s="1113"/>
      <c r="E535" s="1113"/>
      <c r="F535" s="1113"/>
      <c r="G535" s="1113"/>
    </row>
    <row r="536" spans="2:7" s="689" customFormat="1" ht="30" customHeight="1">
      <c r="B536" s="686"/>
      <c r="C536" s="1113" t="s">
        <v>287</v>
      </c>
      <c r="D536" s="1113"/>
      <c r="E536" s="1113"/>
      <c r="F536" s="1113"/>
      <c r="G536" s="1113"/>
    </row>
    <row r="537" spans="2:7" s="689" customFormat="1" ht="27.75" customHeight="1">
      <c r="B537" s="686"/>
      <c r="C537" s="1113" t="s">
        <v>288</v>
      </c>
      <c r="D537" s="1113"/>
      <c r="E537" s="1113"/>
      <c r="F537" s="1113"/>
      <c r="G537" s="1113"/>
    </row>
    <row r="538" spans="2:7" s="689" customFormat="1">
      <c r="B538" s="686"/>
      <c r="C538" s="690" t="s">
        <v>289</v>
      </c>
      <c r="D538" s="686"/>
      <c r="E538" s="688"/>
    </row>
    <row r="539" spans="2:7" s="689" customFormat="1" ht="25.5" customHeight="1">
      <c r="B539" s="686"/>
      <c r="C539" s="1121" t="s">
        <v>290</v>
      </c>
      <c r="D539" s="1122"/>
      <c r="E539" s="1122"/>
    </row>
    <row r="540" spans="2:7" s="689" customFormat="1" ht="12.75" customHeight="1">
      <c r="B540" s="686"/>
      <c r="C540" s="1119" t="s">
        <v>291</v>
      </c>
      <c r="D540" s="1119"/>
      <c r="E540" s="1119"/>
    </row>
    <row r="541" spans="2:7" s="689" customFormat="1">
      <c r="B541" s="686"/>
      <c r="C541" s="1119" t="s">
        <v>292</v>
      </c>
      <c r="D541" s="1127"/>
      <c r="E541" s="1128"/>
    </row>
    <row r="542" spans="2:7" s="689" customFormat="1" ht="53.25" customHeight="1">
      <c r="B542" s="686"/>
      <c r="C542" s="1119" t="s">
        <v>293</v>
      </c>
      <c r="D542" s="1120"/>
      <c r="E542" s="1120"/>
    </row>
    <row r="543" spans="2:7" s="689" customFormat="1">
      <c r="B543" s="686"/>
      <c r="C543" s="1119" t="s">
        <v>294</v>
      </c>
      <c r="D543" s="1120"/>
      <c r="E543" s="1120"/>
    </row>
    <row r="544" spans="2:7" s="689" customFormat="1">
      <c r="B544" s="686"/>
      <c r="C544" s="721" t="s">
        <v>295</v>
      </c>
      <c r="D544" s="704"/>
      <c r="E544" s="705"/>
    </row>
    <row r="545" spans="2:7" s="689" customFormat="1">
      <c r="B545" s="686"/>
      <c r="C545" s="721" t="s">
        <v>296</v>
      </c>
      <c r="D545" s="704"/>
      <c r="E545" s="705"/>
    </row>
    <row r="546" spans="2:7" s="689" customFormat="1">
      <c r="B546" s="686"/>
      <c r="C546" s="721" t="s">
        <v>297</v>
      </c>
      <c r="D546" s="704"/>
      <c r="E546" s="705"/>
    </row>
    <row r="547" spans="2:7" s="689" customFormat="1" ht="30" customHeight="1">
      <c r="B547" s="686"/>
      <c r="C547" s="1119" t="s">
        <v>298</v>
      </c>
      <c r="D547" s="1120"/>
      <c r="E547" s="1120"/>
    </row>
    <row r="548" spans="2:7" s="689" customFormat="1" ht="27" customHeight="1">
      <c r="B548" s="686"/>
      <c r="C548" s="1113" t="s">
        <v>299</v>
      </c>
      <c r="D548" s="1113"/>
      <c r="E548" s="1113"/>
      <c r="F548" s="1113"/>
      <c r="G548" s="1113"/>
    </row>
    <row r="549" spans="2:7" s="689" customFormat="1" ht="39.75" customHeight="1">
      <c r="B549" s="686"/>
      <c r="C549" s="1113" t="s">
        <v>300</v>
      </c>
      <c r="D549" s="1113"/>
      <c r="E549" s="1113"/>
      <c r="F549" s="1113"/>
      <c r="G549" s="1113"/>
    </row>
    <row r="550" spans="2:7" s="689" customFormat="1" ht="18.75" customHeight="1">
      <c r="B550" s="686"/>
      <c r="C550" s="1113" t="s">
        <v>301</v>
      </c>
      <c r="D550" s="1113"/>
      <c r="E550" s="1113"/>
      <c r="F550" s="1113"/>
      <c r="G550" s="1113"/>
    </row>
    <row r="551" spans="2:7" s="689" customFormat="1" ht="25.5" customHeight="1">
      <c r="B551" s="686"/>
      <c r="C551" s="1113" t="s">
        <v>302</v>
      </c>
      <c r="D551" s="1113"/>
      <c r="E551" s="1113"/>
      <c r="F551" s="1113"/>
      <c r="G551" s="1113"/>
    </row>
    <row r="552" spans="2:7" s="689" customFormat="1" ht="15" customHeight="1">
      <c r="B552" s="686"/>
      <c r="C552" s="1113" t="s">
        <v>303</v>
      </c>
      <c r="D552" s="1113"/>
      <c r="E552" s="1113"/>
      <c r="F552" s="1113"/>
      <c r="G552" s="1113"/>
    </row>
    <row r="553" spans="2:7" s="689" customFormat="1" ht="30" customHeight="1">
      <c r="B553" s="686"/>
      <c r="C553" s="1113" t="s">
        <v>304</v>
      </c>
      <c r="D553" s="1113"/>
      <c r="E553" s="1113"/>
      <c r="F553" s="1113"/>
      <c r="G553" s="1113"/>
    </row>
    <row r="554" spans="2:7" s="689" customFormat="1" hidden="1">
      <c r="B554" s="686"/>
      <c r="C554" s="690"/>
      <c r="D554" s="686"/>
      <c r="E554" s="688"/>
    </row>
    <row r="555" spans="2:7" s="689" customFormat="1" ht="20.100000000000001" customHeight="1">
      <c r="B555" s="686"/>
      <c r="C555" s="690" t="s">
        <v>305</v>
      </c>
      <c r="D555" s="686"/>
      <c r="E555" s="688"/>
    </row>
    <row r="556" spans="2:7" s="689" customFormat="1">
      <c r="B556" s="686"/>
      <c r="C556" s="690"/>
      <c r="D556" s="686"/>
      <c r="E556" s="688"/>
    </row>
    <row r="557" spans="2:7" s="689" customFormat="1" ht="42" customHeight="1">
      <c r="B557" s="686"/>
      <c r="C557" s="1113" t="s">
        <v>306</v>
      </c>
      <c r="D557" s="1113"/>
      <c r="E557" s="1113"/>
      <c r="F557" s="1113"/>
      <c r="G557" s="1113"/>
    </row>
    <row r="558" spans="2:7" s="689" customFormat="1" ht="42" customHeight="1">
      <c r="B558" s="686"/>
      <c r="C558" s="1113" t="s">
        <v>307</v>
      </c>
      <c r="D558" s="1113"/>
      <c r="E558" s="1113"/>
      <c r="F558" s="1113"/>
      <c r="G558" s="1113"/>
    </row>
    <row r="559" spans="2:7" s="689" customFormat="1" ht="15.75" customHeight="1">
      <c r="B559" s="686"/>
      <c r="C559" s="1113" t="s">
        <v>308</v>
      </c>
      <c r="D559" s="1113"/>
      <c r="E559" s="1113"/>
    </row>
    <row r="560" spans="2:7" s="689" customFormat="1" ht="9.9499999999999993" customHeight="1">
      <c r="B560" s="686"/>
      <c r="C560" s="690"/>
      <c r="D560" s="686"/>
      <c r="E560" s="688"/>
    </row>
    <row r="561" spans="2:7" s="689" customFormat="1" ht="43.5" customHeight="1">
      <c r="B561" s="686"/>
      <c r="C561" s="1113" t="s">
        <v>309</v>
      </c>
      <c r="D561" s="1113"/>
      <c r="E561" s="1113"/>
      <c r="F561" s="1113"/>
      <c r="G561" s="1113"/>
    </row>
    <row r="562" spans="2:7" s="689" customFormat="1" ht="9.9499999999999993" customHeight="1">
      <c r="B562" s="686"/>
      <c r="C562" s="690"/>
      <c r="D562" s="686"/>
      <c r="E562" s="688"/>
    </row>
    <row r="563" spans="2:7" s="689" customFormat="1" ht="16.5" customHeight="1">
      <c r="B563" s="686"/>
      <c r="C563" s="1113" t="s">
        <v>310</v>
      </c>
      <c r="D563" s="1113"/>
      <c r="E563" s="1113"/>
      <c r="F563" s="1113"/>
      <c r="G563" s="1113"/>
    </row>
    <row r="564" spans="2:7" s="689" customFormat="1" ht="9.9499999999999993" customHeight="1">
      <c r="B564" s="686"/>
      <c r="C564" s="690"/>
      <c r="D564" s="686"/>
      <c r="E564" s="688"/>
    </row>
    <row r="565" spans="2:7" s="689" customFormat="1" ht="30" customHeight="1">
      <c r="B565" s="686"/>
      <c r="C565" s="1113" t="s">
        <v>311</v>
      </c>
      <c r="D565" s="1113"/>
      <c r="E565" s="1113"/>
      <c r="F565" s="1113"/>
      <c r="G565" s="1113"/>
    </row>
    <row r="566" spans="2:7" s="689" customFormat="1" ht="9.9499999999999993" customHeight="1">
      <c r="B566" s="686"/>
      <c r="C566" s="691"/>
      <c r="D566" s="691"/>
      <c r="E566" s="691"/>
    </row>
    <row r="567" spans="2:7" s="689" customFormat="1" ht="41.25" customHeight="1">
      <c r="B567" s="686"/>
      <c r="C567" s="1113" t="s">
        <v>312</v>
      </c>
      <c r="D567" s="1113"/>
      <c r="E567" s="1113"/>
      <c r="F567" s="1113"/>
      <c r="G567" s="1113"/>
    </row>
    <row r="568" spans="2:7" s="689" customFormat="1" ht="9.9499999999999993" customHeight="1">
      <c r="B568" s="686"/>
      <c r="C568" s="691"/>
      <c r="D568" s="691"/>
      <c r="E568" s="691"/>
    </row>
    <row r="569" spans="2:7" s="689" customFormat="1" ht="27.75" customHeight="1">
      <c r="B569" s="686"/>
      <c r="C569" s="1113" t="s">
        <v>313</v>
      </c>
      <c r="D569" s="1113"/>
      <c r="E569" s="1113"/>
      <c r="F569" s="1113"/>
      <c r="G569" s="1113"/>
    </row>
    <row r="570" spans="2:7" s="689" customFormat="1" ht="53.25" customHeight="1">
      <c r="B570" s="686"/>
      <c r="C570" s="1113" t="s">
        <v>314</v>
      </c>
      <c r="D570" s="1113"/>
      <c r="E570" s="1113"/>
      <c r="F570" s="1113"/>
      <c r="G570" s="1113"/>
    </row>
    <row r="571" spans="2:7" s="689" customFormat="1" ht="9.9499999999999993" customHeight="1">
      <c r="B571" s="686"/>
      <c r="C571" s="691"/>
      <c r="D571" s="691"/>
      <c r="E571" s="691"/>
    </row>
    <row r="572" spans="2:7" s="689" customFormat="1" ht="42.75" customHeight="1">
      <c r="B572" s="686"/>
      <c r="C572" s="1113" t="s">
        <v>315</v>
      </c>
      <c r="D572" s="1113"/>
      <c r="E572" s="1113"/>
      <c r="F572" s="1113"/>
      <c r="G572" s="1113"/>
    </row>
    <row r="573" spans="2:7" s="689" customFormat="1" ht="25.5" customHeight="1">
      <c r="B573" s="686"/>
      <c r="C573" s="1113" t="s">
        <v>316</v>
      </c>
      <c r="D573" s="1113"/>
      <c r="E573" s="1113"/>
      <c r="F573" s="1113"/>
      <c r="G573" s="1113"/>
    </row>
    <row r="574" spans="2:7" s="689" customFormat="1" ht="9.9499999999999993" customHeight="1">
      <c r="B574" s="686"/>
      <c r="C574" s="691"/>
      <c r="D574" s="691"/>
      <c r="E574" s="691"/>
    </row>
    <row r="575" spans="2:7" s="689" customFormat="1" ht="60" customHeight="1">
      <c r="B575" s="686"/>
      <c r="C575" s="1113" t="s">
        <v>317</v>
      </c>
      <c r="D575" s="1113"/>
      <c r="E575" s="1113"/>
      <c r="F575" s="1113"/>
      <c r="G575" s="1113"/>
    </row>
    <row r="576" spans="2:7" s="689" customFormat="1" ht="9.9499999999999993" customHeight="1">
      <c r="B576" s="686"/>
      <c r="C576" s="691"/>
      <c r="D576" s="691"/>
      <c r="E576" s="691"/>
    </row>
    <row r="577" spans="2:7" s="689" customFormat="1" ht="53.25" customHeight="1">
      <c r="B577" s="686"/>
      <c r="C577" s="1113" t="s">
        <v>318</v>
      </c>
      <c r="D577" s="1113"/>
      <c r="E577" s="1113"/>
      <c r="F577" s="1113"/>
      <c r="G577" s="1113"/>
    </row>
    <row r="578" spans="2:7" s="689" customFormat="1" ht="76.5" customHeight="1">
      <c r="B578" s="686"/>
      <c r="C578" s="1113" t="s">
        <v>319</v>
      </c>
      <c r="D578" s="1113"/>
      <c r="E578" s="1113"/>
      <c r="F578" s="1113"/>
      <c r="G578" s="1113"/>
    </row>
    <row r="579" spans="2:7" s="689" customFormat="1" ht="26.25" customHeight="1">
      <c r="B579" s="686"/>
      <c r="C579" s="1113" t="s">
        <v>320</v>
      </c>
      <c r="D579" s="1113"/>
      <c r="E579" s="1113"/>
      <c r="F579" s="1113"/>
      <c r="G579" s="1113"/>
    </row>
    <row r="580" spans="2:7" s="689" customFormat="1" ht="39.75" customHeight="1">
      <c r="B580" s="686"/>
      <c r="C580" s="1113" t="s">
        <v>321</v>
      </c>
      <c r="D580" s="1113"/>
      <c r="E580" s="1113"/>
      <c r="F580" s="1113"/>
      <c r="G580" s="1113"/>
    </row>
    <row r="581" spans="2:7" s="689" customFormat="1" ht="25.5" customHeight="1">
      <c r="B581" s="686"/>
      <c r="C581" s="1113" t="s">
        <v>322</v>
      </c>
      <c r="D581" s="1113"/>
      <c r="E581" s="1113"/>
      <c r="F581" s="1113"/>
      <c r="G581" s="1113"/>
    </row>
    <row r="582" spans="2:7" s="689" customFormat="1" ht="25.5" customHeight="1">
      <c r="B582" s="686"/>
      <c r="C582" s="1113" t="s">
        <v>323</v>
      </c>
      <c r="D582" s="1113"/>
      <c r="E582" s="1113"/>
      <c r="F582" s="1113"/>
      <c r="G582" s="1113"/>
    </row>
    <row r="583" spans="2:7" s="689" customFormat="1" ht="6.75" customHeight="1">
      <c r="B583" s="686"/>
      <c r="C583" s="690"/>
      <c r="D583" s="686"/>
      <c r="E583" s="688"/>
    </row>
    <row r="584" spans="2:7" s="689" customFormat="1" ht="32.25" customHeight="1">
      <c r="B584" s="686"/>
      <c r="C584" s="1113" t="s">
        <v>324</v>
      </c>
      <c r="D584" s="1113"/>
      <c r="E584" s="1113"/>
      <c r="F584" s="1113"/>
      <c r="G584" s="1113"/>
    </row>
    <row r="585" spans="2:7" s="689" customFormat="1" ht="27" customHeight="1">
      <c r="B585" s="686"/>
      <c r="C585" s="1113" t="s">
        <v>325</v>
      </c>
      <c r="D585" s="1113"/>
      <c r="E585" s="1113"/>
      <c r="F585" s="1113"/>
      <c r="G585" s="1113"/>
    </row>
    <row r="586" spans="2:7" s="689" customFormat="1">
      <c r="B586" s="686"/>
      <c r="C586" s="691"/>
      <c r="D586" s="691"/>
      <c r="E586" s="691"/>
    </row>
    <row r="587" spans="2:7" s="689" customFormat="1" ht="18.75" customHeight="1">
      <c r="B587" s="686"/>
      <c r="C587" s="1113" t="s">
        <v>326</v>
      </c>
      <c r="D587" s="1113"/>
      <c r="E587" s="1113"/>
      <c r="F587" s="1113"/>
      <c r="G587" s="1113"/>
    </row>
    <row r="588" spans="2:7" s="689" customFormat="1" ht="12.95" customHeight="1">
      <c r="B588" s="686"/>
      <c r="C588" s="715" t="s">
        <v>327</v>
      </c>
      <c r="D588" s="686"/>
      <c r="E588" s="688"/>
    </row>
    <row r="589" spans="2:7" s="689" customFormat="1" ht="12.95" customHeight="1">
      <c r="B589" s="686"/>
      <c r="C589" s="715" t="s">
        <v>328</v>
      </c>
      <c r="D589" s="686"/>
      <c r="E589" s="688"/>
    </row>
    <row r="590" spans="2:7" s="689" customFormat="1" ht="12.95" customHeight="1">
      <c r="B590" s="686"/>
      <c r="C590" s="715" t="s">
        <v>329</v>
      </c>
      <c r="D590" s="686"/>
      <c r="E590" s="688"/>
    </row>
    <row r="591" spans="2:7" s="689" customFormat="1" ht="12.95" customHeight="1">
      <c r="B591" s="686"/>
      <c r="C591" s="715" t="s">
        <v>330</v>
      </c>
      <c r="D591" s="686"/>
      <c r="E591" s="688"/>
    </row>
    <row r="592" spans="2:7" s="689" customFormat="1" ht="12.95" customHeight="1">
      <c r="B592" s="686"/>
      <c r="C592" s="715" t="s">
        <v>331</v>
      </c>
      <c r="D592" s="686"/>
      <c r="E592" s="688"/>
    </row>
    <row r="593" spans="2:7" s="689" customFormat="1" ht="12.95" customHeight="1">
      <c r="B593" s="686"/>
      <c r="C593" s="715" t="s">
        <v>332</v>
      </c>
      <c r="D593" s="686"/>
      <c r="E593" s="688"/>
    </row>
    <row r="594" spans="2:7" s="689" customFormat="1" ht="12.95" customHeight="1">
      <c r="B594" s="686"/>
      <c r="C594" s="715" t="s">
        <v>333</v>
      </c>
      <c r="D594" s="686"/>
      <c r="E594" s="688"/>
    </row>
    <row r="595" spans="2:7" s="689" customFormat="1" ht="12.95" customHeight="1">
      <c r="B595" s="686"/>
      <c r="C595" s="715" t="s">
        <v>334</v>
      </c>
      <c r="D595" s="686"/>
      <c r="E595" s="688"/>
    </row>
    <row r="596" spans="2:7" s="689" customFormat="1" ht="12.95" customHeight="1">
      <c r="B596" s="686"/>
      <c r="C596" s="715" t="s">
        <v>335</v>
      </c>
      <c r="D596" s="686"/>
      <c r="E596" s="688"/>
    </row>
    <row r="597" spans="2:7" s="689" customFormat="1" ht="12.95" customHeight="1">
      <c r="B597" s="686"/>
      <c r="C597" s="715" t="s">
        <v>336</v>
      </c>
      <c r="D597" s="686"/>
      <c r="E597" s="688"/>
    </row>
    <row r="598" spans="2:7" s="689" customFormat="1" ht="12.95" customHeight="1">
      <c r="B598" s="686"/>
      <c r="C598" s="715" t="s">
        <v>337</v>
      </c>
      <c r="D598" s="686"/>
      <c r="E598" s="688"/>
    </row>
    <row r="599" spans="2:7" s="689" customFormat="1">
      <c r="B599" s="686"/>
      <c r="C599" s="690"/>
      <c r="D599" s="686"/>
      <c r="E599" s="688"/>
    </row>
    <row r="600" spans="2:7" s="689" customFormat="1" ht="32.25" customHeight="1">
      <c r="B600" s="686"/>
      <c r="C600" s="1113" t="s">
        <v>338</v>
      </c>
      <c r="D600" s="1113"/>
      <c r="E600" s="1113"/>
      <c r="F600" s="1113"/>
      <c r="G600" s="1113"/>
    </row>
    <row r="601" spans="2:7" s="689" customFormat="1" ht="12.95" customHeight="1">
      <c r="B601" s="686"/>
      <c r="C601" s="689" t="s">
        <v>339</v>
      </c>
      <c r="D601" s="686"/>
      <c r="E601" s="688"/>
    </row>
    <row r="602" spans="2:7" s="689" customFormat="1" ht="12.95" customHeight="1">
      <c r="B602" s="686"/>
      <c r="C602" s="715" t="s">
        <v>340</v>
      </c>
      <c r="D602" s="686"/>
      <c r="E602" s="688"/>
    </row>
    <row r="603" spans="2:7" s="689" customFormat="1" ht="12.95" customHeight="1">
      <c r="B603" s="686"/>
      <c r="C603" s="715" t="s">
        <v>341</v>
      </c>
      <c r="D603" s="686"/>
      <c r="E603" s="688"/>
    </row>
    <row r="604" spans="2:7" s="689" customFormat="1" ht="12.95" customHeight="1">
      <c r="B604" s="686"/>
      <c r="C604" s="715" t="s">
        <v>342</v>
      </c>
      <c r="D604" s="686"/>
      <c r="E604" s="688"/>
    </row>
    <row r="605" spans="2:7" s="689" customFormat="1" ht="12.95" customHeight="1">
      <c r="B605" s="686"/>
      <c r="C605" s="715" t="s">
        <v>343</v>
      </c>
      <c r="D605" s="686"/>
      <c r="E605" s="688"/>
    </row>
    <row r="606" spans="2:7" s="689" customFormat="1" ht="12.95" customHeight="1">
      <c r="B606" s="686"/>
      <c r="C606" s="715" t="s">
        <v>344</v>
      </c>
      <c r="D606" s="686"/>
      <c r="E606" s="688"/>
    </row>
    <row r="607" spans="2:7" s="689" customFormat="1" ht="12.95" customHeight="1">
      <c r="B607" s="686"/>
      <c r="C607" s="715" t="s">
        <v>345</v>
      </c>
      <c r="D607" s="686"/>
      <c r="E607" s="688"/>
    </row>
    <row r="608" spans="2:7" s="689" customFormat="1">
      <c r="B608" s="686"/>
      <c r="C608" s="690"/>
      <c r="D608" s="686"/>
      <c r="E608" s="688"/>
    </row>
    <row r="609" spans="2:7" s="689" customFormat="1" ht="52.5" customHeight="1">
      <c r="B609" s="686"/>
      <c r="C609" s="1113" t="s">
        <v>346</v>
      </c>
      <c r="D609" s="1113"/>
      <c r="E609" s="1113"/>
      <c r="F609" s="1113"/>
      <c r="G609" s="1113"/>
    </row>
    <row r="610" spans="2:7" s="689" customFormat="1">
      <c r="B610" s="686"/>
      <c r="C610" s="690"/>
      <c r="D610" s="686"/>
      <c r="E610" s="688"/>
    </row>
    <row r="611" spans="2:7" s="689" customFormat="1" ht="27.75" customHeight="1">
      <c r="B611" s="686"/>
      <c r="C611" s="1113" t="s">
        <v>347</v>
      </c>
      <c r="D611" s="1113"/>
      <c r="E611" s="1113"/>
      <c r="F611" s="1113"/>
      <c r="G611" s="1113"/>
    </row>
    <row r="612" spans="2:7" s="689" customFormat="1" ht="29.25" customHeight="1">
      <c r="B612" s="686"/>
      <c r="C612" s="1113" t="s">
        <v>348</v>
      </c>
      <c r="D612" s="1113"/>
      <c r="E612" s="1113"/>
      <c r="F612" s="1113"/>
      <c r="G612" s="1113"/>
    </row>
    <row r="613" spans="2:7" s="689" customFormat="1" ht="64.5" customHeight="1">
      <c r="B613" s="686"/>
      <c r="C613" s="1113" t="s">
        <v>349</v>
      </c>
      <c r="D613" s="1113"/>
      <c r="E613" s="1113"/>
      <c r="F613" s="1113"/>
      <c r="G613" s="1113"/>
    </row>
    <row r="614" spans="2:7" s="689" customFormat="1">
      <c r="B614" s="686"/>
      <c r="C614" s="690"/>
      <c r="D614" s="686"/>
      <c r="E614" s="688"/>
    </row>
    <row r="615" spans="2:7" s="689" customFormat="1" ht="12.75" customHeight="1">
      <c r="B615" s="686"/>
      <c r="C615" s="1113" t="s">
        <v>350</v>
      </c>
      <c r="D615" s="1113"/>
      <c r="E615" s="1113"/>
      <c r="F615" s="1113"/>
      <c r="G615" s="1113"/>
    </row>
    <row r="616" spans="2:7" s="689" customFormat="1">
      <c r="B616" s="686"/>
      <c r="C616" s="690"/>
      <c r="D616" s="711"/>
      <c r="E616" s="711"/>
    </row>
    <row r="617" spans="2:7" s="689" customFormat="1">
      <c r="B617" s="686"/>
      <c r="C617" s="690"/>
      <c r="D617" s="711"/>
      <c r="E617" s="711"/>
    </row>
    <row r="618" spans="2:7" s="689" customFormat="1" ht="20.100000000000001" customHeight="1">
      <c r="B618" s="686" t="s">
        <v>807</v>
      </c>
      <c r="C618" s="1118" t="s">
        <v>625</v>
      </c>
      <c r="D618" s="1118"/>
      <c r="E618" s="1118"/>
      <c r="F618" s="1118"/>
      <c r="G618" s="1118"/>
    </row>
    <row r="619" spans="2:7" s="689" customFormat="1">
      <c r="B619" s="686"/>
      <c r="C619" s="690"/>
      <c r="D619" s="717"/>
      <c r="E619" s="688"/>
    </row>
    <row r="620" spans="2:7" s="689" customFormat="1">
      <c r="B620" s="686"/>
      <c r="C620" s="690" t="s">
        <v>624</v>
      </c>
      <c r="D620" s="717"/>
      <c r="E620" s="688"/>
    </row>
    <row r="621" spans="2:7" s="689" customFormat="1">
      <c r="B621" s="686"/>
      <c r="C621" s="690"/>
      <c r="D621" s="717"/>
      <c r="E621" s="688"/>
    </row>
    <row r="622" spans="2:7" s="689" customFormat="1" ht="26.25" customHeight="1">
      <c r="B622" s="686"/>
      <c r="C622" s="1113" t="s">
        <v>191</v>
      </c>
      <c r="D622" s="1113"/>
      <c r="E622" s="1113"/>
      <c r="F622" s="1113"/>
      <c r="G622" s="1113"/>
    </row>
    <row r="623" spans="2:7" s="689" customFormat="1" ht="15" customHeight="1">
      <c r="B623" s="686"/>
      <c r="C623" s="720" t="s">
        <v>192</v>
      </c>
      <c r="D623" s="691"/>
      <c r="E623" s="691"/>
    </row>
    <row r="624" spans="2:7" s="689" customFormat="1" ht="15" customHeight="1">
      <c r="B624" s="686"/>
      <c r="C624" s="720" t="s">
        <v>193</v>
      </c>
      <c r="D624" s="691"/>
      <c r="E624" s="691"/>
    </row>
    <row r="625" spans="2:7" s="689" customFormat="1" ht="15" customHeight="1">
      <c r="B625" s="686"/>
      <c r="C625" s="720" t="s">
        <v>194</v>
      </c>
      <c r="D625" s="691"/>
      <c r="E625" s="691"/>
    </row>
    <row r="626" spans="2:7" s="689" customFormat="1" ht="15" customHeight="1">
      <c r="B626" s="686"/>
      <c r="C626" s="720" t="s">
        <v>195</v>
      </c>
      <c r="D626" s="691"/>
      <c r="E626" s="691"/>
    </row>
    <row r="627" spans="2:7" s="689" customFormat="1">
      <c r="B627" s="686"/>
      <c r="C627" s="720"/>
      <c r="D627" s="691"/>
      <c r="E627" s="691"/>
    </row>
    <row r="628" spans="2:7" s="689" customFormat="1" ht="55.5" customHeight="1">
      <c r="B628" s="686"/>
      <c r="C628" s="1113" t="s">
        <v>196</v>
      </c>
      <c r="D628" s="1113"/>
      <c r="E628" s="1113"/>
      <c r="F628" s="1113"/>
      <c r="G628" s="1113"/>
    </row>
    <row r="629" spans="2:7" s="689" customFormat="1" ht="53.25" customHeight="1">
      <c r="B629" s="686"/>
      <c r="C629" s="1113" t="s">
        <v>197</v>
      </c>
      <c r="D629" s="1113"/>
      <c r="E629" s="1113"/>
      <c r="F629" s="1113"/>
      <c r="G629" s="1113"/>
    </row>
    <row r="630" spans="2:7" s="689" customFormat="1" ht="32.25" customHeight="1">
      <c r="B630" s="686"/>
      <c r="C630" s="1113" t="s">
        <v>198</v>
      </c>
      <c r="D630" s="1113"/>
      <c r="E630" s="1113"/>
      <c r="F630" s="1113"/>
      <c r="G630" s="1113"/>
    </row>
    <row r="631" spans="2:7">
      <c r="B631" s="616"/>
      <c r="D631" s="616"/>
      <c r="E631" s="722"/>
      <c r="F631" s="723"/>
    </row>
    <row r="632" spans="2:7" s="689" customFormat="1">
      <c r="B632" s="686"/>
      <c r="C632" s="690" t="s">
        <v>626</v>
      </c>
      <c r="D632" s="711"/>
      <c r="E632" s="711"/>
    </row>
    <row r="633" spans="2:7" s="689" customFormat="1">
      <c r="B633" s="686"/>
      <c r="C633" s="690"/>
      <c r="D633" s="686"/>
      <c r="E633" s="688"/>
    </row>
    <row r="634" spans="2:7" s="689" customFormat="1" ht="32.25" customHeight="1">
      <c r="B634" s="686"/>
      <c r="C634" s="1113" t="s">
        <v>438</v>
      </c>
      <c r="D634" s="1113"/>
      <c r="E634" s="1113"/>
      <c r="F634" s="1113"/>
      <c r="G634" s="1113"/>
    </row>
    <row r="635" spans="2:7" s="689" customFormat="1" ht="30.75" customHeight="1">
      <c r="B635" s="686"/>
      <c r="C635" s="1113" t="s">
        <v>439</v>
      </c>
      <c r="D635" s="1113"/>
      <c r="E635" s="1113"/>
      <c r="F635" s="1113"/>
      <c r="G635" s="1113"/>
    </row>
    <row r="636" spans="2:7" s="689" customFormat="1" ht="15" customHeight="1">
      <c r="B636" s="686"/>
      <c r="C636" s="689" t="s">
        <v>440</v>
      </c>
      <c r="D636" s="686"/>
      <c r="E636" s="688"/>
    </row>
    <row r="637" spans="2:7" s="689" customFormat="1" ht="15" customHeight="1">
      <c r="B637" s="686"/>
      <c r="C637" s="689" t="s">
        <v>441</v>
      </c>
      <c r="D637" s="686"/>
      <c r="E637" s="688"/>
    </row>
    <row r="638" spans="2:7" s="689" customFormat="1" ht="15" customHeight="1">
      <c r="B638" s="686"/>
      <c r="C638" s="689" t="s">
        <v>442</v>
      </c>
      <c r="D638" s="686"/>
      <c r="E638" s="688"/>
    </row>
    <row r="639" spans="2:7" s="689" customFormat="1">
      <c r="B639" s="686"/>
      <c r="C639" s="690"/>
      <c r="D639" s="686"/>
      <c r="E639" s="688"/>
    </row>
    <row r="640" spans="2:7" s="689" customFormat="1" ht="30" customHeight="1">
      <c r="B640" s="686"/>
      <c r="C640" s="1113" t="s">
        <v>443</v>
      </c>
      <c r="D640" s="1113"/>
      <c r="E640" s="1113"/>
      <c r="F640" s="1113"/>
      <c r="G640" s="1113"/>
    </row>
    <row r="641" spans="2:7" s="689" customFormat="1" ht="38.25" customHeight="1">
      <c r="B641" s="686"/>
      <c r="C641" s="1113" t="s">
        <v>444</v>
      </c>
      <c r="D641" s="1113"/>
      <c r="E641" s="1113"/>
      <c r="F641" s="1113"/>
      <c r="G641" s="1113"/>
    </row>
    <row r="642" spans="2:7" s="689" customFormat="1" ht="15" customHeight="1">
      <c r="B642" s="686"/>
      <c r="C642" s="1113" t="s">
        <v>445</v>
      </c>
      <c r="D642" s="1113"/>
      <c r="E642" s="1113"/>
      <c r="F642" s="1113"/>
      <c r="G642" s="1113"/>
    </row>
    <row r="643" spans="2:7" s="689" customFormat="1" ht="15" customHeight="1">
      <c r="B643" s="686"/>
      <c r="C643" s="1115" t="s">
        <v>446</v>
      </c>
      <c r="D643" s="1115"/>
      <c r="E643" s="1115"/>
    </row>
    <row r="644" spans="2:7" s="689" customFormat="1" ht="30.75" customHeight="1">
      <c r="B644" s="686"/>
      <c r="C644" s="1113" t="s">
        <v>447</v>
      </c>
      <c r="D644" s="1113"/>
      <c r="E644" s="1113"/>
      <c r="F644" s="1113"/>
      <c r="G644" s="1113"/>
    </row>
    <row r="645" spans="2:7" s="689" customFormat="1">
      <c r="B645" s="686"/>
      <c r="C645" s="691"/>
      <c r="D645" s="691"/>
      <c r="E645" s="691"/>
    </row>
    <row r="646" spans="2:7" s="689" customFormat="1" ht="56.25" customHeight="1">
      <c r="B646" s="686"/>
      <c r="C646" s="1113" t="s">
        <v>448</v>
      </c>
      <c r="D646" s="1113"/>
      <c r="E646" s="1113"/>
      <c r="F646" s="1113"/>
      <c r="G646" s="1113"/>
    </row>
    <row r="647" spans="2:7" s="689" customFormat="1" ht="33.75" customHeight="1">
      <c r="B647" s="686"/>
      <c r="C647" s="1113" t="s">
        <v>449</v>
      </c>
      <c r="D647" s="1113"/>
      <c r="E647" s="1113"/>
      <c r="F647" s="1113"/>
      <c r="G647" s="1113"/>
    </row>
    <row r="648" spans="2:7" s="689" customFormat="1" ht="50.25" customHeight="1">
      <c r="B648" s="686"/>
      <c r="C648" s="1113" t="s">
        <v>450</v>
      </c>
      <c r="D648" s="1113"/>
      <c r="E648" s="1113"/>
      <c r="F648" s="1113"/>
      <c r="G648" s="1113"/>
    </row>
    <row r="649" spans="2:7" s="689" customFormat="1" ht="15" customHeight="1">
      <c r="B649" s="686"/>
      <c r="C649" s="1113" t="s">
        <v>451</v>
      </c>
      <c r="D649" s="1113"/>
      <c r="E649" s="1113"/>
      <c r="F649" s="1113"/>
      <c r="G649" s="1113"/>
    </row>
    <row r="650" spans="2:7" s="689" customFormat="1" ht="45" customHeight="1">
      <c r="B650" s="686"/>
      <c r="C650" s="1113" t="s">
        <v>452</v>
      </c>
      <c r="D650" s="1113"/>
      <c r="E650" s="1113"/>
      <c r="F650" s="1113"/>
      <c r="G650" s="1113"/>
    </row>
    <row r="651" spans="2:7" s="689" customFormat="1" ht="15" customHeight="1">
      <c r="B651" s="686"/>
      <c r="C651" s="1113" t="s">
        <v>453</v>
      </c>
      <c r="D651" s="1113"/>
      <c r="E651" s="1113"/>
      <c r="F651" s="1113"/>
      <c r="G651" s="1113"/>
    </row>
    <row r="652" spans="2:7" s="689" customFormat="1" ht="15" customHeight="1">
      <c r="B652" s="686"/>
      <c r="C652" s="1113" t="s">
        <v>454</v>
      </c>
      <c r="D652" s="1113"/>
      <c r="E652" s="1113"/>
      <c r="F652" s="1113"/>
      <c r="G652" s="1113"/>
    </row>
    <row r="653" spans="2:7" s="689" customFormat="1">
      <c r="B653" s="686"/>
      <c r="C653" s="690"/>
      <c r="D653" s="686"/>
      <c r="E653" s="688"/>
    </row>
    <row r="654" spans="2:7" s="689" customFormat="1" ht="43.5" customHeight="1">
      <c r="B654" s="686"/>
      <c r="C654" s="1113" t="s">
        <v>455</v>
      </c>
      <c r="D654" s="1113"/>
      <c r="E654" s="1113"/>
      <c r="F654" s="1113"/>
      <c r="G654" s="1113"/>
    </row>
    <row r="655" spans="2:7" s="689" customFormat="1" ht="31.5" customHeight="1">
      <c r="B655" s="686"/>
      <c r="C655" s="1113" t="s">
        <v>456</v>
      </c>
      <c r="D655" s="1113"/>
      <c r="E655" s="1113"/>
      <c r="F655" s="1113"/>
      <c r="G655" s="1113"/>
    </row>
    <row r="656" spans="2:7" s="689" customFormat="1">
      <c r="B656" s="686"/>
      <c r="C656" s="690"/>
      <c r="D656" s="686"/>
      <c r="E656" s="688"/>
    </row>
    <row r="657" spans="2:7" s="689" customFormat="1">
      <c r="B657" s="686"/>
      <c r="C657" s="1113" t="s">
        <v>244</v>
      </c>
      <c r="D657" s="1113"/>
      <c r="E657" s="1113"/>
      <c r="F657" s="1113"/>
      <c r="G657" s="1113"/>
    </row>
    <row r="658" spans="2:7">
      <c r="B658" s="616"/>
      <c r="D658" s="616"/>
      <c r="E658" s="722"/>
      <c r="F658" s="723"/>
    </row>
    <row r="659" spans="2:7" s="689" customFormat="1">
      <c r="B659" s="686"/>
      <c r="C659" s="690"/>
      <c r="D659" s="711"/>
      <c r="E659" s="711"/>
    </row>
    <row r="660" spans="2:7" s="689" customFormat="1">
      <c r="B660" s="686"/>
      <c r="C660" s="690"/>
      <c r="D660" s="711"/>
      <c r="E660" s="711"/>
    </row>
    <row r="661" spans="2:7" s="689" customFormat="1" ht="20.100000000000001" customHeight="1">
      <c r="B661" s="686" t="s">
        <v>808</v>
      </c>
      <c r="C661" s="1118" t="s">
        <v>40</v>
      </c>
      <c r="D661" s="1118"/>
      <c r="E661" s="1118"/>
      <c r="F661" s="1118"/>
      <c r="G661" s="1118"/>
    </row>
    <row r="662" spans="2:7" s="689" customFormat="1">
      <c r="B662" s="686"/>
      <c r="C662" s="690"/>
      <c r="D662" s="711"/>
      <c r="E662" s="711"/>
    </row>
    <row r="663" spans="2:7" s="689" customFormat="1" ht="40.5" customHeight="1">
      <c r="B663" s="686"/>
      <c r="C663" s="1113" t="s">
        <v>599</v>
      </c>
      <c r="D663" s="1113"/>
      <c r="E663" s="1113"/>
      <c r="F663" s="1113"/>
      <c r="G663" s="1113"/>
    </row>
    <row r="664" spans="2:7" s="689" customFormat="1" ht="42.75" customHeight="1">
      <c r="B664" s="686"/>
      <c r="C664" s="1113" t="s">
        <v>600</v>
      </c>
      <c r="D664" s="1113"/>
      <c r="E664" s="1113"/>
      <c r="F664" s="1113"/>
      <c r="G664" s="1113"/>
    </row>
    <row r="665" spans="2:7" s="689" customFormat="1" ht="42.75" customHeight="1">
      <c r="B665" s="686"/>
      <c r="C665" s="1113" t="s">
        <v>601</v>
      </c>
      <c r="D665" s="1113"/>
      <c r="E665" s="1113"/>
      <c r="F665" s="1113"/>
      <c r="G665" s="1113"/>
    </row>
    <row r="666" spans="2:7" s="689" customFormat="1" ht="32.25" customHeight="1">
      <c r="B666" s="686"/>
      <c r="C666" s="1113" t="s">
        <v>602</v>
      </c>
      <c r="D666" s="1113"/>
      <c r="E666" s="1113"/>
      <c r="F666" s="1113"/>
      <c r="G666" s="1113"/>
    </row>
    <row r="667" spans="2:7" s="689" customFormat="1" ht="15" customHeight="1">
      <c r="B667" s="686"/>
      <c r="C667" s="1113" t="s">
        <v>603</v>
      </c>
      <c r="D667" s="1113"/>
      <c r="E667" s="1113"/>
      <c r="F667" s="1113"/>
      <c r="G667" s="1113"/>
    </row>
    <row r="668" spans="2:7" s="689" customFormat="1" ht="15" customHeight="1">
      <c r="B668" s="686"/>
      <c r="C668" s="1113" t="s">
        <v>604</v>
      </c>
      <c r="D668" s="1113"/>
      <c r="E668" s="1113"/>
      <c r="F668" s="1113"/>
      <c r="G668" s="1113"/>
    </row>
    <row r="669" spans="2:7" s="689" customFormat="1" ht="32.25" customHeight="1">
      <c r="B669" s="686"/>
      <c r="C669" s="1113" t="s">
        <v>605</v>
      </c>
      <c r="D669" s="1113"/>
      <c r="E669" s="1113"/>
      <c r="F669" s="1113"/>
      <c r="G669" s="1113"/>
    </row>
    <row r="670" spans="2:7" s="689" customFormat="1" ht="33" customHeight="1">
      <c r="B670" s="686"/>
      <c r="C670" s="1113" t="s">
        <v>606</v>
      </c>
      <c r="D670" s="1113"/>
      <c r="E670" s="1113"/>
      <c r="F670" s="1113"/>
      <c r="G670" s="1113"/>
    </row>
    <row r="671" spans="2:7" s="689" customFormat="1" ht="15" customHeight="1">
      <c r="B671" s="686"/>
      <c r="C671" s="1113" t="s">
        <v>607</v>
      </c>
      <c r="D671" s="1113"/>
      <c r="E671" s="1113"/>
      <c r="F671" s="1113"/>
      <c r="G671" s="1113"/>
    </row>
    <row r="672" spans="2:7" s="689" customFormat="1" ht="36" customHeight="1">
      <c r="B672" s="686"/>
      <c r="C672" s="1113" t="s">
        <v>608</v>
      </c>
      <c r="D672" s="1113"/>
      <c r="E672" s="1113"/>
      <c r="F672" s="1113"/>
      <c r="G672" s="1113"/>
    </row>
    <row r="673" spans="2:7" s="689" customFormat="1" ht="69.75" customHeight="1">
      <c r="B673" s="686"/>
      <c r="C673" s="1113" t="s">
        <v>609</v>
      </c>
      <c r="D673" s="1113"/>
      <c r="E673" s="1113"/>
      <c r="F673" s="1113"/>
      <c r="G673" s="1113"/>
    </row>
    <row r="674" spans="2:7" s="689" customFormat="1" ht="22.5" customHeight="1">
      <c r="B674" s="686"/>
      <c r="C674" s="1113" t="s">
        <v>610</v>
      </c>
      <c r="D674" s="1113"/>
      <c r="E674" s="1113"/>
      <c r="F674" s="1113"/>
      <c r="G674" s="1113"/>
    </row>
    <row r="675" spans="2:7" s="689" customFormat="1" ht="15" customHeight="1">
      <c r="B675" s="686"/>
      <c r="C675" s="1113" t="s">
        <v>611</v>
      </c>
      <c r="D675" s="1113"/>
      <c r="E675" s="1113"/>
      <c r="F675" s="1113"/>
      <c r="G675" s="1113"/>
    </row>
    <row r="676" spans="2:7" s="689" customFormat="1" ht="32.25" customHeight="1">
      <c r="B676" s="686"/>
      <c r="C676" s="1113" t="s">
        <v>612</v>
      </c>
      <c r="D676" s="1113"/>
      <c r="E676" s="1113"/>
      <c r="F676" s="1113"/>
      <c r="G676" s="1113"/>
    </row>
    <row r="677" spans="2:7" s="689" customFormat="1" ht="28.5" customHeight="1">
      <c r="B677" s="686"/>
      <c r="C677" s="1113" t="s">
        <v>613</v>
      </c>
      <c r="D677" s="1113"/>
      <c r="E677" s="1113"/>
      <c r="F677" s="1113"/>
      <c r="G677" s="1113"/>
    </row>
    <row r="678" spans="2:7" s="689" customFormat="1" ht="27.75" customHeight="1">
      <c r="B678" s="686"/>
      <c r="C678" s="1113" t="s">
        <v>614</v>
      </c>
      <c r="D678" s="1113"/>
      <c r="E678" s="1113"/>
      <c r="F678" s="1113"/>
      <c r="G678" s="1113"/>
    </row>
    <row r="679" spans="2:7" s="689" customFormat="1" ht="27" customHeight="1">
      <c r="B679" s="686"/>
      <c r="C679" s="1113" t="s">
        <v>615</v>
      </c>
      <c r="D679" s="1113"/>
      <c r="E679" s="1113"/>
      <c r="F679" s="1113"/>
      <c r="G679" s="1113"/>
    </row>
    <row r="680" spans="2:7" s="689" customFormat="1" ht="28.5" customHeight="1">
      <c r="B680" s="686"/>
      <c r="C680" s="1113" t="s">
        <v>616</v>
      </c>
      <c r="D680" s="1113"/>
      <c r="E680" s="1113"/>
      <c r="F680" s="1113"/>
      <c r="G680" s="1113"/>
    </row>
    <row r="681" spans="2:7" s="689" customFormat="1" ht="15" customHeight="1">
      <c r="B681" s="686"/>
      <c r="C681" s="1126" t="s">
        <v>617</v>
      </c>
      <c r="D681" s="1126"/>
      <c r="E681" s="1126"/>
      <c r="F681" s="1126"/>
      <c r="G681" s="1126"/>
    </row>
    <row r="682" spans="2:7" s="689" customFormat="1" ht="15" customHeight="1">
      <c r="B682" s="686"/>
      <c r="C682" s="1126" t="s">
        <v>618</v>
      </c>
      <c r="D682" s="1126"/>
      <c r="E682" s="1126"/>
      <c r="F682" s="1126"/>
      <c r="G682" s="1126"/>
    </row>
    <row r="683" spans="2:7" s="689" customFormat="1" ht="15" customHeight="1">
      <c r="B683" s="686"/>
      <c r="C683" s="1126" t="s">
        <v>619</v>
      </c>
      <c r="D683" s="1126"/>
      <c r="E683" s="1126"/>
      <c r="F683" s="1126"/>
      <c r="G683" s="1126"/>
    </row>
    <row r="684" spans="2:7" s="689" customFormat="1" ht="15" customHeight="1">
      <c r="B684" s="686"/>
      <c r="C684" s="1126" t="s">
        <v>620</v>
      </c>
      <c r="D684" s="1126"/>
      <c r="E684" s="1126"/>
      <c r="F684" s="1126"/>
      <c r="G684" s="1126"/>
    </row>
    <row r="685" spans="2:7" s="689" customFormat="1" ht="15" customHeight="1">
      <c r="B685" s="686"/>
      <c r="C685" s="1126" t="s">
        <v>621</v>
      </c>
      <c r="D685" s="1126"/>
      <c r="E685" s="1126"/>
      <c r="F685" s="1126"/>
      <c r="G685" s="1126"/>
    </row>
    <row r="686" spans="2:7" s="689" customFormat="1" ht="15" customHeight="1">
      <c r="B686" s="686"/>
      <c r="C686" s="1126" t="s">
        <v>622</v>
      </c>
      <c r="D686" s="1126"/>
      <c r="E686" s="1126"/>
      <c r="F686" s="1126"/>
      <c r="G686" s="1126"/>
    </row>
    <row r="687" spans="2:7" s="689" customFormat="1">
      <c r="B687" s="686"/>
      <c r="C687" s="713"/>
      <c r="D687" s="711"/>
      <c r="E687" s="711"/>
    </row>
    <row r="688" spans="2:7" s="689" customFormat="1" ht="40.5" customHeight="1">
      <c r="B688" s="686"/>
      <c r="C688" s="1113" t="s">
        <v>623</v>
      </c>
      <c r="D688" s="1113"/>
      <c r="E688" s="1113"/>
      <c r="F688" s="1113"/>
      <c r="G688" s="1113"/>
    </row>
    <row r="689" spans="2:7" s="689" customFormat="1">
      <c r="B689" s="686"/>
      <c r="C689" s="701"/>
      <c r="D689" s="701"/>
      <c r="E689" s="701"/>
      <c r="F689" s="701"/>
      <c r="G689" s="701"/>
    </row>
    <row r="690" spans="2:7" s="689" customFormat="1" ht="20.100000000000001" customHeight="1">
      <c r="B690" s="686" t="s">
        <v>810</v>
      </c>
      <c r="C690" s="1118" t="s">
        <v>33</v>
      </c>
      <c r="D690" s="1118"/>
      <c r="E690" s="1118"/>
      <c r="F690" s="1118"/>
      <c r="G690" s="1118"/>
    </row>
    <row r="691" spans="2:7" s="696" customFormat="1">
      <c r="B691" s="692"/>
      <c r="C691" s="694"/>
      <c r="D691" s="692"/>
      <c r="E691" s="390"/>
    </row>
    <row r="692" spans="2:7" s="696" customFormat="1" ht="44.25" customHeight="1">
      <c r="B692" s="692"/>
      <c r="C692" s="1113" t="s">
        <v>393</v>
      </c>
      <c r="D692" s="1113"/>
      <c r="E692" s="1113"/>
      <c r="F692" s="1113"/>
      <c r="G692" s="1113"/>
    </row>
    <row r="693" spans="2:7" s="696" customFormat="1" ht="15.75" customHeight="1">
      <c r="B693" s="692"/>
      <c r="C693" s="1123" t="s">
        <v>394</v>
      </c>
      <c r="D693" s="1123"/>
      <c r="E693" s="1123"/>
    </row>
    <row r="694" spans="2:7" s="696" customFormat="1" ht="27.75" customHeight="1">
      <c r="B694" s="692"/>
      <c r="C694" s="1113" t="s">
        <v>395</v>
      </c>
      <c r="D694" s="1113"/>
      <c r="E694" s="1113"/>
      <c r="F694" s="1113"/>
      <c r="G694" s="1113"/>
    </row>
    <row r="695" spans="2:7" s="696" customFormat="1" ht="30" customHeight="1">
      <c r="B695" s="692"/>
      <c r="C695" s="1113" t="s">
        <v>396</v>
      </c>
      <c r="D695" s="1113"/>
      <c r="E695" s="1113"/>
      <c r="F695" s="1113"/>
      <c r="G695" s="1113"/>
    </row>
    <row r="696" spans="2:7" s="696" customFormat="1" ht="30" customHeight="1">
      <c r="B696" s="692"/>
      <c r="C696" s="1113" t="s">
        <v>397</v>
      </c>
      <c r="D696" s="1113"/>
      <c r="E696" s="1113"/>
      <c r="F696" s="1113"/>
      <c r="G696" s="1113"/>
    </row>
    <row r="697" spans="2:7" s="696" customFormat="1" ht="31.5" customHeight="1">
      <c r="B697" s="692"/>
      <c r="C697" s="1113" t="s">
        <v>398</v>
      </c>
      <c r="D697" s="1113"/>
      <c r="E697" s="1113"/>
      <c r="F697" s="1113"/>
      <c r="G697" s="1113"/>
    </row>
    <row r="698" spans="2:7" s="696" customFormat="1" ht="15" customHeight="1">
      <c r="B698" s="692"/>
      <c r="C698" s="693" t="s">
        <v>399</v>
      </c>
      <c r="D698" s="692"/>
      <c r="E698" s="390"/>
    </row>
    <row r="699" spans="2:7" s="696" customFormat="1" ht="15" customHeight="1">
      <c r="B699" s="692"/>
      <c r="C699" s="693" t="s">
        <v>400</v>
      </c>
      <c r="D699" s="692"/>
      <c r="E699" s="390"/>
    </row>
    <row r="700" spans="2:7" s="696" customFormat="1" ht="15" customHeight="1">
      <c r="B700" s="692"/>
      <c r="C700" s="693" t="s">
        <v>401</v>
      </c>
      <c r="D700" s="692"/>
      <c r="E700" s="390"/>
    </row>
    <row r="701" spans="2:7" s="696" customFormat="1" ht="15" customHeight="1">
      <c r="B701" s="692"/>
      <c r="C701" s="693" t="s">
        <v>402</v>
      </c>
      <c r="D701" s="692"/>
      <c r="E701" s="390"/>
    </row>
    <row r="702" spans="2:7" s="696" customFormat="1">
      <c r="B702" s="692"/>
      <c r="C702" s="694"/>
      <c r="D702" s="692"/>
      <c r="E702" s="390"/>
    </row>
    <row r="703" spans="2:7" s="696" customFormat="1" ht="64.5" customHeight="1">
      <c r="B703" s="692"/>
      <c r="C703" s="1113" t="s">
        <v>403</v>
      </c>
      <c r="D703" s="1113"/>
      <c r="E703" s="1113"/>
      <c r="F703" s="1113"/>
      <c r="G703" s="1113"/>
    </row>
    <row r="704" spans="2:7" s="696" customFormat="1" ht="42" customHeight="1">
      <c r="B704" s="692"/>
      <c r="C704" s="1113" t="s">
        <v>404</v>
      </c>
      <c r="D704" s="1113"/>
      <c r="E704" s="1113"/>
      <c r="F704" s="1113"/>
      <c r="G704" s="1113"/>
    </row>
    <row r="705" spans="2:7" s="696" customFormat="1" ht="33" customHeight="1">
      <c r="B705" s="692"/>
      <c r="C705" s="1113" t="s">
        <v>405</v>
      </c>
      <c r="D705" s="1113"/>
      <c r="E705" s="1113"/>
      <c r="F705" s="1113"/>
      <c r="G705" s="1113"/>
    </row>
    <row r="706" spans="2:7" s="696" customFormat="1" ht="33" customHeight="1">
      <c r="B706" s="692"/>
      <c r="C706" s="1113" t="s">
        <v>406</v>
      </c>
      <c r="D706" s="1113"/>
      <c r="E706" s="1113"/>
      <c r="F706" s="1113"/>
      <c r="G706" s="1113"/>
    </row>
    <row r="707" spans="2:7" s="696" customFormat="1" ht="17.25" customHeight="1">
      <c r="B707" s="692"/>
      <c r="C707" s="1123" t="s">
        <v>407</v>
      </c>
      <c r="D707" s="1123"/>
      <c r="E707" s="1123"/>
    </row>
    <row r="708" spans="2:7" s="696" customFormat="1" ht="53.25" customHeight="1">
      <c r="B708" s="692"/>
      <c r="C708" s="1113" t="s">
        <v>408</v>
      </c>
      <c r="D708" s="1113"/>
      <c r="E708" s="1113"/>
      <c r="F708" s="1113"/>
      <c r="G708" s="1113"/>
    </row>
    <row r="709" spans="2:7" s="696" customFormat="1" ht="55.5" customHeight="1">
      <c r="B709" s="692"/>
      <c r="C709" s="1113" t="s">
        <v>409</v>
      </c>
      <c r="D709" s="1113"/>
      <c r="E709" s="1113"/>
      <c r="F709" s="1113"/>
      <c r="G709" s="1113"/>
    </row>
    <row r="710" spans="2:7" s="696" customFormat="1" ht="42.75" customHeight="1">
      <c r="B710" s="692"/>
      <c r="C710" s="1113" t="s">
        <v>410</v>
      </c>
      <c r="D710" s="1113"/>
      <c r="E710" s="1113"/>
      <c r="F710" s="1113"/>
      <c r="G710" s="1113"/>
    </row>
    <row r="711" spans="2:7" s="696" customFormat="1">
      <c r="B711" s="692"/>
      <c r="C711" s="694"/>
      <c r="D711" s="692"/>
      <c r="E711" s="390"/>
    </row>
    <row r="712" spans="2:7" s="696" customFormat="1" ht="15" customHeight="1">
      <c r="B712" s="692"/>
      <c r="C712" s="695" t="s">
        <v>411</v>
      </c>
      <c r="E712" s="697"/>
    </row>
    <row r="713" spans="2:7" s="696" customFormat="1" ht="16.5" customHeight="1">
      <c r="B713" s="692"/>
      <c r="C713" s="696" t="s">
        <v>412</v>
      </c>
      <c r="E713" s="697"/>
    </row>
    <row r="714" spans="2:7" s="696" customFormat="1">
      <c r="B714" s="692"/>
      <c r="C714" s="694"/>
      <c r="D714" s="692"/>
      <c r="E714" s="390"/>
    </row>
    <row r="715" spans="2:7" s="696" customFormat="1" ht="15" customHeight="1">
      <c r="B715" s="692"/>
      <c r="C715" s="1124" t="s">
        <v>244</v>
      </c>
      <c r="D715" s="1125"/>
      <c r="E715" s="1125"/>
    </row>
    <row r="716" spans="2:7" s="689" customFormat="1">
      <c r="B716" s="686"/>
      <c r="C716" s="690"/>
      <c r="D716" s="686"/>
      <c r="E716" s="688"/>
    </row>
    <row r="717" spans="2:7" s="689" customFormat="1">
      <c r="B717" s="686"/>
      <c r="C717" s="690"/>
      <c r="D717" s="686"/>
      <c r="E717" s="688"/>
    </row>
    <row r="718" spans="2:7" s="689" customFormat="1" ht="20.100000000000001" customHeight="1">
      <c r="B718" s="686" t="s">
        <v>811</v>
      </c>
      <c r="C718" s="1118" t="s">
        <v>31</v>
      </c>
      <c r="D718" s="1118"/>
      <c r="E718" s="1118"/>
      <c r="F718" s="1118"/>
      <c r="G718" s="1118"/>
    </row>
    <row r="719" spans="2:7" s="689" customFormat="1">
      <c r="B719" s="686"/>
      <c r="C719" s="690"/>
      <c r="D719" s="686"/>
      <c r="E719" s="688"/>
    </row>
    <row r="720" spans="2:7" s="689" customFormat="1" ht="54.75" customHeight="1">
      <c r="B720" s="686"/>
      <c r="C720" s="1113" t="s">
        <v>413</v>
      </c>
      <c r="D720" s="1113"/>
      <c r="E720" s="1113"/>
      <c r="F720" s="1113"/>
      <c r="G720" s="1113"/>
    </row>
    <row r="721" spans="2:7" s="689" customFormat="1" ht="15" customHeight="1">
      <c r="B721" s="686"/>
      <c r="C721" s="1115" t="s">
        <v>414</v>
      </c>
      <c r="D721" s="1115"/>
      <c r="E721" s="1115"/>
    </row>
    <row r="722" spans="2:7" s="689" customFormat="1" ht="15" customHeight="1">
      <c r="B722" s="686"/>
      <c r="C722" s="1115" t="s">
        <v>415</v>
      </c>
      <c r="D722" s="1115"/>
      <c r="E722" s="1115"/>
    </row>
    <row r="723" spans="2:7" s="689" customFormat="1">
      <c r="B723" s="686"/>
      <c r="C723" s="690"/>
      <c r="D723" s="686"/>
      <c r="E723" s="688"/>
    </row>
    <row r="724" spans="2:7" s="689" customFormat="1" ht="30.75" customHeight="1">
      <c r="B724" s="686"/>
      <c r="C724" s="1113" t="s">
        <v>416</v>
      </c>
      <c r="D724" s="1113"/>
      <c r="E724" s="1113"/>
      <c r="F724" s="1113"/>
      <c r="G724" s="1113"/>
    </row>
    <row r="725" spans="2:7" s="689" customFormat="1" ht="30.75" customHeight="1">
      <c r="B725" s="686"/>
      <c r="C725" s="1113" t="s">
        <v>417</v>
      </c>
      <c r="D725" s="1113"/>
      <c r="E725" s="1113"/>
      <c r="F725" s="1113"/>
      <c r="G725" s="1113"/>
    </row>
    <row r="726" spans="2:7" s="689" customFormat="1">
      <c r="B726" s="686"/>
      <c r="C726" s="691"/>
      <c r="D726" s="691"/>
      <c r="E726" s="691"/>
    </row>
    <row r="727" spans="2:7" s="689" customFormat="1" ht="27.75" customHeight="1">
      <c r="B727" s="686"/>
      <c r="C727" s="1113" t="s">
        <v>418</v>
      </c>
      <c r="D727" s="1113"/>
      <c r="E727" s="1113"/>
      <c r="F727" s="1113"/>
      <c r="G727" s="1113"/>
    </row>
    <row r="728" spans="2:7" s="689" customFormat="1">
      <c r="B728" s="686"/>
      <c r="C728" s="691"/>
      <c r="D728" s="691"/>
      <c r="E728" s="691"/>
    </row>
    <row r="729" spans="2:7" s="689" customFormat="1" ht="65.25" customHeight="1">
      <c r="B729" s="686"/>
      <c r="C729" s="1113" t="s">
        <v>419</v>
      </c>
      <c r="D729" s="1113"/>
      <c r="E729" s="1113"/>
      <c r="F729" s="1113"/>
      <c r="G729" s="1113"/>
    </row>
    <row r="730" spans="2:7" s="689" customFormat="1">
      <c r="B730" s="686"/>
      <c r="C730" s="691"/>
      <c r="D730" s="691"/>
      <c r="E730" s="691"/>
    </row>
    <row r="731" spans="2:7" s="689" customFormat="1" ht="51" customHeight="1">
      <c r="B731" s="686"/>
      <c r="C731" s="1113" t="s">
        <v>420</v>
      </c>
      <c r="D731" s="1113"/>
      <c r="E731" s="1113"/>
      <c r="F731" s="1113"/>
      <c r="G731" s="1113"/>
    </row>
    <row r="732" spans="2:7" s="689" customFormat="1">
      <c r="B732" s="686"/>
      <c r="C732" s="691"/>
      <c r="D732" s="691"/>
      <c r="E732" s="691"/>
    </row>
    <row r="733" spans="2:7" s="689" customFormat="1" ht="51" customHeight="1">
      <c r="B733" s="686"/>
      <c r="C733" s="1113" t="s">
        <v>421</v>
      </c>
      <c r="D733" s="1113"/>
      <c r="E733" s="1113"/>
      <c r="F733" s="1113"/>
      <c r="G733" s="1113"/>
    </row>
    <row r="734" spans="2:7" s="689" customFormat="1">
      <c r="B734" s="686"/>
      <c r="C734" s="691"/>
      <c r="D734" s="691"/>
      <c r="E734" s="691"/>
    </row>
    <row r="735" spans="2:7" s="689" customFormat="1" ht="37.5" customHeight="1">
      <c r="B735" s="686"/>
      <c r="C735" s="1113" t="s">
        <v>422</v>
      </c>
      <c r="D735" s="1113"/>
      <c r="E735" s="1113"/>
      <c r="F735" s="1113"/>
      <c r="G735" s="1113"/>
    </row>
    <row r="736" spans="2:7" s="689" customFormat="1">
      <c r="B736" s="686"/>
      <c r="C736" s="691"/>
      <c r="D736" s="691"/>
      <c r="E736" s="691"/>
    </row>
    <row r="737" spans="2:7" s="689" customFormat="1" ht="43.5" customHeight="1">
      <c r="B737" s="686"/>
      <c r="C737" s="1113" t="s">
        <v>423</v>
      </c>
      <c r="D737" s="1113"/>
      <c r="E737" s="1113"/>
      <c r="F737" s="1113"/>
      <c r="G737" s="1113"/>
    </row>
    <row r="738" spans="2:7" s="689" customFormat="1" ht="28.5" customHeight="1">
      <c r="B738" s="686"/>
      <c r="C738" s="1113" t="s">
        <v>424</v>
      </c>
      <c r="D738" s="1113"/>
      <c r="E738" s="1113"/>
      <c r="F738" s="1113"/>
      <c r="G738" s="1113"/>
    </row>
    <row r="739" spans="2:7" s="689" customFormat="1">
      <c r="B739" s="686"/>
      <c r="C739" s="690"/>
      <c r="D739" s="686"/>
      <c r="E739" s="688"/>
    </row>
    <row r="740" spans="2:7" s="689" customFormat="1" ht="27" customHeight="1">
      <c r="B740" s="686"/>
      <c r="C740" s="1115" t="s">
        <v>425</v>
      </c>
      <c r="D740" s="1115"/>
      <c r="E740" s="1115"/>
    </row>
    <row r="741" spans="2:7" s="689" customFormat="1" ht="15" customHeight="1">
      <c r="B741" s="686"/>
      <c r="C741" s="690" t="s">
        <v>426</v>
      </c>
      <c r="D741" s="686"/>
      <c r="E741" s="688"/>
    </row>
    <row r="742" spans="2:7" s="689" customFormat="1" ht="31.5" customHeight="1">
      <c r="B742" s="686"/>
      <c r="C742" s="1119" t="s">
        <v>427</v>
      </c>
      <c r="D742" s="1120"/>
      <c r="E742" s="1120"/>
    </row>
    <row r="743" spans="2:7" s="689" customFormat="1" ht="16.5" customHeight="1">
      <c r="B743" s="686"/>
      <c r="C743" s="690" t="s">
        <v>428</v>
      </c>
      <c r="D743" s="686"/>
      <c r="E743" s="688"/>
    </row>
    <row r="744" spans="2:7" s="689" customFormat="1" ht="46.5" customHeight="1">
      <c r="B744" s="686"/>
      <c r="C744" s="1121" t="s">
        <v>429</v>
      </c>
      <c r="D744" s="1122"/>
      <c r="E744" s="1122"/>
    </row>
    <row r="745" spans="2:7" s="689" customFormat="1" ht="15" customHeight="1">
      <c r="B745" s="686"/>
      <c r="C745" s="690" t="s">
        <v>430</v>
      </c>
      <c r="D745" s="686"/>
      <c r="E745" s="688"/>
    </row>
    <row r="746" spans="2:7" s="689" customFormat="1" ht="45.75" customHeight="1">
      <c r="B746" s="686"/>
      <c r="C746" s="1121" t="s">
        <v>431</v>
      </c>
      <c r="D746" s="1122"/>
      <c r="E746" s="1122"/>
    </row>
    <row r="747" spans="2:7" s="689" customFormat="1" ht="15" customHeight="1">
      <c r="B747" s="686"/>
      <c r="C747" s="690" t="s">
        <v>432</v>
      </c>
      <c r="D747" s="686"/>
      <c r="E747" s="688"/>
    </row>
    <row r="748" spans="2:7" s="689" customFormat="1" ht="38.25" customHeight="1">
      <c r="B748" s="686"/>
      <c r="C748" s="1119" t="s">
        <v>433</v>
      </c>
      <c r="D748" s="1120"/>
      <c r="E748" s="1120"/>
    </row>
    <row r="749" spans="2:7" s="689" customFormat="1">
      <c r="B749" s="686"/>
      <c r="C749" s="690"/>
      <c r="D749" s="686"/>
      <c r="E749" s="688"/>
    </row>
    <row r="750" spans="2:7" s="689" customFormat="1" ht="40.5" customHeight="1">
      <c r="B750" s="686"/>
      <c r="C750" s="1113" t="s">
        <v>434</v>
      </c>
      <c r="D750" s="1113"/>
      <c r="E750" s="1113"/>
      <c r="F750" s="1113"/>
      <c r="G750" s="1113"/>
    </row>
    <row r="751" spans="2:7" s="689" customFormat="1" ht="67.5" customHeight="1">
      <c r="B751" s="686"/>
      <c r="C751" s="1113" t="s">
        <v>435</v>
      </c>
      <c r="D751" s="1113"/>
      <c r="E751" s="1113"/>
      <c r="F751" s="1113"/>
      <c r="G751" s="1113"/>
    </row>
    <row r="752" spans="2:7" s="689" customFormat="1">
      <c r="B752" s="686"/>
      <c r="C752" s="691"/>
      <c r="D752" s="691"/>
      <c r="E752" s="691"/>
    </row>
    <row r="753" spans="2:7" s="689" customFormat="1" ht="44.25" customHeight="1">
      <c r="B753" s="686"/>
      <c r="C753" s="1113" t="s">
        <v>436</v>
      </c>
      <c r="D753" s="1113"/>
      <c r="E753" s="1113"/>
      <c r="F753" s="1113"/>
      <c r="G753" s="1113"/>
    </row>
    <row r="754" spans="2:7" s="689" customFormat="1" ht="31.5" customHeight="1">
      <c r="B754" s="686"/>
      <c r="C754" s="1113" t="s">
        <v>437</v>
      </c>
      <c r="D754" s="1113"/>
      <c r="E754" s="1113"/>
      <c r="F754" s="1113"/>
      <c r="G754" s="1113"/>
    </row>
    <row r="755" spans="2:7" s="689" customFormat="1">
      <c r="B755" s="686"/>
      <c r="C755" s="690"/>
      <c r="D755" s="686"/>
      <c r="E755" s="688"/>
    </row>
    <row r="756" spans="2:7" s="689" customFormat="1" ht="16.5" customHeight="1">
      <c r="B756" s="686"/>
      <c r="C756" s="1116" t="s">
        <v>244</v>
      </c>
      <c r="D756" s="1117"/>
      <c r="E756" s="1117"/>
    </row>
    <row r="757" spans="2:7" s="689" customFormat="1">
      <c r="B757" s="686"/>
      <c r="C757" s="690"/>
      <c r="D757" s="711"/>
      <c r="E757" s="711"/>
    </row>
    <row r="758" spans="2:7" s="689" customFormat="1" ht="20.100000000000001" customHeight="1">
      <c r="B758" s="686" t="s">
        <v>812</v>
      </c>
      <c r="C758" s="1118" t="s">
        <v>32</v>
      </c>
      <c r="D758" s="1118"/>
      <c r="E758" s="1118"/>
      <c r="F758" s="1118"/>
      <c r="G758" s="1118"/>
    </row>
    <row r="759" spans="2:7" s="689" customFormat="1">
      <c r="B759" s="686"/>
      <c r="C759" s="690"/>
      <c r="D759" s="686"/>
      <c r="E759" s="688"/>
    </row>
    <row r="760" spans="2:7" s="689" customFormat="1" ht="42.75" customHeight="1">
      <c r="B760" s="686"/>
      <c r="C760" s="1113" t="s">
        <v>351</v>
      </c>
      <c r="D760" s="1113"/>
      <c r="E760" s="1113"/>
      <c r="F760" s="1113"/>
      <c r="G760" s="1113"/>
    </row>
    <row r="761" spans="2:7" s="689" customFormat="1" ht="15" customHeight="1">
      <c r="B761" s="686"/>
      <c r="C761" s="720" t="s">
        <v>352</v>
      </c>
      <c r="D761" s="691"/>
      <c r="E761" s="691"/>
    </row>
    <row r="762" spans="2:7" s="689" customFormat="1" ht="15" customHeight="1">
      <c r="B762" s="686"/>
      <c r="C762" s="720" t="s">
        <v>353</v>
      </c>
      <c r="D762" s="691"/>
      <c r="E762" s="691"/>
    </row>
    <row r="763" spans="2:7" s="689" customFormat="1" ht="15" customHeight="1">
      <c r="B763" s="686"/>
      <c r="C763" s="720" t="s">
        <v>354</v>
      </c>
      <c r="D763" s="691"/>
      <c r="E763" s="691"/>
    </row>
    <row r="764" spans="2:7" s="689" customFormat="1" ht="15" customHeight="1">
      <c r="B764" s="686"/>
      <c r="C764" s="720" t="s">
        <v>355</v>
      </c>
      <c r="D764" s="691"/>
      <c r="E764" s="691"/>
    </row>
    <row r="765" spans="2:7" s="689" customFormat="1" ht="15" customHeight="1">
      <c r="B765" s="686"/>
      <c r="C765" s="720" t="s">
        <v>356</v>
      </c>
      <c r="D765" s="691"/>
      <c r="E765" s="691"/>
    </row>
    <row r="766" spans="2:7" s="689" customFormat="1" ht="30" customHeight="1">
      <c r="B766" s="686"/>
      <c r="C766" s="1114" t="s">
        <v>357</v>
      </c>
      <c r="D766" s="1114"/>
      <c r="E766" s="1114"/>
      <c r="F766" s="1114"/>
    </row>
    <row r="767" spans="2:7" s="689" customFormat="1" ht="15" customHeight="1">
      <c r="B767" s="686"/>
      <c r="C767" s="1115" t="s">
        <v>358</v>
      </c>
      <c r="D767" s="1115"/>
      <c r="E767" s="1115"/>
    </row>
    <row r="768" spans="2:7" s="689" customFormat="1" ht="15" customHeight="1">
      <c r="B768" s="686"/>
      <c r="C768" s="691"/>
      <c r="D768" s="691"/>
      <c r="E768" s="691"/>
    </row>
    <row r="769" spans="2:7" s="689" customFormat="1" ht="44.25" customHeight="1">
      <c r="B769" s="686"/>
      <c r="C769" s="1113" t="s">
        <v>359</v>
      </c>
      <c r="D769" s="1113"/>
      <c r="E769" s="1113"/>
      <c r="F769" s="1113"/>
      <c r="G769" s="1113"/>
    </row>
    <row r="770" spans="2:7" s="689" customFormat="1" ht="29.25" customHeight="1">
      <c r="B770" s="686"/>
      <c r="C770" s="1113" t="s">
        <v>360</v>
      </c>
      <c r="D770" s="1113"/>
      <c r="E770" s="1113"/>
      <c r="F770" s="1113"/>
      <c r="G770" s="1113"/>
    </row>
    <row r="771" spans="2:7" s="689" customFormat="1" ht="15" customHeight="1">
      <c r="B771" s="686"/>
      <c r="C771" s="721" t="s">
        <v>361</v>
      </c>
      <c r="D771" s="686"/>
      <c r="E771" s="688"/>
    </row>
    <row r="772" spans="2:7" s="689" customFormat="1" ht="15" customHeight="1">
      <c r="B772" s="686"/>
      <c r="C772" s="721" t="s">
        <v>362</v>
      </c>
      <c r="D772" s="686"/>
      <c r="E772" s="688"/>
    </row>
    <row r="773" spans="2:7" s="689" customFormat="1" ht="15" customHeight="1">
      <c r="B773" s="686"/>
      <c r="C773" s="721" t="s">
        <v>363</v>
      </c>
      <c r="D773" s="686"/>
      <c r="E773" s="688"/>
    </row>
    <row r="774" spans="2:7" s="689" customFormat="1" ht="15" customHeight="1">
      <c r="B774" s="686"/>
      <c r="C774" s="721" t="s">
        <v>364</v>
      </c>
      <c r="D774" s="686"/>
      <c r="E774" s="688"/>
    </row>
    <row r="775" spans="2:7" s="689" customFormat="1" ht="15" customHeight="1">
      <c r="B775" s="686"/>
      <c r="C775" s="721" t="s">
        <v>365</v>
      </c>
      <c r="D775" s="686"/>
      <c r="E775" s="688"/>
    </row>
    <row r="776" spans="2:7" s="689" customFormat="1" ht="15" customHeight="1">
      <c r="B776" s="686"/>
      <c r="C776" s="721" t="s">
        <v>366</v>
      </c>
      <c r="D776" s="686"/>
      <c r="E776" s="688"/>
    </row>
    <row r="777" spans="2:7" s="689" customFormat="1" ht="15" customHeight="1">
      <c r="B777" s="686"/>
      <c r="C777" s="721" t="s">
        <v>367</v>
      </c>
      <c r="D777" s="686"/>
      <c r="E777" s="688"/>
    </row>
    <row r="778" spans="2:7" s="689" customFormat="1" ht="15" customHeight="1">
      <c r="B778" s="686"/>
      <c r="C778" s="690"/>
      <c r="D778" s="686"/>
      <c r="E778" s="688"/>
    </row>
    <row r="779" spans="2:7" s="689" customFormat="1" ht="15" customHeight="1">
      <c r="B779" s="686"/>
      <c r="C779" s="1113" t="s">
        <v>368</v>
      </c>
      <c r="D779" s="1113"/>
      <c r="E779" s="1113"/>
      <c r="F779" s="1113"/>
      <c r="G779" s="1113"/>
    </row>
    <row r="780" spans="2:7" s="689" customFormat="1" ht="40.5" customHeight="1">
      <c r="B780" s="686"/>
      <c r="C780" s="1113" t="s">
        <v>369</v>
      </c>
      <c r="D780" s="1113"/>
      <c r="E780" s="1113"/>
      <c r="F780" s="1113"/>
      <c r="G780" s="1113"/>
    </row>
    <row r="781" spans="2:7" s="689" customFormat="1" ht="31.5" customHeight="1">
      <c r="B781" s="686"/>
      <c r="C781" s="1113" t="s">
        <v>370</v>
      </c>
      <c r="D781" s="1113"/>
      <c r="E781" s="1113"/>
      <c r="F781" s="1113"/>
      <c r="G781" s="1113"/>
    </row>
    <row r="782" spans="2:7" s="689" customFormat="1" ht="31.5" customHeight="1">
      <c r="B782" s="686"/>
      <c r="C782" s="1113" t="s">
        <v>371</v>
      </c>
      <c r="D782" s="1113"/>
      <c r="E782" s="1113"/>
      <c r="F782" s="1113"/>
      <c r="G782" s="1113"/>
    </row>
    <row r="783" spans="2:7" s="689" customFormat="1" ht="29.25" customHeight="1">
      <c r="B783" s="686"/>
      <c r="C783" s="1113" t="s">
        <v>372</v>
      </c>
      <c r="D783" s="1113"/>
      <c r="E783" s="1113"/>
      <c r="F783" s="1113"/>
      <c r="G783" s="1113"/>
    </row>
    <row r="784" spans="2:7" s="689" customFormat="1" ht="15" customHeight="1">
      <c r="B784" s="686"/>
      <c r="C784" s="690" t="s">
        <v>373</v>
      </c>
      <c r="D784" s="686"/>
      <c r="E784" s="688"/>
    </row>
    <row r="785" spans="2:7" s="689" customFormat="1" ht="15" customHeight="1">
      <c r="B785" s="686"/>
      <c r="C785" s="689" t="s">
        <v>374</v>
      </c>
      <c r="E785" s="716"/>
    </row>
    <row r="786" spans="2:7" s="689" customFormat="1">
      <c r="B786" s="686"/>
      <c r="C786" s="690"/>
      <c r="D786" s="686"/>
      <c r="E786" s="688"/>
    </row>
    <row r="787" spans="2:7" s="689" customFormat="1">
      <c r="B787" s="686"/>
      <c r="C787" s="690"/>
      <c r="D787" s="686"/>
      <c r="E787" s="688"/>
    </row>
    <row r="788" spans="2:7" s="689" customFormat="1" ht="15" customHeight="1">
      <c r="B788" s="686"/>
      <c r="C788" s="724" t="s">
        <v>375</v>
      </c>
      <c r="D788" s="686"/>
      <c r="E788" s="688"/>
    </row>
    <row r="789" spans="2:7" s="689" customFormat="1" ht="15" customHeight="1">
      <c r="B789" s="686"/>
      <c r="C789" s="724" t="s">
        <v>376</v>
      </c>
      <c r="D789" s="686"/>
      <c r="E789" s="688"/>
    </row>
    <row r="790" spans="2:7" s="689" customFormat="1" ht="9.9499999999999993" customHeight="1">
      <c r="B790" s="686"/>
      <c r="C790" s="690"/>
      <c r="D790" s="686"/>
      <c r="E790" s="688"/>
    </row>
    <row r="791" spans="2:7" s="689" customFormat="1" ht="39" customHeight="1">
      <c r="B791" s="686"/>
      <c r="C791" s="1113" t="s">
        <v>377</v>
      </c>
      <c r="D791" s="1113"/>
      <c r="E791" s="1113"/>
      <c r="F791" s="1113"/>
      <c r="G791" s="1113"/>
    </row>
    <row r="792" spans="2:7" s="689" customFormat="1" ht="39" customHeight="1">
      <c r="B792" s="686"/>
      <c r="C792" s="1113" t="s">
        <v>378</v>
      </c>
      <c r="D792" s="1113"/>
      <c r="E792" s="1113"/>
      <c r="F792" s="1113"/>
      <c r="G792" s="1113"/>
    </row>
    <row r="793" spans="2:7" s="689" customFormat="1" ht="29.25" customHeight="1">
      <c r="B793" s="686"/>
      <c r="C793" s="1113" t="s">
        <v>379</v>
      </c>
      <c r="D793" s="1113"/>
      <c r="E793" s="1113"/>
      <c r="F793" s="1113"/>
      <c r="G793" s="1113"/>
    </row>
    <row r="794" spans="2:7" s="689" customFormat="1" ht="9.9499999999999993" hidden="1" customHeight="1">
      <c r="B794" s="686"/>
      <c r="C794" s="691"/>
      <c r="D794" s="691"/>
      <c r="E794" s="691"/>
    </row>
    <row r="795" spans="2:7" s="689" customFormat="1" ht="31.5" customHeight="1">
      <c r="B795" s="686"/>
      <c r="C795" s="1113" t="s">
        <v>380</v>
      </c>
      <c r="D795" s="1113"/>
      <c r="E795" s="1113"/>
      <c r="F795" s="1113"/>
      <c r="G795" s="1113"/>
    </row>
    <row r="796" spans="2:7" s="689" customFormat="1" ht="9.9499999999999993" customHeight="1">
      <c r="B796" s="686"/>
      <c r="C796" s="690"/>
      <c r="D796" s="686"/>
      <c r="E796" s="688"/>
    </row>
    <row r="797" spans="2:7" s="689" customFormat="1" ht="44.25" customHeight="1">
      <c r="B797" s="686"/>
      <c r="C797" s="1113" t="s">
        <v>381</v>
      </c>
      <c r="D797" s="1113"/>
      <c r="E797" s="1113"/>
      <c r="F797" s="1113"/>
      <c r="G797" s="1113"/>
    </row>
    <row r="798" spans="2:7" s="689" customFormat="1" ht="9.9499999999999993" customHeight="1">
      <c r="B798" s="686"/>
      <c r="C798" s="690"/>
      <c r="D798" s="686"/>
      <c r="E798" s="688"/>
    </row>
    <row r="799" spans="2:7" s="689" customFormat="1" ht="33" customHeight="1">
      <c r="B799" s="686"/>
      <c r="C799" s="1113" t="s">
        <v>382</v>
      </c>
      <c r="D799" s="1113"/>
      <c r="E799" s="1113"/>
      <c r="F799" s="1113"/>
      <c r="G799" s="1113"/>
    </row>
    <row r="800" spans="2:7" s="689" customFormat="1" ht="9.9499999999999993" customHeight="1">
      <c r="B800" s="686"/>
      <c r="C800" s="690"/>
      <c r="D800" s="686"/>
      <c r="E800" s="688"/>
    </row>
    <row r="801" spans="2:7" s="689" customFormat="1" ht="53.25" customHeight="1">
      <c r="B801" s="686"/>
      <c r="C801" s="1113" t="s">
        <v>383</v>
      </c>
      <c r="D801" s="1113"/>
      <c r="E801" s="1113"/>
      <c r="F801" s="1113"/>
      <c r="G801" s="1113"/>
    </row>
    <row r="802" spans="2:7" s="689" customFormat="1" ht="74.25" customHeight="1">
      <c r="B802" s="686"/>
      <c r="C802" s="1113" t="s">
        <v>384</v>
      </c>
      <c r="D802" s="1113"/>
      <c r="E802" s="1113"/>
      <c r="F802" s="1113"/>
      <c r="G802" s="1113"/>
    </row>
    <row r="803" spans="2:7" s="689" customFormat="1" ht="9.9499999999999993" customHeight="1">
      <c r="B803" s="686"/>
      <c r="C803" s="690"/>
      <c r="D803" s="686"/>
      <c r="E803" s="688"/>
    </row>
    <row r="804" spans="2:7" s="689" customFormat="1" ht="30" customHeight="1">
      <c r="B804" s="686"/>
      <c r="C804" s="1113" t="s">
        <v>385</v>
      </c>
      <c r="D804" s="1113"/>
      <c r="E804" s="1113"/>
      <c r="F804" s="1113"/>
      <c r="G804" s="1113"/>
    </row>
    <row r="805" spans="2:7" s="689" customFormat="1" ht="39" customHeight="1">
      <c r="B805" s="686"/>
      <c r="C805" s="1113" t="s">
        <v>386</v>
      </c>
      <c r="D805" s="1113"/>
      <c r="E805" s="1113"/>
      <c r="F805" s="1113"/>
      <c r="G805" s="1113"/>
    </row>
    <row r="806" spans="2:7" s="689" customFormat="1" ht="9.9499999999999993" customHeight="1">
      <c r="B806" s="686"/>
      <c r="C806" s="690"/>
      <c r="D806" s="686"/>
      <c r="E806" s="688"/>
    </row>
    <row r="807" spans="2:7" s="689" customFormat="1" ht="40.5" customHeight="1">
      <c r="B807" s="686"/>
      <c r="C807" s="1113" t="s">
        <v>387</v>
      </c>
      <c r="D807" s="1113"/>
      <c r="E807" s="1113"/>
      <c r="F807" s="1113"/>
      <c r="G807" s="1113"/>
    </row>
    <row r="808" spans="2:7" s="689" customFormat="1" ht="39" customHeight="1">
      <c r="B808" s="686"/>
      <c r="C808" s="1113" t="s">
        <v>388</v>
      </c>
      <c r="D808" s="1113"/>
      <c r="E808" s="1113"/>
      <c r="F808" s="1113"/>
      <c r="G808" s="1113"/>
    </row>
    <row r="809" spans="2:7" s="689" customFormat="1" ht="9.9499999999999993" customHeight="1">
      <c r="B809" s="686"/>
      <c r="C809" s="690"/>
      <c r="D809" s="686"/>
      <c r="E809" s="688"/>
    </row>
    <row r="810" spans="2:7" s="689" customFormat="1" ht="41.25" customHeight="1">
      <c r="B810" s="686"/>
      <c r="C810" s="1113" t="s">
        <v>389</v>
      </c>
      <c r="D810" s="1113"/>
      <c r="E810" s="1113"/>
      <c r="F810" s="1113"/>
      <c r="G810" s="1113"/>
    </row>
    <row r="811" spans="2:7" s="689" customFormat="1" ht="9.9499999999999993" customHeight="1">
      <c r="B811" s="686"/>
      <c r="C811" s="690"/>
      <c r="D811" s="686"/>
      <c r="E811" s="688"/>
    </row>
    <row r="812" spans="2:7" s="689" customFormat="1" ht="65.25" customHeight="1">
      <c r="B812" s="686"/>
      <c r="C812" s="1113" t="s">
        <v>390</v>
      </c>
      <c r="D812" s="1113"/>
      <c r="E812" s="1113"/>
      <c r="F812" s="1113"/>
      <c r="G812" s="1113"/>
    </row>
    <row r="813" spans="2:7" s="689" customFormat="1" ht="9.9499999999999993" customHeight="1">
      <c r="B813" s="686"/>
      <c r="C813" s="690"/>
      <c r="D813" s="686"/>
      <c r="E813" s="688"/>
    </row>
    <row r="814" spans="2:7" s="689" customFormat="1" ht="38.25" customHeight="1">
      <c r="B814" s="686"/>
      <c r="C814" s="1113" t="s">
        <v>391</v>
      </c>
      <c r="D814" s="1113"/>
      <c r="E814" s="1113"/>
      <c r="F814" s="1113"/>
      <c r="G814" s="1113"/>
    </row>
    <row r="815" spans="2:7" s="689" customFormat="1" ht="9.9499999999999993" customHeight="1">
      <c r="B815" s="686"/>
      <c r="C815" s="690"/>
      <c r="D815" s="686"/>
      <c r="E815" s="688"/>
    </row>
    <row r="816" spans="2:7" s="689" customFormat="1" ht="12.75" customHeight="1">
      <c r="B816" s="686"/>
      <c r="C816" s="1113" t="s">
        <v>392</v>
      </c>
      <c r="D816" s="1113"/>
      <c r="E816" s="1113"/>
      <c r="F816" s="1113"/>
      <c r="G816" s="1113"/>
    </row>
    <row r="817" spans="2:7" s="689" customFormat="1" ht="9.9499999999999993" customHeight="1">
      <c r="B817" s="686"/>
      <c r="C817" s="690"/>
      <c r="D817" s="686"/>
      <c r="E817" s="688"/>
    </row>
    <row r="818" spans="2:7" s="689" customFormat="1" ht="12.75" customHeight="1">
      <c r="B818" s="686"/>
      <c r="C818" s="1113" t="s">
        <v>244</v>
      </c>
      <c r="D818" s="1113"/>
      <c r="E818" s="1113"/>
      <c r="F818" s="1113"/>
      <c r="G818" s="1113"/>
    </row>
    <row r="819" spans="2:7" s="689" customFormat="1" ht="12.75" customHeight="1">
      <c r="B819" s="686"/>
      <c r="C819" s="701"/>
      <c r="D819" s="701"/>
      <c r="E819" s="701"/>
      <c r="F819" s="701"/>
      <c r="G819" s="701"/>
    </row>
    <row r="820" spans="2:7" s="689" customFormat="1" ht="12.75" customHeight="1">
      <c r="B820" s="686"/>
      <c r="C820" s="701"/>
      <c r="D820" s="701"/>
      <c r="E820" s="701"/>
      <c r="F820" s="701"/>
      <c r="G820" s="701"/>
    </row>
    <row r="821" spans="2:7" s="689" customFormat="1" ht="12.75" customHeight="1">
      <c r="B821" s="686"/>
      <c r="C821" s="701"/>
      <c r="D821" s="701"/>
      <c r="E821" s="701"/>
      <c r="F821" s="701"/>
      <c r="G821" s="701"/>
    </row>
    <row r="822" spans="2:7" s="689" customFormat="1" ht="12.75" customHeight="1">
      <c r="B822" s="686"/>
      <c r="C822" s="701"/>
      <c r="D822" s="701"/>
      <c r="E822" s="701"/>
      <c r="F822" s="701"/>
      <c r="G822" s="701"/>
    </row>
    <row r="823" spans="2:7" s="689" customFormat="1" ht="12.75" customHeight="1">
      <c r="B823" s="686"/>
      <c r="C823" s="701"/>
      <c r="D823" s="701"/>
      <c r="E823" s="701"/>
      <c r="F823" s="701"/>
      <c r="G823" s="701"/>
    </row>
    <row r="824" spans="2:7" s="689" customFormat="1" ht="12.75" customHeight="1">
      <c r="B824" s="686"/>
      <c r="C824" s="701"/>
      <c r="D824" s="701"/>
      <c r="E824" s="701"/>
      <c r="F824" s="701"/>
      <c r="G824" s="701"/>
    </row>
    <row r="825" spans="2:7" s="689" customFormat="1" ht="12.75" customHeight="1">
      <c r="B825" s="686"/>
      <c r="C825" s="701"/>
      <c r="D825" s="701"/>
      <c r="E825" s="701"/>
      <c r="F825" s="701"/>
      <c r="G825" s="701"/>
    </row>
  </sheetData>
  <sheetProtection password="E4C2" sheet="1" objects="1" scenarios="1"/>
  <mergeCells count="461">
    <mergeCell ref="B1:G1"/>
    <mergeCell ref="B38:G38"/>
    <mergeCell ref="C42:G42"/>
    <mergeCell ref="C43:G43"/>
    <mergeCell ref="C44:G44"/>
    <mergeCell ref="C45:G45"/>
    <mergeCell ref="C53:E53"/>
    <mergeCell ref="C54:E54"/>
    <mergeCell ref="C58:E58"/>
    <mergeCell ref="C60:G60"/>
    <mergeCell ref="C61:G61"/>
    <mergeCell ref="C62:E62"/>
    <mergeCell ref="C46:G46"/>
    <mergeCell ref="C47:G47"/>
    <mergeCell ref="C48:G48"/>
    <mergeCell ref="C49:G49"/>
    <mergeCell ref="C51:E51"/>
    <mergeCell ref="C52:E52"/>
    <mergeCell ref="C74:G74"/>
    <mergeCell ref="C75:G75"/>
    <mergeCell ref="C78:G78"/>
    <mergeCell ref="C81:G81"/>
    <mergeCell ref="C82:G82"/>
    <mergeCell ref="C85:G85"/>
    <mergeCell ref="C63:G63"/>
    <mergeCell ref="C64:E64"/>
    <mergeCell ref="C68:G68"/>
    <mergeCell ref="C69:G69"/>
    <mergeCell ref="C70:G70"/>
    <mergeCell ref="C73:G73"/>
    <mergeCell ref="C96:G96"/>
    <mergeCell ref="C97:G97"/>
    <mergeCell ref="C98:G98"/>
    <mergeCell ref="C99:G99"/>
    <mergeCell ref="C100:G100"/>
    <mergeCell ref="C101:G101"/>
    <mergeCell ref="C87:G87"/>
    <mergeCell ref="C90:G90"/>
    <mergeCell ref="C91:G91"/>
    <mergeCell ref="C92:G92"/>
    <mergeCell ref="C93:G93"/>
    <mergeCell ref="C95:G95"/>
    <mergeCell ref="B117:G117"/>
    <mergeCell ref="C119:G119"/>
    <mergeCell ref="C125:G125"/>
    <mergeCell ref="C127:G127"/>
    <mergeCell ref="C129:G129"/>
    <mergeCell ref="C131:G131"/>
    <mergeCell ref="C121:G121"/>
    <mergeCell ref="C123:G123"/>
    <mergeCell ref="C102:G102"/>
    <mergeCell ref="C110:G110"/>
    <mergeCell ref="C111:G111"/>
    <mergeCell ref="C112:G112"/>
    <mergeCell ref="C113:G113"/>
    <mergeCell ref="C114:G114"/>
    <mergeCell ref="C145:G145"/>
    <mergeCell ref="C147:G147"/>
    <mergeCell ref="C149:G149"/>
    <mergeCell ref="C150:G150"/>
    <mergeCell ref="C152:G152"/>
    <mergeCell ref="C154:G154"/>
    <mergeCell ref="C133:G133"/>
    <mergeCell ref="C135:G135"/>
    <mergeCell ref="C137:G137"/>
    <mergeCell ref="C139:G139"/>
    <mergeCell ref="C141:G141"/>
    <mergeCell ref="C143:G143"/>
    <mergeCell ref="C169:G169"/>
    <mergeCell ref="C170:G170"/>
    <mergeCell ref="C171:G171"/>
    <mergeCell ref="C172:G172"/>
    <mergeCell ref="C173:G173"/>
    <mergeCell ref="C175:G175"/>
    <mergeCell ref="C155:G155"/>
    <mergeCell ref="C157:G157"/>
    <mergeCell ref="C159:G159"/>
    <mergeCell ref="C161:G161"/>
    <mergeCell ref="C165:G165"/>
    <mergeCell ref="C167:G167"/>
    <mergeCell ref="C185:G185"/>
    <mergeCell ref="C186:G186"/>
    <mergeCell ref="C187:G187"/>
    <mergeCell ref="C188:G188"/>
    <mergeCell ref="C189:G189"/>
    <mergeCell ref="C190:G190"/>
    <mergeCell ref="C177:G177"/>
    <mergeCell ref="C178:G178"/>
    <mergeCell ref="C179:G179"/>
    <mergeCell ref="C181:G181"/>
    <mergeCell ref="C183:G183"/>
    <mergeCell ref="C184:G184"/>
    <mergeCell ref="C197:G197"/>
    <mergeCell ref="C198:G198"/>
    <mergeCell ref="C199:G199"/>
    <mergeCell ref="C200:G200"/>
    <mergeCell ref="C201:G201"/>
    <mergeCell ref="C202:G202"/>
    <mergeCell ref="C191:G191"/>
    <mergeCell ref="C192:G192"/>
    <mergeCell ref="C193:G193"/>
    <mergeCell ref="C194:G194"/>
    <mergeCell ref="C195:G195"/>
    <mergeCell ref="C196:G196"/>
    <mergeCell ref="C218:G218"/>
    <mergeCell ref="C219:G219"/>
    <mergeCell ref="C220:G220"/>
    <mergeCell ref="C221:G221"/>
    <mergeCell ref="C222:G222"/>
    <mergeCell ref="C223:G223"/>
    <mergeCell ref="C203:G203"/>
    <mergeCell ref="C204:G204"/>
    <mergeCell ref="C205:G205"/>
    <mergeCell ref="C214:G214"/>
    <mergeCell ref="C215:G215"/>
    <mergeCell ref="C217:G217"/>
    <mergeCell ref="C233:G233"/>
    <mergeCell ref="C235:G235"/>
    <mergeCell ref="C236:G236"/>
    <mergeCell ref="C237:G237"/>
    <mergeCell ref="C239:G239"/>
    <mergeCell ref="C240:G240"/>
    <mergeCell ref="C224:G224"/>
    <mergeCell ref="C226:G226"/>
    <mergeCell ref="C228:G228"/>
    <mergeCell ref="C229:G229"/>
    <mergeCell ref="C230:G230"/>
    <mergeCell ref="C232:G232"/>
    <mergeCell ref="C248:G248"/>
    <mergeCell ref="C250:G250"/>
    <mergeCell ref="C251:G251"/>
    <mergeCell ref="C252:G252"/>
    <mergeCell ref="C253:G253"/>
    <mergeCell ref="C254:G254"/>
    <mergeCell ref="C242:G242"/>
    <mergeCell ref="C243:G243"/>
    <mergeCell ref="C244:G244"/>
    <mergeCell ref="C245:G245"/>
    <mergeCell ref="C246:G246"/>
    <mergeCell ref="C247:G247"/>
    <mergeCell ref="C262:G262"/>
    <mergeCell ref="C263:G263"/>
    <mergeCell ref="C264:G264"/>
    <mergeCell ref="C265:G265"/>
    <mergeCell ref="C270:G270"/>
    <mergeCell ref="C281:G281"/>
    <mergeCell ref="C255:G255"/>
    <mergeCell ref="C256:G256"/>
    <mergeCell ref="C257:G257"/>
    <mergeCell ref="C258:G258"/>
    <mergeCell ref="C259:G259"/>
    <mergeCell ref="C261:G261"/>
    <mergeCell ref="C290:G290"/>
    <mergeCell ref="C291:G291"/>
    <mergeCell ref="C292:G292"/>
    <mergeCell ref="C293:G293"/>
    <mergeCell ref="C294:G294"/>
    <mergeCell ref="C296:G296"/>
    <mergeCell ref="C283:G283"/>
    <mergeCell ref="C284:G284"/>
    <mergeCell ref="C285:E285"/>
    <mergeCell ref="C286:E286"/>
    <mergeCell ref="C288:G288"/>
    <mergeCell ref="C289:G289"/>
    <mergeCell ref="C303:G303"/>
    <mergeCell ref="C304:G304"/>
    <mergeCell ref="C305:G305"/>
    <mergeCell ref="C306:G306"/>
    <mergeCell ref="C307:G307"/>
    <mergeCell ref="C308:G308"/>
    <mergeCell ref="C297:G297"/>
    <mergeCell ref="C298:G298"/>
    <mergeCell ref="C299:G299"/>
    <mergeCell ref="C300:G300"/>
    <mergeCell ref="C301:G301"/>
    <mergeCell ref="C302:G302"/>
    <mergeCell ref="C316:G316"/>
    <mergeCell ref="C322:G322"/>
    <mergeCell ref="C324:G324"/>
    <mergeCell ref="C325:G325"/>
    <mergeCell ref="C326:G326"/>
    <mergeCell ref="C327:G327"/>
    <mergeCell ref="C309:G309"/>
    <mergeCell ref="C310:G310"/>
    <mergeCell ref="C312:G312"/>
    <mergeCell ref="C313:G313"/>
    <mergeCell ref="C314:G314"/>
    <mergeCell ref="C315:G315"/>
    <mergeCell ref="C337:G337"/>
    <mergeCell ref="C339:G339"/>
    <mergeCell ref="C341:G341"/>
    <mergeCell ref="C343:G343"/>
    <mergeCell ref="C345:G345"/>
    <mergeCell ref="C349:G349"/>
    <mergeCell ref="C328:G328"/>
    <mergeCell ref="C329:G329"/>
    <mergeCell ref="C331:G331"/>
    <mergeCell ref="C332:G332"/>
    <mergeCell ref="C334:G334"/>
    <mergeCell ref="C335:G335"/>
    <mergeCell ref="C361:G361"/>
    <mergeCell ref="C362:G362"/>
    <mergeCell ref="C363:G363"/>
    <mergeCell ref="C365:G365"/>
    <mergeCell ref="C367:G367"/>
    <mergeCell ref="C369:G369"/>
    <mergeCell ref="C351:G351"/>
    <mergeCell ref="C353:G353"/>
    <mergeCell ref="C355:G355"/>
    <mergeCell ref="C356:G356"/>
    <mergeCell ref="C358:G358"/>
    <mergeCell ref="C360:G360"/>
    <mergeCell ref="C383:G383"/>
    <mergeCell ref="C384:G384"/>
    <mergeCell ref="C385:G385"/>
    <mergeCell ref="C386:G386"/>
    <mergeCell ref="C387:G387"/>
    <mergeCell ref="C388:G388"/>
    <mergeCell ref="C371:G371"/>
    <mergeCell ref="C373:G373"/>
    <mergeCell ref="C375:G375"/>
    <mergeCell ref="C376:G376"/>
    <mergeCell ref="B379:G379"/>
    <mergeCell ref="C381:G381"/>
    <mergeCell ref="C396:G396"/>
    <mergeCell ref="C397:G397"/>
    <mergeCell ref="C398:G398"/>
    <mergeCell ref="C399:G399"/>
    <mergeCell ref="C400:G400"/>
    <mergeCell ref="C402:G402"/>
    <mergeCell ref="C389:G389"/>
    <mergeCell ref="C390:G390"/>
    <mergeCell ref="C391:G391"/>
    <mergeCell ref="C392:G392"/>
    <mergeCell ref="C394:G394"/>
    <mergeCell ref="C395:G395"/>
    <mergeCell ref="C414:G414"/>
    <mergeCell ref="C416:G416"/>
    <mergeCell ref="C417:G417"/>
    <mergeCell ref="C419:G419"/>
    <mergeCell ref="C421:G421"/>
    <mergeCell ref="C423:G423"/>
    <mergeCell ref="C403:G403"/>
    <mergeCell ref="C405:G405"/>
    <mergeCell ref="C407:G407"/>
    <mergeCell ref="C409:G409"/>
    <mergeCell ref="C411:G411"/>
    <mergeCell ref="C413:G413"/>
    <mergeCell ref="C431:G431"/>
    <mergeCell ref="C433:G433"/>
    <mergeCell ref="C434:G434"/>
    <mergeCell ref="C435:E435"/>
    <mergeCell ref="C450:G450"/>
    <mergeCell ref="C452:E452"/>
    <mergeCell ref="C424:G424"/>
    <mergeCell ref="C425:G425"/>
    <mergeCell ref="C426:G426"/>
    <mergeCell ref="C427:G427"/>
    <mergeCell ref="C428:G428"/>
    <mergeCell ref="C429:G429"/>
    <mergeCell ref="C464:E464"/>
    <mergeCell ref="C465:E465"/>
    <mergeCell ref="C466:E466"/>
    <mergeCell ref="C467:E467"/>
    <mergeCell ref="C469:E469"/>
    <mergeCell ref="C470:E470"/>
    <mergeCell ref="C453:G453"/>
    <mergeCell ref="C454:G454"/>
    <mergeCell ref="C456:G456"/>
    <mergeCell ref="C458:G458"/>
    <mergeCell ref="C460:G460"/>
    <mergeCell ref="C462:G462"/>
    <mergeCell ref="C478:E478"/>
    <mergeCell ref="C479:E479"/>
    <mergeCell ref="C480:G480"/>
    <mergeCell ref="C482:G482"/>
    <mergeCell ref="C483:G483"/>
    <mergeCell ref="C485:G485"/>
    <mergeCell ref="C471:E471"/>
    <mergeCell ref="C473:E473"/>
    <mergeCell ref="C474:E474"/>
    <mergeCell ref="C475:E475"/>
    <mergeCell ref="C476:E476"/>
    <mergeCell ref="C477:E477"/>
    <mergeCell ref="C516:G516"/>
    <mergeCell ref="C518:G518"/>
    <mergeCell ref="C519:G519"/>
    <mergeCell ref="C520:G520"/>
    <mergeCell ref="C521:G521"/>
    <mergeCell ref="C523:G523"/>
    <mergeCell ref="C488:G488"/>
    <mergeCell ref="C492:G492"/>
    <mergeCell ref="C493:G493"/>
    <mergeCell ref="C494:E494"/>
    <mergeCell ref="C508:F508"/>
    <mergeCell ref="C515:G515"/>
    <mergeCell ref="C530:E530"/>
    <mergeCell ref="C534:E534"/>
    <mergeCell ref="C535:G535"/>
    <mergeCell ref="C536:G536"/>
    <mergeCell ref="C537:G537"/>
    <mergeCell ref="C539:E539"/>
    <mergeCell ref="C524:G524"/>
    <mergeCell ref="C525:G525"/>
    <mergeCell ref="C526:G526"/>
    <mergeCell ref="C527:G527"/>
    <mergeCell ref="C528:G528"/>
    <mergeCell ref="C529:E529"/>
    <mergeCell ref="C549:G549"/>
    <mergeCell ref="C550:G550"/>
    <mergeCell ref="C551:G551"/>
    <mergeCell ref="C552:G552"/>
    <mergeCell ref="C553:G553"/>
    <mergeCell ref="C557:G557"/>
    <mergeCell ref="C540:E540"/>
    <mergeCell ref="C541:E541"/>
    <mergeCell ref="C542:E542"/>
    <mergeCell ref="C543:E543"/>
    <mergeCell ref="C547:E547"/>
    <mergeCell ref="C548:G548"/>
    <mergeCell ref="C569:G569"/>
    <mergeCell ref="C570:G570"/>
    <mergeCell ref="C572:G572"/>
    <mergeCell ref="C573:G573"/>
    <mergeCell ref="C575:G575"/>
    <mergeCell ref="C577:G577"/>
    <mergeCell ref="C558:G558"/>
    <mergeCell ref="C559:E559"/>
    <mergeCell ref="C561:G561"/>
    <mergeCell ref="C563:G563"/>
    <mergeCell ref="C565:G565"/>
    <mergeCell ref="C567:G567"/>
    <mergeCell ref="C585:G585"/>
    <mergeCell ref="C587:G587"/>
    <mergeCell ref="C600:G600"/>
    <mergeCell ref="C609:G609"/>
    <mergeCell ref="C611:G611"/>
    <mergeCell ref="C612:G612"/>
    <mergeCell ref="C578:G578"/>
    <mergeCell ref="C579:G579"/>
    <mergeCell ref="C580:G580"/>
    <mergeCell ref="C581:G581"/>
    <mergeCell ref="C582:G582"/>
    <mergeCell ref="C584:G584"/>
    <mergeCell ref="C630:G630"/>
    <mergeCell ref="C634:G634"/>
    <mergeCell ref="C635:G635"/>
    <mergeCell ref="C640:G640"/>
    <mergeCell ref="C641:G641"/>
    <mergeCell ref="C642:G642"/>
    <mergeCell ref="C613:G613"/>
    <mergeCell ref="C615:G615"/>
    <mergeCell ref="C618:G618"/>
    <mergeCell ref="C622:G622"/>
    <mergeCell ref="C628:G628"/>
    <mergeCell ref="C629:G629"/>
    <mergeCell ref="C650:G650"/>
    <mergeCell ref="C651:G651"/>
    <mergeCell ref="C652:G652"/>
    <mergeCell ref="C654:G654"/>
    <mergeCell ref="C655:G655"/>
    <mergeCell ref="C657:G657"/>
    <mergeCell ref="C643:E643"/>
    <mergeCell ref="C644:G644"/>
    <mergeCell ref="C646:G646"/>
    <mergeCell ref="C647:G647"/>
    <mergeCell ref="C648:G648"/>
    <mergeCell ref="C649:G649"/>
    <mergeCell ref="C668:G668"/>
    <mergeCell ref="C669:G669"/>
    <mergeCell ref="C670:G670"/>
    <mergeCell ref="C671:G671"/>
    <mergeCell ref="C672:G672"/>
    <mergeCell ref="C673:G673"/>
    <mergeCell ref="C661:G661"/>
    <mergeCell ref="C663:G663"/>
    <mergeCell ref="C664:G664"/>
    <mergeCell ref="C665:G665"/>
    <mergeCell ref="C666:G666"/>
    <mergeCell ref="C667:G667"/>
    <mergeCell ref="C680:G680"/>
    <mergeCell ref="C681:G681"/>
    <mergeCell ref="C682:G682"/>
    <mergeCell ref="C683:G683"/>
    <mergeCell ref="C684:G684"/>
    <mergeCell ref="C685:G685"/>
    <mergeCell ref="C674:G674"/>
    <mergeCell ref="C675:G675"/>
    <mergeCell ref="C676:G676"/>
    <mergeCell ref="C677:G677"/>
    <mergeCell ref="C678:G678"/>
    <mergeCell ref="C679:G679"/>
    <mergeCell ref="C695:G695"/>
    <mergeCell ref="C696:G696"/>
    <mergeCell ref="C697:G697"/>
    <mergeCell ref="C703:G703"/>
    <mergeCell ref="C704:G704"/>
    <mergeCell ref="C705:G705"/>
    <mergeCell ref="C686:G686"/>
    <mergeCell ref="C688:G688"/>
    <mergeCell ref="C690:G690"/>
    <mergeCell ref="C692:G692"/>
    <mergeCell ref="C693:E693"/>
    <mergeCell ref="C694:G694"/>
    <mergeCell ref="C718:G718"/>
    <mergeCell ref="C720:G720"/>
    <mergeCell ref="C721:E721"/>
    <mergeCell ref="C722:E722"/>
    <mergeCell ref="C724:G724"/>
    <mergeCell ref="C725:G725"/>
    <mergeCell ref="C706:G706"/>
    <mergeCell ref="C707:E707"/>
    <mergeCell ref="C708:G708"/>
    <mergeCell ref="C709:G709"/>
    <mergeCell ref="C710:G710"/>
    <mergeCell ref="C715:E715"/>
    <mergeCell ref="C738:G738"/>
    <mergeCell ref="C740:E740"/>
    <mergeCell ref="C742:E742"/>
    <mergeCell ref="C744:E744"/>
    <mergeCell ref="C746:E746"/>
    <mergeCell ref="C748:E748"/>
    <mergeCell ref="C727:G727"/>
    <mergeCell ref="C729:G729"/>
    <mergeCell ref="C731:G731"/>
    <mergeCell ref="C733:G733"/>
    <mergeCell ref="C735:G735"/>
    <mergeCell ref="C737:G737"/>
    <mergeCell ref="C760:G760"/>
    <mergeCell ref="C766:F766"/>
    <mergeCell ref="C767:E767"/>
    <mergeCell ref="C769:G769"/>
    <mergeCell ref="C770:G770"/>
    <mergeCell ref="C779:G779"/>
    <mergeCell ref="C750:G750"/>
    <mergeCell ref="C751:G751"/>
    <mergeCell ref="C753:G753"/>
    <mergeCell ref="C754:G754"/>
    <mergeCell ref="C756:E756"/>
    <mergeCell ref="C758:G758"/>
    <mergeCell ref="C793:G793"/>
    <mergeCell ref="C795:G795"/>
    <mergeCell ref="C797:G797"/>
    <mergeCell ref="C799:G799"/>
    <mergeCell ref="C801:G801"/>
    <mergeCell ref="C802:G802"/>
    <mergeCell ref="C780:G780"/>
    <mergeCell ref="C781:G781"/>
    <mergeCell ref="C782:G782"/>
    <mergeCell ref="C783:G783"/>
    <mergeCell ref="C791:G791"/>
    <mergeCell ref="C792:G792"/>
    <mergeCell ref="C814:G814"/>
    <mergeCell ref="C816:G816"/>
    <mergeCell ref="C818:G818"/>
    <mergeCell ref="C804:G804"/>
    <mergeCell ref="C805:G805"/>
    <mergeCell ref="C807:G807"/>
    <mergeCell ref="C808:G808"/>
    <mergeCell ref="C810:G810"/>
    <mergeCell ref="C812:G812"/>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25" manualBreakCount="25">
    <brk id="69" min="1" max="6" man="1"/>
    <brk id="100" max="16383" man="1"/>
    <brk id="140" max="6" man="1"/>
    <brk id="161" max="6" man="1"/>
    <brk id="212" max="16383" man="1"/>
    <brk id="243" max="16383" man="1"/>
    <brk id="267" max="6" man="1"/>
    <brk id="292" max="6" man="1"/>
    <brk id="319" max="16383" man="1"/>
    <brk id="338" max="6" man="1"/>
    <brk id="347" max="16383" man="1"/>
    <brk id="371" max="16383" man="1"/>
    <brk id="377" max="16383" man="1"/>
    <brk id="429" max="16383" man="1"/>
    <brk id="462" max="16383" man="1"/>
    <brk id="486" max="16383" man="1"/>
    <brk id="524" max="16383" man="1"/>
    <brk id="553" max="16383" man="1"/>
    <brk id="616" max="16383" man="1"/>
    <brk id="659" max="16383" man="1"/>
    <brk id="689" max="16383" man="1"/>
    <brk id="716" max="16383" man="1"/>
    <brk id="744" max="16383" man="1"/>
    <brk id="756" max="16383" man="1"/>
    <brk id="78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00B0F0"/>
    <pageSetUpPr fitToPage="1"/>
  </sheetPr>
  <dimension ref="A1:U111"/>
  <sheetViews>
    <sheetView windowProtection="1" showZeros="0" zoomScaleNormal="100" zoomScaleSheetLayoutView="100" zoomScalePageLayoutView="9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616" customWidth="1"/>
    <col min="2" max="2" width="40.7109375" style="617" customWidth="1"/>
    <col min="3" max="3" width="9.5703125" style="619" customWidth="1"/>
    <col min="4" max="4" width="9.5703125" style="356" customWidth="1"/>
    <col min="5" max="5" width="9.5703125" style="357" customWidth="1"/>
    <col min="6" max="6" width="11.5703125" style="356" customWidth="1"/>
    <col min="7" max="7" width="3.7109375" style="618" customWidth="1"/>
    <col min="8" max="8" width="9.5703125" style="619" customWidth="1"/>
    <col min="9" max="9" width="9.5703125" style="356" customWidth="1"/>
    <col min="10" max="10" width="9.5703125" style="357" customWidth="1"/>
    <col min="11" max="11" width="11.5703125" style="356" customWidth="1"/>
    <col min="12" max="12" width="3.7109375" style="618" customWidth="1"/>
    <col min="13" max="13" width="9.5703125" style="619" customWidth="1"/>
    <col min="14" max="14" width="9.5703125" style="356" customWidth="1"/>
    <col min="15" max="15" width="9.5703125" style="357" customWidth="1"/>
    <col min="16" max="16" width="11.5703125" style="356" customWidth="1"/>
    <col min="17" max="17" width="3.7109375" style="618" customWidth="1"/>
    <col min="18" max="18" width="9.5703125" style="619" customWidth="1"/>
    <col min="19" max="19" width="9.5703125" style="356" customWidth="1"/>
    <col min="20" max="20" width="9.5703125" style="357" customWidth="1"/>
    <col min="21" max="21" width="11.5703125" style="356" customWidth="1"/>
    <col min="22" max="16384" width="9" style="618"/>
  </cols>
  <sheetData>
    <row r="1" spans="1:21" ht="18" customHeight="1">
      <c r="C1" s="1154" t="s">
        <v>1265</v>
      </c>
      <c r="D1" s="1154"/>
      <c r="E1" s="1154"/>
      <c r="F1" s="1154"/>
      <c r="H1" s="1154" t="s">
        <v>1990</v>
      </c>
      <c r="I1" s="1154"/>
      <c r="J1" s="1154"/>
      <c r="K1" s="1154"/>
      <c r="M1" s="1154" t="s">
        <v>1991</v>
      </c>
      <c r="N1" s="1154"/>
      <c r="O1" s="1154"/>
      <c r="P1" s="1154"/>
      <c r="R1" s="1154" t="s">
        <v>1992</v>
      </c>
      <c r="S1" s="1154"/>
      <c r="T1" s="1154"/>
      <c r="U1" s="1154"/>
    </row>
    <row r="3" spans="1:21" s="350" customFormat="1" ht="24.95" customHeight="1">
      <c r="A3" s="350" t="s">
        <v>632</v>
      </c>
      <c r="B3" s="350" t="s">
        <v>633</v>
      </c>
      <c r="C3" s="350" t="s">
        <v>634</v>
      </c>
      <c r="D3" s="358" t="s">
        <v>635</v>
      </c>
      <c r="E3" s="359" t="s">
        <v>636</v>
      </c>
      <c r="F3" s="359" t="s">
        <v>637</v>
      </c>
      <c r="H3" s="350" t="s">
        <v>634</v>
      </c>
      <c r="I3" s="358" t="s">
        <v>635</v>
      </c>
      <c r="J3" s="359" t="s">
        <v>636</v>
      </c>
      <c r="K3" s="359" t="s">
        <v>637</v>
      </c>
      <c r="M3" s="350" t="s">
        <v>634</v>
      </c>
      <c r="N3" s="358" t="s">
        <v>635</v>
      </c>
      <c r="O3" s="359" t="s">
        <v>636</v>
      </c>
      <c r="P3" s="359" t="s">
        <v>637</v>
      </c>
      <c r="R3" s="350" t="s">
        <v>634</v>
      </c>
      <c r="S3" s="358" t="s">
        <v>635</v>
      </c>
      <c r="T3" s="359" t="s">
        <v>636</v>
      </c>
      <c r="U3" s="359" t="s">
        <v>637</v>
      </c>
    </row>
    <row r="4" spans="1:21" s="365" customFormat="1">
      <c r="A4" s="360"/>
      <c r="B4" s="361"/>
      <c r="C4" s="362"/>
      <c r="D4" s="363"/>
      <c r="E4" s="364"/>
      <c r="F4" s="364"/>
      <c r="H4" s="362"/>
      <c r="I4" s="363"/>
      <c r="J4" s="364"/>
      <c r="K4" s="364"/>
      <c r="M4" s="362"/>
      <c r="N4" s="363"/>
      <c r="O4" s="364"/>
      <c r="P4" s="364"/>
      <c r="R4" s="362"/>
      <c r="S4" s="363"/>
      <c r="T4" s="364"/>
      <c r="U4" s="364"/>
    </row>
    <row r="5" spans="1:21" s="620" customFormat="1" ht="20.100000000000001" customHeight="1">
      <c r="A5" s="392" t="s">
        <v>679</v>
      </c>
      <c r="B5" s="393" t="s">
        <v>628</v>
      </c>
    </row>
    <row r="6" spans="1:21">
      <c r="B6" s="621"/>
    </row>
    <row r="7" spans="1:21" s="623" customFormat="1">
      <c r="A7" s="360"/>
      <c r="B7" s="361" t="s">
        <v>43</v>
      </c>
      <c r="C7" s="622"/>
      <c r="D7" s="391"/>
      <c r="E7" s="390"/>
      <c r="F7" s="391"/>
      <c r="H7" s="622"/>
      <c r="I7" s="391"/>
      <c r="J7" s="390"/>
      <c r="K7" s="391"/>
      <c r="M7" s="622"/>
      <c r="N7" s="391"/>
      <c r="O7" s="390"/>
      <c r="P7" s="391"/>
      <c r="R7" s="622"/>
      <c r="S7" s="391"/>
      <c r="T7" s="390"/>
      <c r="U7" s="391"/>
    </row>
    <row r="8" spans="1:21" ht="82.5" customHeight="1">
      <c r="B8" s="361" t="s">
        <v>884</v>
      </c>
    </row>
    <row r="9" spans="1:21" s="365" customFormat="1" ht="90" customHeight="1">
      <c r="A9" s="360"/>
      <c r="B9" s="361" t="s">
        <v>69</v>
      </c>
      <c r="C9" s="362"/>
      <c r="D9" s="363"/>
      <c r="E9" s="363"/>
      <c r="F9" s="363"/>
      <c r="H9" s="362"/>
      <c r="I9" s="363"/>
      <c r="J9" s="363"/>
      <c r="K9" s="363"/>
      <c r="M9" s="362"/>
      <c r="N9" s="363"/>
      <c r="O9" s="363"/>
      <c r="P9" s="363"/>
      <c r="R9" s="362"/>
      <c r="S9" s="363"/>
      <c r="T9" s="363"/>
      <c r="U9" s="363"/>
    </row>
    <row r="10" spans="1:21" s="365" customFormat="1" ht="54" customHeight="1">
      <c r="A10" s="360"/>
      <c r="B10" s="361" t="s">
        <v>70</v>
      </c>
      <c r="C10" s="362"/>
      <c r="D10" s="363"/>
      <c r="E10" s="363"/>
      <c r="F10" s="363"/>
      <c r="H10" s="362"/>
      <c r="I10" s="363"/>
      <c r="J10" s="363"/>
      <c r="K10" s="363"/>
      <c r="M10" s="362"/>
      <c r="N10" s="363"/>
      <c r="O10" s="363"/>
      <c r="P10" s="363"/>
      <c r="R10" s="362"/>
      <c r="S10" s="363"/>
      <c r="T10" s="363"/>
      <c r="U10" s="363"/>
    </row>
    <row r="11" spans="1:21" s="365" customFormat="1" ht="51">
      <c r="A11" s="360"/>
      <c r="B11" s="361" t="s">
        <v>71</v>
      </c>
      <c r="C11" s="362"/>
      <c r="D11" s="363"/>
      <c r="E11" s="363"/>
      <c r="F11" s="363"/>
      <c r="H11" s="362"/>
      <c r="I11" s="363"/>
      <c r="J11" s="363"/>
      <c r="K11" s="363"/>
      <c r="M11" s="362"/>
      <c r="N11" s="363"/>
      <c r="O11" s="363"/>
      <c r="P11" s="363"/>
      <c r="R11" s="362"/>
      <c r="S11" s="363"/>
      <c r="T11" s="363"/>
      <c r="U11" s="363"/>
    </row>
    <row r="12" spans="1:21" s="365" customFormat="1" ht="42.75" customHeight="1">
      <c r="A12" s="360"/>
      <c r="B12" s="361" t="s">
        <v>72</v>
      </c>
      <c r="C12" s="362"/>
      <c r="D12" s="363"/>
      <c r="E12" s="363"/>
      <c r="F12" s="363"/>
      <c r="H12" s="362"/>
      <c r="I12" s="363"/>
      <c r="J12" s="363"/>
      <c r="K12" s="363"/>
      <c r="M12" s="362"/>
      <c r="N12" s="363"/>
      <c r="O12" s="363"/>
      <c r="P12" s="363"/>
      <c r="R12" s="362"/>
      <c r="S12" s="363"/>
      <c r="T12" s="363"/>
      <c r="U12" s="363"/>
    </row>
    <row r="13" spans="1:21" s="365" customFormat="1" ht="51">
      <c r="A13" s="360"/>
      <c r="B13" s="361" t="s">
        <v>908</v>
      </c>
      <c r="C13" s="362"/>
      <c r="D13" s="363"/>
      <c r="E13" s="363"/>
      <c r="F13" s="363"/>
      <c r="H13" s="362"/>
      <c r="I13" s="363"/>
      <c r="J13" s="363"/>
      <c r="K13" s="363"/>
      <c r="M13" s="362"/>
      <c r="N13" s="363"/>
      <c r="O13" s="363"/>
      <c r="P13" s="363"/>
      <c r="R13" s="362"/>
      <c r="S13" s="363"/>
      <c r="T13" s="363"/>
      <c r="U13" s="363"/>
    </row>
    <row r="14" spans="1:21" s="365" customFormat="1">
      <c r="A14" s="360"/>
      <c r="B14" s="361"/>
      <c r="C14" s="362"/>
      <c r="D14" s="363"/>
      <c r="E14" s="363"/>
      <c r="F14" s="363"/>
      <c r="H14" s="362"/>
      <c r="I14" s="363"/>
      <c r="J14" s="363"/>
      <c r="K14" s="363"/>
      <c r="M14" s="362"/>
      <c r="N14" s="363"/>
      <c r="O14" s="363"/>
      <c r="P14" s="363"/>
      <c r="R14" s="362"/>
      <c r="S14" s="363"/>
      <c r="T14" s="363"/>
      <c r="U14" s="363"/>
    </row>
    <row r="15" spans="1:21" s="365" customFormat="1" ht="44.25" customHeight="1">
      <c r="A15" s="360" t="s">
        <v>782</v>
      </c>
      <c r="B15" s="361" t="s">
        <v>887</v>
      </c>
      <c r="C15" s="624"/>
      <c r="D15" s="624"/>
      <c r="E15" s="625"/>
      <c r="F15" s="625"/>
      <c r="H15" s="624"/>
      <c r="I15" s="624"/>
      <c r="J15" s="625"/>
      <c r="K15" s="625"/>
      <c r="M15" s="624"/>
      <c r="N15" s="624"/>
      <c r="O15" s="625"/>
      <c r="P15" s="625"/>
      <c r="R15" s="624"/>
      <c r="S15" s="624"/>
      <c r="T15" s="625"/>
      <c r="U15" s="625"/>
    </row>
    <row r="16" spans="1:21" s="365" customFormat="1" ht="98.25" customHeight="1">
      <c r="A16" s="360"/>
      <c r="B16" s="361" t="s">
        <v>911</v>
      </c>
      <c r="C16" s="624"/>
      <c r="D16" s="624"/>
      <c r="E16" s="625"/>
      <c r="F16" s="625"/>
      <c r="H16" s="624"/>
      <c r="I16" s="624"/>
      <c r="J16" s="625"/>
      <c r="K16" s="625"/>
      <c r="M16" s="624"/>
      <c r="N16" s="624"/>
      <c r="O16" s="625"/>
      <c r="P16" s="625"/>
      <c r="R16" s="624"/>
      <c r="S16" s="624"/>
      <c r="T16" s="625"/>
      <c r="U16" s="625"/>
    </row>
    <row r="17" spans="1:21" s="365" customFormat="1" ht="42" customHeight="1">
      <c r="A17" s="361"/>
      <c r="B17" s="361" t="s">
        <v>886</v>
      </c>
      <c r="C17" s="361"/>
      <c r="D17" s="361"/>
      <c r="E17" s="626"/>
      <c r="F17" s="627"/>
      <c r="H17" s="361"/>
      <c r="I17" s="361"/>
      <c r="J17" s="626"/>
      <c r="K17" s="627"/>
      <c r="M17" s="361"/>
      <c r="N17" s="361"/>
      <c r="O17" s="626"/>
      <c r="P17" s="627"/>
      <c r="R17" s="361"/>
      <c r="S17" s="361"/>
      <c r="T17" s="626"/>
      <c r="U17" s="627"/>
    </row>
    <row r="18" spans="1:21" s="365" customFormat="1" ht="15" customHeight="1">
      <c r="A18" s="360"/>
      <c r="B18" s="361" t="s">
        <v>2133</v>
      </c>
      <c r="C18" s="362" t="s">
        <v>3</v>
      </c>
      <c r="D18" s="363">
        <v>40.5</v>
      </c>
      <c r="E18" s="1088"/>
      <c r="F18" s="363">
        <f>D18*E18</f>
        <v>0</v>
      </c>
      <c r="G18" s="629"/>
      <c r="H18" s="362" t="s">
        <v>3</v>
      </c>
      <c r="I18" s="363"/>
      <c r="J18" s="628">
        <f>E18</f>
        <v>0</v>
      </c>
      <c r="K18" s="363">
        <f>I18*J18</f>
        <v>0</v>
      </c>
      <c r="L18" s="629"/>
      <c r="M18" s="362" t="s">
        <v>3</v>
      </c>
      <c r="N18" s="363">
        <v>10.7</v>
      </c>
      <c r="O18" s="628">
        <f>E18</f>
        <v>0</v>
      </c>
      <c r="P18" s="363">
        <f>N18*O18</f>
        <v>0</v>
      </c>
      <c r="Q18" s="629"/>
      <c r="R18" s="362" t="s">
        <v>3</v>
      </c>
      <c r="S18" s="363">
        <f>D18-N18</f>
        <v>29.8</v>
      </c>
      <c r="T18" s="628">
        <f>E18</f>
        <v>0</v>
      </c>
      <c r="U18" s="363">
        <f>S18*T18</f>
        <v>0</v>
      </c>
    </row>
    <row r="19" spans="1:21">
      <c r="A19" s="352"/>
      <c r="B19" s="361"/>
      <c r="C19" s="355"/>
      <c r="H19" s="355"/>
      <c r="J19" s="628">
        <f t="shared" ref="J19:J82" si="0">E19</f>
        <v>0</v>
      </c>
      <c r="M19" s="355"/>
      <c r="O19" s="628">
        <f t="shared" ref="O19:O82" si="1">E19</f>
        <v>0</v>
      </c>
      <c r="R19" s="355"/>
      <c r="T19" s="628">
        <f t="shared" ref="T19:T82" si="2">E19</f>
        <v>0</v>
      </c>
    </row>
    <row r="20" spans="1:21" ht="49.5" customHeight="1">
      <c r="A20" s="360" t="s">
        <v>783</v>
      </c>
      <c r="B20" s="361" t="s">
        <v>885</v>
      </c>
      <c r="C20" s="361"/>
      <c r="D20" s="361"/>
      <c r="E20" s="626"/>
      <c r="F20" s="627"/>
      <c r="H20" s="361"/>
      <c r="I20" s="361"/>
      <c r="J20" s="628">
        <f t="shared" si="0"/>
        <v>0</v>
      </c>
      <c r="K20" s="627"/>
      <c r="M20" s="361"/>
      <c r="N20" s="361"/>
      <c r="O20" s="628">
        <f t="shared" si="1"/>
        <v>0</v>
      </c>
      <c r="P20" s="627"/>
      <c r="R20" s="361"/>
      <c r="S20" s="361"/>
      <c r="T20" s="628">
        <f t="shared" si="2"/>
        <v>0</v>
      </c>
      <c r="U20" s="627"/>
    </row>
    <row r="21" spans="1:21" ht="155.25" customHeight="1">
      <c r="A21" s="352"/>
      <c r="B21" s="361" t="s">
        <v>912</v>
      </c>
      <c r="C21" s="361"/>
      <c r="D21" s="361"/>
      <c r="E21" s="626"/>
      <c r="F21" s="627"/>
      <c r="H21" s="361"/>
      <c r="I21" s="361"/>
      <c r="J21" s="628">
        <f t="shared" si="0"/>
        <v>0</v>
      </c>
      <c r="K21" s="627"/>
      <c r="M21" s="361"/>
      <c r="N21" s="361"/>
      <c r="O21" s="628">
        <f t="shared" si="1"/>
        <v>0</v>
      </c>
      <c r="P21" s="627"/>
      <c r="R21" s="361"/>
      <c r="S21" s="361"/>
      <c r="T21" s="628">
        <f t="shared" si="2"/>
        <v>0</v>
      </c>
      <c r="U21" s="627"/>
    </row>
    <row r="22" spans="1:21" s="365" customFormat="1" ht="42" customHeight="1">
      <c r="A22" s="361"/>
      <c r="B22" s="361" t="s">
        <v>886</v>
      </c>
      <c r="C22" s="361"/>
      <c r="D22" s="361"/>
      <c r="E22" s="626"/>
      <c r="F22" s="627"/>
      <c r="H22" s="361"/>
      <c r="I22" s="361"/>
      <c r="J22" s="628">
        <f t="shared" si="0"/>
        <v>0</v>
      </c>
      <c r="K22" s="627"/>
      <c r="M22" s="361"/>
      <c r="N22" s="361"/>
      <c r="O22" s="628">
        <f t="shared" si="1"/>
        <v>0</v>
      </c>
      <c r="P22" s="627"/>
      <c r="R22" s="361"/>
      <c r="S22" s="361"/>
      <c r="T22" s="628">
        <f t="shared" si="2"/>
        <v>0</v>
      </c>
      <c r="U22" s="627"/>
    </row>
    <row r="23" spans="1:21" s="365" customFormat="1" ht="16.5" customHeight="1">
      <c r="A23" s="361"/>
      <c r="B23" s="361" t="s">
        <v>642</v>
      </c>
      <c r="C23" s="362" t="s">
        <v>3</v>
      </c>
      <c r="D23" s="363">
        <v>30</v>
      </c>
      <c r="E23" s="1088"/>
      <c r="F23" s="363">
        <f>D23*E23</f>
        <v>0</v>
      </c>
      <c r="G23" s="630"/>
      <c r="H23" s="362" t="s">
        <v>3</v>
      </c>
      <c r="I23" s="363"/>
      <c r="J23" s="628">
        <f t="shared" si="0"/>
        <v>0</v>
      </c>
      <c r="K23" s="363">
        <f>I23*J23</f>
        <v>0</v>
      </c>
      <c r="L23" s="630"/>
      <c r="M23" s="362" t="s">
        <v>3</v>
      </c>
      <c r="N23" s="363">
        <v>19</v>
      </c>
      <c r="O23" s="628">
        <f t="shared" si="1"/>
        <v>0</v>
      </c>
      <c r="P23" s="363">
        <f>N23*O23</f>
        <v>0</v>
      </c>
      <c r="Q23" s="630"/>
      <c r="R23" s="362" t="s">
        <v>3</v>
      </c>
      <c r="S23" s="363">
        <f>D23-N23</f>
        <v>11</v>
      </c>
      <c r="T23" s="628">
        <f t="shared" si="2"/>
        <v>0</v>
      </c>
      <c r="U23" s="363">
        <f>S23*T23</f>
        <v>0</v>
      </c>
    </row>
    <row r="24" spans="1:21" s="365" customFormat="1">
      <c r="A24" s="361"/>
      <c r="B24" s="387"/>
      <c r="C24" s="622"/>
      <c r="D24" s="391"/>
      <c r="E24" s="391"/>
      <c r="F24" s="391"/>
      <c r="H24" s="622"/>
      <c r="I24" s="391"/>
      <c r="J24" s="628">
        <f t="shared" si="0"/>
        <v>0</v>
      </c>
      <c r="K24" s="391"/>
      <c r="M24" s="622"/>
      <c r="N24" s="391"/>
      <c r="O24" s="628">
        <f t="shared" si="1"/>
        <v>0</v>
      </c>
      <c r="P24" s="391"/>
      <c r="R24" s="622"/>
      <c r="S24" s="391"/>
      <c r="T24" s="628">
        <f t="shared" si="2"/>
        <v>0</v>
      </c>
      <c r="U24" s="391"/>
    </row>
    <row r="25" spans="1:21" ht="51" customHeight="1">
      <c r="A25" s="360" t="s">
        <v>784</v>
      </c>
      <c r="B25" s="361" t="s">
        <v>888</v>
      </c>
      <c r="C25" s="361"/>
      <c r="D25" s="361"/>
      <c r="E25" s="626"/>
      <c r="F25" s="627"/>
      <c r="H25" s="361"/>
      <c r="I25" s="361"/>
      <c r="J25" s="628">
        <f t="shared" si="0"/>
        <v>0</v>
      </c>
      <c r="K25" s="627"/>
      <c r="M25" s="361"/>
      <c r="N25" s="361"/>
      <c r="O25" s="628">
        <f t="shared" si="1"/>
        <v>0</v>
      </c>
      <c r="P25" s="627"/>
      <c r="R25" s="361"/>
      <c r="S25" s="361"/>
      <c r="T25" s="628">
        <f t="shared" si="2"/>
        <v>0</v>
      </c>
      <c r="U25" s="627"/>
    </row>
    <row r="26" spans="1:21" s="365" customFormat="1" ht="100.5" customHeight="1">
      <c r="A26" s="361"/>
      <c r="B26" s="361" t="s">
        <v>913</v>
      </c>
      <c r="C26" s="361"/>
      <c r="D26" s="361"/>
      <c r="E26" s="626"/>
      <c r="F26" s="627"/>
      <c r="H26" s="361"/>
      <c r="I26" s="361"/>
      <c r="J26" s="628">
        <f t="shared" si="0"/>
        <v>0</v>
      </c>
      <c r="K26" s="627"/>
      <c r="M26" s="361"/>
      <c r="N26" s="361"/>
      <c r="O26" s="628">
        <f t="shared" si="1"/>
        <v>0</v>
      </c>
      <c r="P26" s="627"/>
      <c r="R26" s="361"/>
      <c r="S26" s="361"/>
      <c r="T26" s="628">
        <f t="shared" si="2"/>
        <v>0</v>
      </c>
      <c r="U26" s="627"/>
    </row>
    <row r="27" spans="1:21" s="365" customFormat="1" ht="42" customHeight="1">
      <c r="A27" s="361"/>
      <c r="B27" s="361" t="s">
        <v>886</v>
      </c>
      <c r="C27" s="361"/>
      <c r="D27" s="361"/>
      <c r="E27" s="626"/>
      <c r="F27" s="627"/>
      <c r="H27" s="361"/>
      <c r="I27" s="361"/>
      <c r="J27" s="628">
        <f t="shared" si="0"/>
        <v>0</v>
      </c>
      <c r="K27" s="627"/>
      <c r="M27" s="361"/>
      <c r="N27" s="361"/>
      <c r="O27" s="628">
        <f t="shared" si="1"/>
        <v>0</v>
      </c>
      <c r="P27" s="627"/>
      <c r="R27" s="361"/>
      <c r="S27" s="361"/>
      <c r="T27" s="628">
        <f t="shared" si="2"/>
        <v>0</v>
      </c>
      <c r="U27" s="627"/>
    </row>
    <row r="28" spans="1:21" s="365" customFormat="1">
      <c r="A28" s="361"/>
      <c r="B28" s="361" t="s">
        <v>642</v>
      </c>
      <c r="C28" s="363" t="s">
        <v>3</v>
      </c>
      <c r="D28" s="363">
        <v>8.5</v>
      </c>
      <c r="E28" s="1088"/>
      <c r="F28" s="363">
        <f>D28*E28</f>
        <v>0</v>
      </c>
      <c r="G28" s="630"/>
      <c r="H28" s="363" t="s">
        <v>3</v>
      </c>
      <c r="I28" s="363"/>
      <c r="J28" s="628">
        <f t="shared" si="0"/>
        <v>0</v>
      </c>
      <c r="K28" s="363">
        <f>I28*J28</f>
        <v>0</v>
      </c>
      <c r="L28" s="630"/>
      <c r="M28" s="363" t="s">
        <v>3</v>
      </c>
      <c r="N28" s="363">
        <v>4.5</v>
      </c>
      <c r="O28" s="628">
        <f t="shared" si="1"/>
        <v>0</v>
      </c>
      <c r="P28" s="363">
        <f>N28*O28</f>
        <v>0</v>
      </c>
      <c r="Q28" s="630"/>
      <c r="R28" s="363" t="s">
        <v>3</v>
      </c>
      <c r="S28" s="363">
        <f>D28-N28</f>
        <v>4</v>
      </c>
      <c r="T28" s="628">
        <f t="shared" si="2"/>
        <v>0</v>
      </c>
      <c r="U28" s="363">
        <f>S28*T28</f>
        <v>0</v>
      </c>
    </row>
    <row r="29" spans="1:21" ht="12.75" customHeight="1">
      <c r="A29" s="352"/>
      <c r="B29" s="361"/>
      <c r="C29" s="355"/>
      <c r="H29" s="355"/>
      <c r="J29" s="628">
        <f t="shared" si="0"/>
        <v>0</v>
      </c>
      <c r="M29" s="355"/>
      <c r="O29" s="628">
        <f t="shared" si="1"/>
        <v>0</v>
      </c>
      <c r="R29" s="355"/>
      <c r="T29" s="628">
        <f t="shared" si="2"/>
        <v>0</v>
      </c>
    </row>
    <row r="30" spans="1:21" ht="49.5" customHeight="1">
      <c r="A30" s="360" t="s">
        <v>1041</v>
      </c>
      <c r="B30" s="361" t="s">
        <v>889</v>
      </c>
      <c r="C30" s="361"/>
      <c r="D30" s="361"/>
      <c r="E30" s="626"/>
      <c r="F30" s="627"/>
      <c r="H30" s="361"/>
      <c r="I30" s="361"/>
      <c r="J30" s="628">
        <f t="shared" si="0"/>
        <v>0</v>
      </c>
      <c r="K30" s="627"/>
      <c r="M30" s="361"/>
      <c r="N30" s="361"/>
      <c r="O30" s="628">
        <f t="shared" si="1"/>
        <v>0</v>
      </c>
      <c r="P30" s="627"/>
      <c r="R30" s="361"/>
      <c r="S30" s="361"/>
      <c r="T30" s="628">
        <f t="shared" si="2"/>
        <v>0</v>
      </c>
      <c r="U30" s="627"/>
    </row>
    <row r="31" spans="1:21" ht="155.25" customHeight="1">
      <c r="A31" s="352"/>
      <c r="B31" s="361" t="s">
        <v>914</v>
      </c>
      <c r="C31" s="361"/>
      <c r="D31" s="361"/>
      <c r="E31" s="626"/>
      <c r="F31" s="627"/>
      <c r="H31" s="361"/>
      <c r="I31" s="361"/>
      <c r="J31" s="628">
        <f t="shared" si="0"/>
        <v>0</v>
      </c>
      <c r="K31" s="627"/>
      <c r="M31" s="361"/>
      <c r="N31" s="361"/>
      <c r="O31" s="628">
        <f t="shared" si="1"/>
        <v>0</v>
      </c>
      <c r="P31" s="627"/>
      <c r="R31" s="361"/>
      <c r="S31" s="361"/>
      <c r="T31" s="628">
        <f t="shared" si="2"/>
        <v>0</v>
      </c>
      <c r="U31" s="627"/>
    </row>
    <row r="32" spans="1:21" s="365" customFormat="1" ht="42" customHeight="1">
      <c r="A32" s="361"/>
      <c r="B32" s="361" t="s">
        <v>886</v>
      </c>
      <c r="C32" s="361"/>
      <c r="D32" s="361"/>
      <c r="E32" s="626"/>
      <c r="F32" s="627"/>
      <c r="H32" s="361"/>
      <c r="I32" s="361"/>
      <c r="J32" s="628">
        <f t="shared" si="0"/>
        <v>0</v>
      </c>
      <c r="K32" s="627"/>
      <c r="M32" s="361"/>
      <c r="N32" s="361"/>
      <c r="O32" s="628">
        <f t="shared" si="1"/>
        <v>0</v>
      </c>
      <c r="P32" s="627"/>
      <c r="R32" s="361"/>
      <c r="S32" s="361"/>
      <c r="T32" s="628">
        <f t="shared" si="2"/>
        <v>0</v>
      </c>
      <c r="U32" s="627"/>
    </row>
    <row r="33" spans="1:21" s="365" customFormat="1" ht="16.5" customHeight="1">
      <c r="A33" s="361"/>
      <c r="B33" s="361" t="s">
        <v>642</v>
      </c>
      <c r="C33" s="362" t="s">
        <v>3</v>
      </c>
      <c r="D33" s="363">
        <v>10</v>
      </c>
      <c r="E33" s="1088"/>
      <c r="F33" s="363">
        <f>D33*E33</f>
        <v>0</v>
      </c>
      <c r="G33" s="630"/>
      <c r="H33" s="362" t="s">
        <v>3</v>
      </c>
      <c r="I33" s="363"/>
      <c r="J33" s="628">
        <f t="shared" si="0"/>
        <v>0</v>
      </c>
      <c r="K33" s="363">
        <f>I33*J33</f>
        <v>0</v>
      </c>
      <c r="L33" s="630"/>
      <c r="M33" s="362" t="s">
        <v>3</v>
      </c>
      <c r="N33" s="363">
        <v>10</v>
      </c>
      <c r="O33" s="628">
        <f t="shared" si="1"/>
        <v>0</v>
      </c>
      <c r="P33" s="363">
        <f>N33*O33</f>
        <v>0</v>
      </c>
      <c r="Q33" s="630"/>
      <c r="R33" s="362" t="s">
        <v>3</v>
      </c>
      <c r="S33" s="363">
        <f>D33-N33</f>
        <v>0</v>
      </c>
      <c r="T33" s="628">
        <f t="shared" si="2"/>
        <v>0</v>
      </c>
      <c r="U33" s="363">
        <f>S33*T33</f>
        <v>0</v>
      </c>
    </row>
    <row r="34" spans="1:21" s="365" customFormat="1">
      <c r="A34" s="361"/>
      <c r="B34" s="387"/>
      <c r="C34" s="622"/>
      <c r="D34" s="391"/>
      <c r="E34" s="391"/>
      <c r="F34" s="391"/>
      <c r="H34" s="622"/>
      <c r="I34" s="391"/>
      <c r="J34" s="628">
        <f t="shared" si="0"/>
        <v>0</v>
      </c>
      <c r="K34" s="391"/>
      <c r="M34" s="622"/>
      <c r="N34" s="391"/>
      <c r="O34" s="628">
        <f t="shared" si="1"/>
        <v>0</v>
      </c>
      <c r="P34" s="391"/>
      <c r="R34" s="622"/>
      <c r="S34" s="391"/>
      <c r="T34" s="628">
        <f t="shared" si="2"/>
        <v>0</v>
      </c>
      <c r="U34" s="391"/>
    </row>
    <row r="35" spans="1:21" ht="49.5" customHeight="1">
      <c r="A35" s="360" t="s">
        <v>1042</v>
      </c>
      <c r="B35" s="361" t="s">
        <v>890</v>
      </c>
      <c r="C35" s="361"/>
      <c r="D35" s="361"/>
      <c r="E35" s="626"/>
      <c r="F35" s="627"/>
      <c r="H35" s="361"/>
      <c r="I35" s="361"/>
      <c r="J35" s="628">
        <f t="shared" si="0"/>
        <v>0</v>
      </c>
      <c r="K35" s="627"/>
      <c r="M35" s="361"/>
      <c r="N35" s="361"/>
      <c r="O35" s="628">
        <f t="shared" si="1"/>
        <v>0</v>
      </c>
      <c r="P35" s="627"/>
      <c r="R35" s="361"/>
      <c r="S35" s="361"/>
      <c r="T35" s="628">
        <f t="shared" si="2"/>
        <v>0</v>
      </c>
      <c r="U35" s="627"/>
    </row>
    <row r="36" spans="1:21" ht="155.25" customHeight="1">
      <c r="A36" s="352"/>
      <c r="B36" s="361" t="s">
        <v>915</v>
      </c>
      <c r="C36" s="361"/>
      <c r="D36" s="361"/>
      <c r="E36" s="626"/>
      <c r="F36" s="627"/>
      <c r="H36" s="361"/>
      <c r="I36" s="361"/>
      <c r="J36" s="628">
        <f t="shared" si="0"/>
        <v>0</v>
      </c>
      <c r="K36" s="627"/>
      <c r="M36" s="361"/>
      <c r="N36" s="361"/>
      <c r="O36" s="628">
        <f t="shared" si="1"/>
        <v>0</v>
      </c>
      <c r="P36" s="627"/>
      <c r="R36" s="361"/>
      <c r="S36" s="361"/>
      <c r="T36" s="628">
        <f t="shared" si="2"/>
        <v>0</v>
      </c>
      <c r="U36" s="627"/>
    </row>
    <row r="37" spans="1:21" s="365" customFormat="1" ht="35.25" customHeight="1">
      <c r="A37" s="361"/>
      <c r="B37" s="361" t="s">
        <v>886</v>
      </c>
      <c r="C37" s="361"/>
      <c r="D37" s="361"/>
      <c r="E37" s="626"/>
      <c r="F37" s="627"/>
      <c r="H37" s="361"/>
      <c r="I37" s="361"/>
      <c r="J37" s="628">
        <f t="shared" si="0"/>
        <v>0</v>
      </c>
      <c r="K37" s="627"/>
      <c r="M37" s="361"/>
      <c r="N37" s="361"/>
      <c r="O37" s="628">
        <f t="shared" si="1"/>
        <v>0</v>
      </c>
      <c r="P37" s="627"/>
      <c r="R37" s="361"/>
      <c r="S37" s="361"/>
      <c r="T37" s="628">
        <f t="shared" si="2"/>
        <v>0</v>
      </c>
      <c r="U37" s="627"/>
    </row>
    <row r="38" spans="1:21" s="365" customFormat="1" ht="16.5" customHeight="1">
      <c r="A38" s="361"/>
      <c r="B38" s="361" t="s">
        <v>642</v>
      </c>
      <c r="C38" s="362" t="s">
        <v>3</v>
      </c>
      <c r="D38" s="363">
        <v>16</v>
      </c>
      <c r="E38" s="1088"/>
      <c r="F38" s="363">
        <f>D38*E38</f>
        <v>0</v>
      </c>
      <c r="G38" s="630"/>
      <c r="H38" s="362" t="s">
        <v>3</v>
      </c>
      <c r="I38" s="363"/>
      <c r="J38" s="628">
        <f t="shared" si="0"/>
        <v>0</v>
      </c>
      <c r="K38" s="363">
        <f>I38*J38</f>
        <v>0</v>
      </c>
      <c r="L38" s="630"/>
      <c r="M38" s="362" t="s">
        <v>3</v>
      </c>
      <c r="N38" s="363">
        <v>16</v>
      </c>
      <c r="O38" s="628">
        <f t="shared" si="1"/>
        <v>0</v>
      </c>
      <c r="P38" s="363">
        <f>N38*O38</f>
        <v>0</v>
      </c>
      <c r="Q38" s="630"/>
      <c r="R38" s="362" t="s">
        <v>3</v>
      </c>
      <c r="S38" s="363">
        <v>0</v>
      </c>
      <c r="T38" s="628">
        <f t="shared" si="2"/>
        <v>0</v>
      </c>
      <c r="U38" s="363">
        <f>S38*T38</f>
        <v>0</v>
      </c>
    </row>
    <row r="39" spans="1:21" s="365" customFormat="1">
      <c r="A39" s="361"/>
      <c r="B39" s="387"/>
      <c r="C39" s="622"/>
      <c r="D39" s="391"/>
      <c r="E39" s="391"/>
      <c r="F39" s="391"/>
      <c r="H39" s="622"/>
      <c r="I39" s="391"/>
      <c r="J39" s="628">
        <f t="shared" si="0"/>
        <v>0</v>
      </c>
      <c r="K39" s="391"/>
      <c r="M39" s="622"/>
      <c r="N39" s="391"/>
      <c r="O39" s="628">
        <f t="shared" si="1"/>
        <v>0</v>
      </c>
      <c r="P39" s="391"/>
      <c r="R39" s="622"/>
      <c r="S39" s="391"/>
      <c r="T39" s="628">
        <f t="shared" si="2"/>
        <v>0</v>
      </c>
      <c r="U39" s="391"/>
    </row>
    <row r="40" spans="1:21" ht="51" customHeight="1">
      <c r="A40" s="360" t="s">
        <v>1043</v>
      </c>
      <c r="B40" s="361" t="s">
        <v>891</v>
      </c>
      <c r="C40" s="361"/>
      <c r="D40" s="361"/>
      <c r="E40" s="626"/>
      <c r="F40" s="627"/>
      <c r="H40" s="361"/>
      <c r="I40" s="361"/>
      <c r="J40" s="628">
        <f t="shared" si="0"/>
        <v>0</v>
      </c>
      <c r="K40" s="627"/>
      <c r="M40" s="361"/>
      <c r="N40" s="361"/>
      <c r="O40" s="628">
        <f t="shared" si="1"/>
        <v>0</v>
      </c>
      <c r="P40" s="627"/>
      <c r="R40" s="361"/>
      <c r="S40" s="361"/>
      <c r="T40" s="628">
        <f t="shared" si="2"/>
        <v>0</v>
      </c>
      <c r="U40" s="627"/>
    </row>
    <row r="41" spans="1:21" s="365" customFormat="1" ht="100.5" customHeight="1">
      <c r="A41" s="361"/>
      <c r="B41" s="361" t="s">
        <v>916</v>
      </c>
      <c r="C41" s="361"/>
      <c r="D41" s="361"/>
      <c r="E41" s="626"/>
      <c r="F41" s="627"/>
      <c r="H41" s="361"/>
      <c r="I41" s="361"/>
      <c r="J41" s="628">
        <f t="shared" si="0"/>
        <v>0</v>
      </c>
      <c r="K41" s="627"/>
      <c r="M41" s="361"/>
      <c r="N41" s="361"/>
      <c r="O41" s="628">
        <f t="shared" si="1"/>
        <v>0</v>
      </c>
      <c r="P41" s="627"/>
      <c r="R41" s="361"/>
      <c r="S41" s="361"/>
      <c r="T41" s="628">
        <f t="shared" si="2"/>
        <v>0</v>
      </c>
      <c r="U41" s="627"/>
    </row>
    <row r="42" spans="1:21" s="365" customFormat="1" ht="36.75" customHeight="1">
      <c r="A42" s="361"/>
      <c r="B42" s="361" t="s">
        <v>886</v>
      </c>
      <c r="C42" s="361"/>
      <c r="D42" s="361"/>
      <c r="E42" s="626"/>
      <c r="F42" s="627"/>
      <c r="H42" s="361"/>
      <c r="I42" s="361"/>
      <c r="J42" s="628">
        <f t="shared" si="0"/>
        <v>0</v>
      </c>
      <c r="K42" s="627"/>
      <c r="M42" s="361"/>
      <c r="N42" s="361"/>
      <c r="O42" s="628">
        <f t="shared" si="1"/>
        <v>0</v>
      </c>
      <c r="P42" s="627"/>
      <c r="R42" s="361"/>
      <c r="S42" s="361"/>
      <c r="T42" s="628">
        <f t="shared" si="2"/>
        <v>0</v>
      </c>
      <c r="U42" s="627"/>
    </row>
    <row r="43" spans="1:21" s="365" customFormat="1">
      <c r="A43" s="361"/>
      <c r="B43" s="361" t="s">
        <v>642</v>
      </c>
      <c r="C43" s="363" t="s">
        <v>3</v>
      </c>
      <c r="D43" s="363">
        <v>6.5</v>
      </c>
      <c r="E43" s="1089"/>
      <c r="F43" s="363">
        <f>D43*E43</f>
        <v>0</v>
      </c>
      <c r="G43" s="630"/>
      <c r="H43" s="363" t="s">
        <v>3</v>
      </c>
      <c r="I43" s="363"/>
      <c r="J43" s="628">
        <f t="shared" si="0"/>
        <v>0</v>
      </c>
      <c r="K43" s="363">
        <f>I43*J43</f>
        <v>0</v>
      </c>
      <c r="L43" s="630"/>
      <c r="M43" s="363" t="s">
        <v>3</v>
      </c>
      <c r="N43" s="363">
        <v>6.5</v>
      </c>
      <c r="O43" s="628">
        <f t="shared" si="1"/>
        <v>0</v>
      </c>
      <c r="P43" s="363">
        <f>N43*O43</f>
        <v>0</v>
      </c>
      <c r="Q43" s="630"/>
      <c r="R43" s="363" t="s">
        <v>3</v>
      </c>
      <c r="S43" s="363"/>
      <c r="T43" s="628">
        <f t="shared" si="2"/>
        <v>0</v>
      </c>
      <c r="U43" s="363">
        <f>S43*T43</f>
        <v>0</v>
      </c>
    </row>
    <row r="44" spans="1:21" ht="12.75" customHeight="1">
      <c r="A44" s="352"/>
      <c r="B44" s="361"/>
      <c r="C44" s="355"/>
      <c r="H44" s="355"/>
      <c r="J44" s="628">
        <f t="shared" si="0"/>
        <v>0</v>
      </c>
      <c r="M44" s="355"/>
      <c r="O44" s="628">
        <f t="shared" si="1"/>
        <v>0</v>
      </c>
      <c r="R44" s="355"/>
      <c r="T44" s="628">
        <f t="shared" si="2"/>
        <v>0</v>
      </c>
    </row>
    <row r="45" spans="1:21" s="365" customFormat="1" ht="63.75" customHeight="1">
      <c r="A45" s="360" t="s">
        <v>1044</v>
      </c>
      <c r="B45" s="361" t="s">
        <v>895</v>
      </c>
      <c r="C45" s="624"/>
      <c r="D45" s="624"/>
      <c r="E45" s="625"/>
      <c r="F45" s="625"/>
      <c r="H45" s="624"/>
      <c r="I45" s="624"/>
      <c r="J45" s="628">
        <f t="shared" si="0"/>
        <v>0</v>
      </c>
      <c r="K45" s="625"/>
      <c r="M45" s="624"/>
      <c r="N45" s="624"/>
      <c r="O45" s="628">
        <f t="shared" si="1"/>
        <v>0</v>
      </c>
      <c r="P45" s="625"/>
      <c r="R45" s="624"/>
      <c r="S45" s="624"/>
      <c r="T45" s="628">
        <f t="shared" si="2"/>
        <v>0</v>
      </c>
      <c r="U45" s="625"/>
    </row>
    <row r="46" spans="1:21" s="365" customFormat="1" ht="132.75" customHeight="1">
      <c r="A46" s="360"/>
      <c r="B46" s="361" t="s">
        <v>892</v>
      </c>
      <c r="C46" s="624"/>
      <c r="D46" s="624"/>
      <c r="E46" s="625"/>
      <c r="F46" s="625"/>
      <c r="H46" s="624"/>
      <c r="I46" s="624"/>
      <c r="J46" s="628">
        <f t="shared" si="0"/>
        <v>0</v>
      </c>
      <c r="K46" s="625"/>
      <c r="M46" s="624"/>
      <c r="N46" s="624"/>
      <c r="O46" s="628">
        <f t="shared" si="1"/>
        <v>0</v>
      </c>
      <c r="P46" s="625"/>
      <c r="R46" s="624"/>
      <c r="S46" s="624"/>
      <c r="T46" s="628">
        <f t="shared" si="2"/>
        <v>0</v>
      </c>
      <c r="U46" s="625"/>
    </row>
    <row r="47" spans="1:21" s="365" customFormat="1" ht="108.75" customHeight="1">
      <c r="A47" s="360"/>
      <c r="B47" s="361" t="s">
        <v>893</v>
      </c>
      <c r="C47" s="624"/>
      <c r="D47" s="624"/>
      <c r="E47" s="625"/>
      <c r="F47" s="625"/>
      <c r="H47" s="624"/>
      <c r="I47" s="624"/>
      <c r="J47" s="628">
        <f t="shared" si="0"/>
        <v>0</v>
      </c>
      <c r="K47" s="625"/>
      <c r="M47" s="624"/>
      <c r="N47" s="624"/>
      <c r="O47" s="628">
        <f t="shared" si="1"/>
        <v>0</v>
      </c>
      <c r="P47" s="625"/>
      <c r="R47" s="624"/>
      <c r="S47" s="624"/>
      <c r="T47" s="628">
        <f t="shared" si="2"/>
        <v>0</v>
      </c>
      <c r="U47" s="625"/>
    </row>
    <row r="48" spans="1:21" s="365" customFormat="1" ht="33" customHeight="1">
      <c r="A48" s="361"/>
      <c r="B48" s="361" t="s">
        <v>886</v>
      </c>
      <c r="C48" s="361"/>
      <c r="D48" s="361"/>
      <c r="E48" s="631"/>
      <c r="F48" s="632"/>
      <c r="H48" s="361"/>
      <c r="I48" s="361"/>
      <c r="J48" s="628">
        <f t="shared" si="0"/>
        <v>0</v>
      </c>
      <c r="K48" s="632"/>
      <c r="M48" s="361"/>
      <c r="N48" s="361"/>
      <c r="O48" s="628">
        <f t="shared" si="1"/>
        <v>0</v>
      </c>
      <c r="P48" s="632"/>
      <c r="R48" s="361"/>
      <c r="S48" s="361"/>
      <c r="T48" s="628">
        <f t="shared" si="2"/>
        <v>0</v>
      </c>
      <c r="U48" s="632"/>
    </row>
    <row r="49" spans="1:21" s="365" customFormat="1" ht="15" customHeight="1">
      <c r="A49" s="360"/>
      <c r="B49" s="361" t="s">
        <v>2133</v>
      </c>
      <c r="C49" s="362" t="s">
        <v>3</v>
      </c>
      <c r="D49" s="363">
        <v>19.5</v>
      </c>
      <c r="E49" s="1088"/>
      <c r="F49" s="363">
        <f>D49*E49</f>
        <v>0</v>
      </c>
      <c r="G49" s="629"/>
      <c r="H49" s="362" t="s">
        <v>3</v>
      </c>
      <c r="I49" s="363"/>
      <c r="J49" s="628">
        <f t="shared" si="0"/>
        <v>0</v>
      </c>
      <c r="K49" s="363">
        <f>I49*J49</f>
        <v>0</v>
      </c>
      <c r="L49" s="629"/>
      <c r="M49" s="362" t="s">
        <v>3</v>
      </c>
      <c r="N49" s="363">
        <v>11.5</v>
      </c>
      <c r="O49" s="628">
        <f t="shared" si="1"/>
        <v>0</v>
      </c>
      <c r="P49" s="363">
        <f>N49*O49</f>
        <v>0</v>
      </c>
      <c r="Q49" s="629"/>
      <c r="R49" s="362" t="s">
        <v>3</v>
      </c>
      <c r="S49" s="363">
        <f>D49-N49</f>
        <v>8</v>
      </c>
      <c r="T49" s="628">
        <f t="shared" si="2"/>
        <v>0</v>
      </c>
      <c r="U49" s="363">
        <f>S49*T49</f>
        <v>0</v>
      </c>
    </row>
    <row r="50" spans="1:21">
      <c r="A50" s="352"/>
      <c r="B50" s="361"/>
      <c r="C50" s="355"/>
      <c r="H50" s="355"/>
      <c r="J50" s="628">
        <f t="shared" si="0"/>
        <v>0</v>
      </c>
      <c r="M50" s="355"/>
      <c r="O50" s="628">
        <f t="shared" si="1"/>
        <v>0</v>
      </c>
      <c r="R50" s="355"/>
      <c r="T50" s="628">
        <f t="shared" si="2"/>
        <v>0</v>
      </c>
    </row>
    <row r="51" spans="1:21" s="365" customFormat="1" ht="75" customHeight="1">
      <c r="A51" s="360" t="s">
        <v>1045</v>
      </c>
      <c r="B51" s="361" t="s">
        <v>894</v>
      </c>
      <c r="C51" s="624"/>
      <c r="D51" s="624"/>
      <c r="E51" s="625"/>
      <c r="F51" s="625"/>
      <c r="H51" s="624"/>
      <c r="I51" s="624"/>
      <c r="J51" s="628">
        <f t="shared" si="0"/>
        <v>0</v>
      </c>
      <c r="K51" s="625"/>
      <c r="M51" s="624"/>
      <c r="N51" s="624"/>
      <c r="O51" s="628">
        <f t="shared" si="1"/>
        <v>0</v>
      </c>
      <c r="P51" s="625"/>
      <c r="R51" s="624"/>
      <c r="S51" s="624"/>
      <c r="T51" s="628">
        <f t="shared" si="2"/>
        <v>0</v>
      </c>
      <c r="U51" s="625"/>
    </row>
    <row r="52" spans="1:21" s="365" customFormat="1" ht="144" customHeight="1">
      <c r="A52" s="360"/>
      <c r="B52" s="361" t="s">
        <v>896</v>
      </c>
      <c r="C52" s="624"/>
      <c r="D52" s="624"/>
      <c r="E52" s="625"/>
      <c r="F52" s="625"/>
      <c r="H52" s="624"/>
      <c r="I52" s="624"/>
      <c r="J52" s="628">
        <f t="shared" si="0"/>
        <v>0</v>
      </c>
      <c r="K52" s="625"/>
      <c r="M52" s="624"/>
      <c r="N52" s="624"/>
      <c r="O52" s="628">
        <f t="shared" si="1"/>
        <v>0</v>
      </c>
      <c r="P52" s="625"/>
      <c r="R52" s="624"/>
      <c r="S52" s="624"/>
      <c r="T52" s="628">
        <f t="shared" si="2"/>
        <v>0</v>
      </c>
      <c r="U52" s="625"/>
    </row>
    <row r="53" spans="1:21" s="365" customFormat="1" ht="140.25">
      <c r="A53" s="360"/>
      <c r="B53" s="361" t="s">
        <v>897</v>
      </c>
      <c r="C53" s="624"/>
      <c r="D53" s="624"/>
      <c r="E53" s="625"/>
      <c r="F53" s="625"/>
      <c r="H53" s="624"/>
      <c r="I53" s="624"/>
      <c r="J53" s="628">
        <f t="shared" si="0"/>
        <v>0</v>
      </c>
      <c r="K53" s="625"/>
      <c r="M53" s="624"/>
      <c r="N53" s="624"/>
      <c r="O53" s="628">
        <f t="shared" si="1"/>
        <v>0</v>
      </c>
      <c r="P53" s="625"/>
      <c r="R53" s="624"/>
      <c r="S53" s="624"/>
      <c r="T53" s="628">
        <f t="shared" si="2"/>
        <v>0</v>
      </c>
      <c r="U53" s="625"/>
    </row>
    <row r="54" spans="1:21" s="365" customFormat="1" ht="42.75" customHeight="1">
      <c r="A54" s="361"/>
      <c r="B54" s="361" t="s">
        <v>886</v>
      </c>
      <c r="C54" s="361"/>
      <c r="D54" s="361"/>
      <c r="E54" s="631"/>
      <c r="F54" s="632"/>
      <c r="H54" s="361"/>
      <c r="I54" s="361"/>
      <c r="J54" s="628">
        <f t="shared" si="0"/>
        <v>0</v>
      </c>
      <c r="K54" s="632"/>
      <c r="M54" s="361"/>
      <c r="N54" s="361"/>
      <c r="O54" s="628">
        <f t="shared" si="1"/>
        <v>0</v>
      </c>
      <c r="P54" s="632"/>
      <c r="R54" s="361"/>
      <c r="S54" s="361"/>
      <c r="T54" s="628">
        <f t="shared" si="2"/>
        <v>0</v>
      </c>
      <c r="U54" s="632"/>
    </row>
    <row r="55" spans="1:21" s="365" customFormat="1" ht="15" customHeight="1">
      <c r="A55" s="360"/>
      <c r="B55" s="361" t="s">
        <v>2133</v>
      </c>
      <c r="C55" s="362" t="s">
        <v>3</v>
      </c>
      <c r="D55" s="363">
        <v>33.5</v>
      </c>
      <c r="E55" s="1088"/>
      <c r="F55" s="363">
        <f>D55*E55</f>
        <v>0</v>
      </c>
      <c r="G55" s="629"/>
      <c r="H55" s="362" t="s">
        <v>3</v>
      </c>
      <c r="I55" s="363"/>
      <c r="J55" s="628">
        <f t="shared" si="0"/>
        <v>0</v>
      </c>
      <c r="K55" s="363">
        <f>I55*J55</f>
        <v>0</v>
      </c>
      <c r="L55" s="629"/>
      <c r="M55" s="362" t="s">
        <v>3</v>
      </c>
      <c r="N55" s="363"/>
      <c r="O55" s="628">
        <f t="shared" si="1"/>
        <v>0</v>
      </c>
      <c r="P55" s="363">
        <f>N55*O55</f>
        <v>0</v>
      </c>
      <c r="Q55" s="629"/>
      <c r="R55" s="362" t="s">
        <v>3</v>
      </c>
      <c r="S55" s="363">
        <v>33.5</v>
      </c>
      <c r="T55" s="628">
        <f t="shared" si="2"/>
        <v>0</v>
      </c>
      <c r="U55" s="363">
        <f>S55*T55</f>
        <v>0</v>
      </c>
    </row>
    <row r="56" spans="1:21">
      <c r="A56" s="352"/>
      <c r="B56" s="361"/>
      <c r="C56" s="355"/>
      <c r="H56" s="355"/>
      <c r="J56" s="628">
        <f t="shared" si="0"/>
        <v>0</v>
      </c>
      <c r="M56" s="355"/>
      <c r="O56" s="628">
        <f t="shared" si="1"/>
        <v>0</v>
      </c>
      <c r="R56" s="355"/>
      <c r="T56" s="628">
        <f t="shared" si="2"/>
        <v>0</v>
      </c>
    </row>
    <row r="57" spans="1:21" s="365" customFormat="1" ht="74.25" customHeight="1">
      <c r="A57" s="360" t="s">
        <v>1046</v>
      </c>
      <c r="B57" s="361" t="s">
        <v>898</v>
      </c>
      <c r="C57" s="624"/>
      <c r="D57" s="624"/>
      <c r="E57" s="625"/>
      <c r="F57" s="625"/>
      <c r="H57" s="624"/>
      <c r="I57" s="624"/>
      <c r="J57" s="628">
        <f t="shared" si="0"/>
        <v>0</v>
      </c>
      <c r="K57" s="625"/>
      <c r="M57" s="624"/>
      <c r="N57" s="624"/>
      <c r="O57" s="628">
        <f t="shared" si="1"/>
        <v>0</v>
      </c>
      <c r="P57" s="625"/>
      <c r="R57" s="624"/>
      <c r="S57" s="624"/>
      <c r="T57" s="628">
        <f t="shared" si="2"/>
        <v>0</v>
      </c>
      <c r="U57" s="625"/>
    </row>
    <row r="58" spans="1:21" s="365" customFormat="1" ht="162" customHeight="1">
      <c r="A58" s="360"/>
      <c r="B58" s="361" t="s">
        <v>899</v>
      </c>
      <c r="C58" s="624"/>
      <c r="D58" s="624"/>
      <c r="E58" s="625"/>
      <c r="F58" s="625"/>
      <c r="H58" s="624"/>
      <c r="I58" s="624"/>
      <c r="J58" s="628">
        <f t="shared" si="0"/>
        <v>0</v>
      </c>
      <c r="K58" s="625"/>
      <c r="M58" s="624"/>
      <c r="N58" s="624"/>
      <c r="O58" s="628">
        <f t="shared" si="1"/>
        <v>0</v>
      </c>
      <c r="P58" s="625"/>
      <c r="R58" s="624"/>
      <c r="S58" s="624"/>
      <c r="T58" s="628">
        <f t="shared" si="2"/>
        <v>0</v>
      </c>
      <c r="U58" s="625"/>
    </row>
    <row r="59" spans="1:21" s="365" customFormat="1" ht="120" customHeight="1">
      <c r="A59" s="360"/>
      <c r="B59" s="361" t="s">
        <v>900</v>
      </c>
      <c r="C59" s="624"/>
      <c r="D59" s="624"/>
      <c r="E59" s="625"/>
      <c r="F59" s="625"/>
      <c r="H59" s="624"/>
      <c r="I59" s="624"/>
      <c r="J59" s="628">
        <f t="shared" si="0"/>
        <v>0</v>
      </c>
      <c r="K59" s="625"/>
      <c r="M59" s="624"/>
      <c r="N59" s="624"/>
      <c r="O59" s="628">
        <f t="shared" si="1"/>
        <v>0</v>
      </c>
      <c r="P59" s="625"/>
      <c r="R59" s="624"/>
      <c r="S59" s="624"/>
      <c r="T59" s="628">
        <f t="shared" si="2"/>
        <v>0</v>
      </c>
      <c r="U59" s="625"/>
    </row>
    <row r="60" spans="1:21" s="365" customFormat="1" ht="42.75" customHeight="1">
      <c r="A60" s="361"/>
      <c r="B60" s="361" t="s">
        <v>886</v>
      </c>
      <c r="C60" s="361"/>
      <c r="D60" s="361"/>
      <c r="E60" s="631"/>
      <c r="F60" s="632"/>
      <c r="H60" s="361"/>
      <c r="I60" s="361"/>
      <c r="J60" s="628">
        <f t="shared" si="0"/>
        <v>0</v>
      </c>
      <c r="K60" s="632"/>
      <c r="M60" s="361"/>
      <c r="N60" s="361"/>
      <c r="O60" s="628">
        <f t="shared" si="1"/>
        <v>0</v>
      </c>
      <c r="P60" s="632"/>
      <c r="R60" s="361"/>
      <c r="S60" s="361"/>
      <c r="T60" s="628">
        <f t="shared" si="2"/>
        <v>0</v>
      </c>
      <c r="U60" s="632"/>
    </row>
    <row r="61" spans="1:21" s="365" customFormat="1" ht="15" customHeight="1">
      <c r="A61" s="360"/>
      <c r="B61" s="361" t="s">
        <v>2133</v>
      </c>
      <c r="C61" s="362" t="s">
        <v>3</v>
      </c>
      <c r="D61" s="363">
        <v>9.5</v>
      </c>
      <c r="E61" s="1088"/>
      <c r="F61" s="363">
        <f>D61*E61</f>
        <v>0</v>
      </c>
      <c r="G61" s="629"/>
      <c r="H61" s="362" t="s">
        <v>3</v>
      </c>
      <c r="I61" s="363"/>
      <c r="J61" s="628">
        <f t="shared" si="0"/>
        <v>0</v>
      </c>
      <c r="K61" s="363">
        <f>I61*J61</f>
        <v>0</v>
      </c>
      <c r="L61" s="629"/>
      <c r="M61" s="362" t="s">
        <v>3</v>
      </c>
      <c r="N61" s="363"/>
      <c r="O61" s="628">
        <f t="shared" si="1"/>
        <v>0</v>
      </c>
      <c r="P61" s="363">
        <f>N61*O61</f>
        <v>0</v>
      </c>
      <c r="Q61" s="629"/>
      <c r="R61" s="362" t="s">
        <v>3</v>
      </c>
      <c r="S61" s="363">
        <v>9.5</v>
      </c>
      <c r="T61" s="628">
        <f t="shared" si="2"/>
        <v>0</v>
      </c>
      <c r="U61" s="363">
        <f>S61*T61</f>
        <v>0</v>
      </c>
    </row>
    <row r="62" spans="1:21">
      <c r="A62" s="352"/>
      <c r="B62" s="361"/>
      <c r="C62" s="355"/>
      <c r="H62" s="355"/>
      <c r="J62" s="628">
        <f t="shared" si="0"/>
        <v>0</v>
      </c>
      <c r="M62" s="355"/>
      <c r="O62" s="628">
        <f t="shared" si="1"/>
        <v>0</v>
      </c>
      <c r="R62" s="355"/>
      <c r="T62" s="628">
        <f t="shared" si="2"/>
        <v>0</v>
      </c>
    </row>
    <row r="63" spans="1:21" s="634" customFormat="1" ht="99.75" customHeight="1">
      <c r="A63" s="360" t="s">
        <v>1047</v>
      </c>
      <c r="B63" s="361" t="s">
        <v>909</v>
      </c>
      <c r="C63" s="633"/>
      <c r="D63" s="391"/>
      <c r="E63" s="390"/>
      <c r="F63" s="391"/>
      <c r="H63" s="633"/>
      <c r="I63" s="391"/>
      <c r="J63" s="628">
        <f t="shared" si="0"/>
        <v>0</v>
      </c>
      <c r="K63" s="391"/>
      <c r="M63" s="633"/>
      <c r="N63" s="391"/>
      <c r="O63" s="628">
        <f t="shared" si="1"/>
        <v>0</v>
      </c>
      <c r="P63" s="391"/>
      <c r="R63" s="633"/>
      <c r="S63" s="391"/>
      <c r="T63" s="628">
        <f t="shared" si="2"/>
        <v>0</v>
      </c>
      <c r="U63" s="391"/>
    </row>
    <row r="64" spans="1:21" s="365" customFormat="1" ht="85.5" customHeight="1">
      <c r="A64" s="360"/>
      <c r="B64" s="361" t="s">
        <v>910</v>
      </c>
      <c r="C64" s="635"/>
      <c r="D64" s="635"/>
      <c r="E64" s="636"/>
      <c r="F64" s="636"/>
      <c r="H64" s="635"/>
      <c r="I64" s="635"/>
      <c r="J64" s="628">
        <f t="shared" si="0"/>
        <v>0</v>
      </c>
      <c r="K64" s="636"/>
      <c r="M64" s="635"/>
      <c r="N64" s="635"/>
      <c r="O64" s="628">
        <f t="shared" si="1"/>
        <v>0</v>
      </c>
      <c r="P64" s="636"/>
      <c r="R64" s="635"/>
      <c r="S64" s="635"/>
      <c r="T64" s="628">
        <f t="shared" si="2"/>
        <v>0</v>
      </c>
      <c r="U64" s="636"/>
    </row>
    <row r="65" spans="1:21" s="634" customFormat="1" ht="15" customHeight="1">
      <c r="A65" s="360"/>
      <c r="B65" s="361" t="s">
        <v>2134</v>
      </c>
      <c r="C65" s="362"/>
      <c r="D65" s="637"/>
      <c r="E65" s="363"/>
      <c r="F65" s="363"/>
      <c r="H65" s="362"/>
      <c r="I65" s="637"/>
      <c r="J65" s="628">
        <f t="shared" si="0"/>
        <v>0</v>
      </c>
      <c r="K65" s="363"/>
      <c r="M65" s="362"/>
      <c r="N65" s="637"/>
      <c r="O65" s="628">
        <f t="shared" si="1"/>
        <v>0</v>
      </c>
      <c r="P65" s="363"/>
      <c r="R65" s="362"/>
      <c r="S65" s="637"/>
      <c r="T65" s="628">
        <f t="shared" si="2"/>
        <v>0</v>
      </c>
      <c r="U65" s="363"/>
    </row>
    <row r="66" spans="1:21" s="634" customFormat="1">
      <c r="B66" s="387" t="s">
        <v>922</v>
      </c>
      <c r="C66" s="622" t="s">
        <v>3</v>
      </c>
      <c r="D66" s="391">
        <v>5</v>
      </c>
      <c r="E66" s="1090"/>
      <c r="F66" s="391">
        <f>D66*E66</f>
        <v>0</v>
      </c>
      <c r="H66" s="622" t="s">
        <v>3</v>
      </c>
      <c r="I66" s="391"/>
      <c r="J66" s="628">
        <f t="shared" si="0"/>
        <v>0</v>
      </c>
      <c r="K66" s="391">
        <f>I66*J66</f>
        <v>0</v>
      </c>
      <c r="M66" s="622" t="s">
        <v>3</v>
      </c>
      <c r="N66" s="391"/>
      <c r="O66" s="628">
        <f t="shared" si="1"/>
        <v>0</v>
      </c>
      <c r="P66" s="391">
        <f>N66*O66</f>
        <v>0</v>
      </c>
      <c r="R66" s="622" t="s">
        <v>3</v>
      </c>
      <c r="S66" s="391">
        <v>5</v>
      </c>
      <c r="T66" s="628">
        <f t="shared" si="2"/>
        <v>0</v>
      </c>
      <c r="U66" s="391">
        <f>S66*T66</f>
        <v>0</v>
      </c>
    </row>
    <row r="67" spans="1:21" s="634" customFormat="1">
      <c r="B67" s="621"/>
      <c r="C67" s="622"/>
      <c r="D67" s="391"/>
      <c r="E67" s="390"/>
      <c r="F67" s="391"/>
      <c r="H67" s="622"/>
      <c r="I67" s="391"/>
      <c r="J67" s="628">
        <f t="shared" si="0"/>
        <v>0</v>
      </c>
      <c r="K67" s="391"/>
      <c r="M67" s="622"/>
      <c r="N67" s="391"/>
      <c r="O67" s="628">
        <f t="shared" si="1"/>
        <v>0</v>
      </c>
      <c r="P67" s="391"/>
      <c r="R67" s="622"/>
      <c r="S67" s="391"/>
      <c r="T67" s="628">
        <f t="shared" si="2"/>
        <v>0</v>
      </c>
      <c r="U67" s="391"/>
    </row>
    <row r="68" spans="1:21" s="383" customFormat="1" ht="63" customHeight="1">
      <c r="A68" s="546" t="s">
        <v>1048</v>
      </c>
      <c r="B68" s="638" t="s">
        <v>918</v>
      </c>
      <c r="C68" s="170"/>
      <c r="D68" s="639"/>
      <c r="E68" s="170"/>
      <c r="F68" s="610"/>
      <c r="H68" s="170"/>
      <c r="I68" s="639"/>
      <c r="J68" s="628">
        <f t="shared" si="0"/>
        <v>0</v>
      </c>
      <c r="K68" s="610"/>
      <c r="M68" s="170"/>
      <c r="N68" s="639"/>
      <c r="O68" s="628">
        <f t="shared" si="1"/>
        <v>0</v>
      </c>
      <c r="P68" s="610"/>
      <c r="R68" s="170"/>
      <c r="S68" s="639"/>
      <c r="T68" s="628">
        <f t="shared" si="2"/>
        <v>0</v>
      </c>
      <c r="U68" s="610"/>
    </row>
    <row r="69" spans="1:21" s="383" customFormat="1" ht="14.25" customHeight="1">
      <c r="A69" s="640"/>
      <c r="B69" s="638" t="s">
        <v>901</v>
      </c>
      <c r="C69" s="174" t="s">
        <v>34</v>
      </c>
      <c r="D69" s="547">
        <v>111.5</v>
      </c>
      <c r="E69" s="1091"/>
      <c r="F69" s="548">
        <f>D69*E69</f>
        <v>0</v>
      </c>
      <c r="G69" s="492"/>
      <c r="H69" s="174" t="s">
        <v>34</v>
      </c>
      <c r="I69" s="547"/>
      <c r="J69" s="628">
        <f t="shared" si="0"/>
        <v>0</v>
      </c>
      <c r="K69" s="548">
        <f>I69*J69</f>
        <v>0</v>
      </c>
      <c r="L69" s="492"/>
      <c r="M69" s="174" t="s">
        <v>34</v>
      </c>
      <c r="N69" s="547">
        <v>40</v>
      </c>
      <c r="O69" s="628">
        <f t="shared" si="1"/>
        <v>0</v>
      </c>
      <c r="P69" s="548">
        <f>N69*O69</f>
        <v>0</v>
      </c>
      <c r="Q69" s="492"/>
      <c r="R69" s="174" t="s">
        <v>34</v>
      </c>
      <c r="S69" s="547">
        <f>D69-N69</f>
        <v>71.5</v>
      </c>
      <c r="T69" s="628">
        <f t="shared" si="2"/>
        <v>0</v>
      </c>
      <c r="U69" s="548">
        <f>S69*T69</f>
        <v>0</v>
      </c>
    </row>
    <row r="70" spans="1:21" s="383" customFormat="1">
      <c r="A70" s="641"/>
      <c r="B70" s="641"/>
      <c r="C70" s="170"/>
      <c r="D70" s="639"/>
      <c r="E70" s="170"/>
      <c r="F70" s="610"/>
      <c r="H70" s="170"/>
      <c r="I70" s="639"/>
      <c r="J70" s="628">
        <f t="shared" si="0"/>
        <v>0</v>
      </c>
      <c r="K70" s="610"/>
      <c r="M70" s="170"/>
      <c r="N70" s="639"/>
      <c r="O70" s="628">
        <f t="shared" si="1"/>
        <v>0</v>
      </c>
      <c r="P70" s="610"/>
      <c r="R70" s="170"/>
      <c r="S70" s="639"/>
      <c r="T70" s="628">
        <f t="shared" si="2"/>
        <v>0</v>
      </c>
      <c r="U70" s="610"/>
    </row>
    <row r="71" spans="1:21" s="383" customFormat="1" ht="26.25" customHeight="1">
      <c r="A71" s="360" t="s">
        <v>1049</v>
      </c>
      <c r="B71" s="638" t="s">
        <v>1251</v>
      </c>
      <c r="C71" s="170"/>
      <c r="D71" s="639"/>
      <c r="E71" s="170"/>
      <c r="F71" s="610"/>
      <c r="H71" s="170"/>
      <c r="I71" s="639"/>
      <c r="J71" s="628">
        <f t="shared" si="0"/>
        <v>0</v>
      </c>
      <c r="K71" s="610"/>
      <c r="M71" s="170"/>
      <c r="N71" s="639"/>
      <c r="O71" s="628">
        <f t="shared" si="1"/>
        <v>0</v>
      </c>
      <c r="P71" s="610"/>
      <c r="R71" s="170"/>
      <c r="S71" s="639"/>
      <c r="T71" s="628">
        <f t="shared" si="2"/>
        <v>0</v>
      </c>
      <c r="U71" s="610"/>
    </row>
    <row r="72" spans="1:21" s="365" customFormat="1" ht="85.5" customHeight="1">
      <c r="A72" s="361"/>
      <c r="B72" s="361" t="s">
        <v>923</v>
      </c>
      <c r="C72" s="361"/>
      <c r="D72" s="361"/>
      <c r="E72" s="626"/>
      <c r="F72" s="627"/>
      <c r="H72" s="361"/>
      <c r="I72" s="361"/>
      <c r="J72" s="628">
        <f t="shared" si="0"/>
        <v>0</v>
      </c>
      <c r="K72" s="627"/>
      <c r="M72" s="361"/>
      <c r="N72" s="361"/>
      <c r="O72" s="628">
        <f t="shared" si="1"/>
        <v>0</v>
      </c>
      <c r="P72" s="627"/>
      <c r="R72" s="361"/>
      <c r="S72" s="361"/>
      <c r="T72" s="628">
        <f t="shared" si="2"/>
        <v>0</v>
      </c>
      <c r="U72" s="627"/>
    </row>
    <row r="73" spans="1:21" s="383" customFormat="1" ht="14.25" customHeight="1">
      <c r="A73" s="640"/>
      <c r="B73" s="638" t="s">
        <v>921</v>
      </c>
      <c r="C73" s="174" t="s">
        <v>34</v>
      </c>
      <c r="D73" s="547">
        <v>10.5</v>
      </c>
      <c r="E73" s="1091"/>
      <c r="F73" s="548">
        <f>D73*E73</f>
        <v>0</v>
      </c>
      <c r="G73" s="492"/>
      <c r="H73" s="174" t="s">
        <v>34</v>
      </c>
      <c r="I73" s="547"/>
      <c r="J73" s="628">
        <f t="shared" si="0"/>
        <v>0</v>
      </c>
      <c r="K73" s="548">
        <f>I73*J73</f>
        <v>0</v>
      </c>
      <c r="L73" s="492"/>
      <c r="M73" s="174" t="s">
        <v>34</v>
      </c>
      <c r="N73" s="547">
        <v>5</v>
      </c>
      <c r="O73" s="628">
        <f t="shared" si="1"/>
        <v>0</v>
      </c>
      <c r="P73" s="548">
        <f>N73*O73</f>
        <v>0</v>
      </c>
      <c r="Q73" s="492"/>
      <c r="R73" s="174" t="s">
        <v>34</v>
      </c>
      <c r="S73" s="547">
        <f>D73-N73</f>
        <v>5.5</v>
      </c>
      <c r="T73" s="628">
        <f t="shared" si="2"/>
        <v>0</v>
      </c>
      <c r="U73" s="548">
        <f>S73*T73</f>
        <v>0</v>
      </c>
    </row>
    <row r="74" spans="1:21" s="383" customFormat="1">
      <c r="A74" s="641"/>
      <c r="B74" s="641"/>
      <c r="C74" s="170"/>
      <c r="D74" s="639"/>
      <c r="E74" s="170"/>
      <c r="F74" s="610"/>
      <c r="H74" s="170"/>
      <c r="I74" s="639"/>
      <c r="J74" s="628">
        <f t="shared" si="0"/>
        <v>0</v>
      </c>
      <c r="K74" s="610"/>
      <c r="M74" s="170"/>
      <c r="N74" s="639"/>
      <c r="O74" s="628">
        <f t="shared" si="1"/>
        <v>0</v>
      </c>
      <c r="P74" s="610"/>
      <c r="R74" s="170"/>
      <c r="S74" s="639"/>
      <c r="T74" s="628">
        <f t="shared" si="2"/>
        <v>0</v>
      </c>
      <c r="U74" s="610"/>
    </row>
    <row r="75" spans="1:21" s="365" customFormat="1" ht="14.25" customHeight="1">
      <c r="A75" s="379" t="s">
        <v>1050</v>
      </c>
      <c r="B75" s="642" t="s">
        <v>907</v>
      </c>
      <c r="C75" s="643"/>
      <c r="D75" s="644"/>
      <c r="E75" s="390"/>
      <c r="F75" s="390"/>
      <c r="H75" s="643"/>
      <c r="I75" s="644"/>
      <c r="J75" s="628">
        <f t="shared" si="0"/>
        <v>0</v>
      </c>
      <c r="K75" s="390"/>
      <c r="M75" s="643"/>
      <c r="N75" s="644"/>
      <c r="O75" s="628">
        <f t="shared" si="1"/>
        <v>0</v>
      </c>
      <c r="P75" s="390"/>
      <c r="R75" s="643"/>
      <c r="S75" s="644"/>
      <c r="T75" s="628">
        <f t="shared" si="2"/>
        <v>0</v>
      </c>
      <c r="U75" s="390"/>
    </row>
    <row r="76" spans="1:21" s="365" customFormat="1" ht="82.5" customHeight="1">
      <c r="A76" s="360"/>
      <c r="B76" s="642" t="s">
        <v>917</v>
      </c>
      <c r="C76" s="643"/>
      <c r="D76" s="644"/>
      <c r="E76" s="390"/>
      <c r="F76" s="390"/>
      <c r="H76" s="643"/>
      <c r="I76" s="644"/>
      <c r="J76" s="628">
        <f t="shared" si="0"/>
        <v>0</v>
      </c>
      <c r="K76" s="390"/>
      <c r="M76" s="643"/>
      <c r="N76" s="644"/>
      <c r="O76" s="628">
        <f t="shared" si="1"/>
        <v>0</v>
      </c>
      <c r="P76" s="390"/>
      <c r="R76" s="643"/>
      <c r="S76" s="644"/>
      <c r="T76" s="628">
        <f t="shared" si="2"/>
        <v>0</v>
      </c>
      <c r="U76" s="390"/>
    </row>
    <row r="77" spans="1:21" s="365" customFormat="1">
      <c r="A77" s="360"/>
      <c r="B77" s="642" t="s">
        <v>1963</v>
      </c>
      <c r="C77" s="645" t="s">
        <v>3</v>
      </c>
      <c r="D77" s="646">
        <v>2.5</v>
      </c>
      <c r="E77" s="1092"/>
      <c r="F77" s="647">
        <f>D77*E77</f>
        <v>0</v>
      </c>
      <c r="G77" s="648"/>
      <c r="H77" s="645" t="s">
        <v>3</v>
      </c>
      <c r="I77" s="646"/>
      <c r="J77" s="628">
        <f t="shared" si="0"/>
        <v>0</v>
      </c>
      <c r="K77" s="647">
        <f>I77*J77</f>
        <v>0</v>
      </c>
      <c r="L77" s="648"/>
      <c r="M77" s="645" t="s">
        <v>3</v>
      </c>
      <c r="N77" s="646">
        <v>2.5</v>
      </c>
      <c r="O77" s="628">
        <f t="shared" si="1"/>
        <v>0</v>
      </c>
      <c r="P77" s="647">
        <f>N77*O77</f>
        <v>0</v>
      </c>
      <c r="Q77" s="648"/>
      <c r="R77" s="645" t="s">
        <v>3</v>
      </c>
      <c r="S77" s="646"/>
      <c r="T77" s="628">
        <f t="shared" si="2"/>
        <v>0</v>
      </c>
      <c r="U77" s="647">
        <f>S77*T77</f>
        <v>0</v>
      </c>
    </row>
    <row r="78" spans="1:21" s="365" customFormat="1">
      <c r="A78" s="360"/>
      <c r="B78" s="649"/>
      <c r="C78" s="650"/>
      <c r="D78" s="651"/>
      <c r="E78" s="390"/>
      <c r="F78" s="390"/>
      <c r="H78" s="650"/>
      <c r="I78" s="651"/>
      <c r="J78" s="628">
        <f t="shared" si="0"/>
        <v>0</v>
      </c>
      <c r="K78" s="390"/>
      <c r="M78" s="650"/>
      <c r="N78" s="651"/>
      <c r="O78" s="628">
        <f t="shared" si="1"/>
        <v>0</v>
      </c>
      <c r="P78" s="390"/>
      <c r="R78" s="650"/>
      <c r="S78" s="651"/>
      <c r="T78" s="628">
        <f t="shared" si="2"/>
        <v>0</v>
      </c>
      <c r="U78" s="390"/>
    </row>
    <row r="79" spans="1:21" s="177" customFormat="1" ht="14.25" customHeight="1">
      <c r="A79" s="379" t="s">
        <v>1051</v>
      </c>
      <c r="B79" s="638" t="s">
        <v>902</v>
      </c>
      <c r="C79" s="652"/>
      <c r="D79" s="653"/>
      <c r="E79" s="398"/>
      <c r="F79" s="398"/>
      <c r="H79" s="652"/>
      <c r="I79" s="653"/>
      <c r="J79" s="628">
        <f t="shared" si="0"/>
        <v>0</v>
      </c>
      <c r="K79" s="398"/>
      <c r="M79" s="652"/>
      <c r="N79" s="653"/>
      <c r="O79" s="628">
        <f t="shared" si="1"/>
        <v>0</v>
      </c>
      <c r="P79" s="398"/>
      <c r="R79" s="652"/>
      <c r="S79" s="653"/>
      <c r="T79" s="628">
        <f t="shared" si="2"/>
        <v>0</v>
      </c>
      <c r="U79" s="398"/>
    </row>
    <row r="80" spans="1:21" s="177" customFormat="1" ht="88.5" customHeight="1">
      <c r="A80" s="379"/>
      <c r="B80" s="638" t="s">
        <v>920</v>
      </c>
      <c r="C80" s="397"/>
      <c r="D80" s="181"/>
      <c r="E80" s="398"/>
      <c r="F80" s="398"/>
      <c r="H80" s="397"/>
      <c r="I80" s="181"/>
      <c r="J80" s="628">
        <f t="shared" si="0"/>
        <v>0</v>
      </c>
      <c r="K80" s="398"/>
      <c r="M80" s="397"/>
      <c r="N80" s="181"/>
      <c r="O80" s="628">
        <f t="shared" si="1"/>
        <v>0</v>
      </c>
      <c r="P80" s="398"/>
      <c r="R80" s="397"/>
      <c r="S80" s="181"/>
      <c r="T80" s="628">
        <f t="shared" si="2"/>
        <v>0</v>
      </c>
      <c r="U80" s="398"/>
    </row>
    <row r="81" spans="1:21" s="177" customFormat="1">
      <c r="A81" s="379"/>
      <c r="B81" s="638" t="s">
        <v>781</v>
      </c>
      <c r="C81" s="654" t="s">
        <v>1</v>
      </c>
      <c r="D81" s="653">
        <v>4</v>
      </c>
      <c r="E81" s="1091"/>
      <c r="F81" s="548">
        <f>D81*E81</f>
        <v>0</v>
      </c>
      <c r="G81" s="492"/>
      <c r="H81" s="654" t="s">
        <v>1</v>
      </c>
      <c r="I81" s="653"/>
      <c r="J81" s="628">
        <f t="shared" si="0"/>
        <v>0</v>
      </c>
      <c r="K81" s="548">
        <f>I81*J81</f>
        <v>0</v>
      </c>
      <c r="L81" s="492"/>
      <c r="M81" s="654" t="s">
        <v>1</v>
      </c>
      <c r="N81" s="653">
        <v>3</v>
      </c>
      <c r="O81" s="628">
        <f t="shared" si="1"/>
        <v>0</v>
      </c>
      <c r="P81" s="548">
        <f>N81*O81</f>
        <v>0</v>
      </c>
      <c r="Q81" s="492"/>
      <c r="R81" s="654" t="s">
        <v>1</v>
      </c>
      <c r="S81" s="653">
        <f>D81-N81</f>
        <v>1</v>
      </c>
      <c r="T81" s="628">
        <f t="shared" si="2"/>
        <v>0</v>
      </c>
      <c r="U81" s="548">
        <f>S81*T81</f>
        <v>0</v>
      </c>
    </row>
    <row r="82" spans="1:21" s="177" customFormat="1">
      <c r="A82" s="379"/>
      <c r="B82" s="615"/>
      <c r="C82" s="654"/>
      <c r="D82" s="653"/>
      <c r="E82" s="398"/>
      <c r="F82" s="398"/>
      <c r="H82" s="654"/>
      <c r="I82" s="653"/>
      <c r="J82" s="628">
        <f t="shared" si="0"/>
        <v>0</v>
      </c>
      <c r="K82" s="398"/>
      <c r="M82" s="654"/>
      <c r="N82" s="653"/>
      <c r="O82" s="628">
        <f t="shared" si="1"/>
        <v>0</v>
      </c>
      <c r="P82" s="398"/>
      <c r="R82" s="654"/>
      <c r="S82" s="653"/>
      <c r="T82" s="628">
        <f t="shared" si="2"/>
        <v>0</v>
      </c>
      <c r="U82" s="398"/>
    </row>
    <row r="83" spans="1:21" s="177" customFormat="1" ht="14.25" customHeight="1">
      <c r="A83" s="546" t="s">
        <v>1052</v>
      </c>
      <c r="B83" s="638" t="s">
        <v>903</v>
      </c>
      <c r="C83" s="654"/>
      <c r="D83" s="653"/>
      <c r="E83" s="398"/>
      <c r="F83" s="398"/>
      <c r="H83" s="654"/>
      <c r="I83" s="653"/>
      <c r="J83" s="628">
        <f t="shared" ref="J83:J90" si="3">E83</f>
        <v>0</v>
      </c>
      <c r="K83" s="398"/>
      <c r="M83" s="654"/>
      <c r="N83" s="653"/>
      <c r="O83" s="628">
        <f t="shared" ref="O83:O90" si="4">E83</f>
        <v>0</v>
      </c>
      <c r="P83" s="398"/>
      <c r="R83" s="654"/>
      <c r="S83" s="653"/>
      <c r="T83" s="628">
        <f t="shared" ref="T83:T90" si="5">E83</f>
        <v>0</v>
      </c>
      <c r="U83" s="398"/>
    </row>
    <row r="84" spans="1:21" s="177" customFormat="1" ht="89.25" customHeight="1">
      <c r="A84" s="379"/>
      <c r="B84" s="638" t="s">
        <v>919</v>
      </c>
      <c r="C84" s="397"/>
      <c r="D84" s="181"/>
      <c r="E84" s="398"/>
      <c r="F84" s="398"/>
      <c r="H84" s="397"/>
      <c r="I84" s="181"/>
      <c r="J84" s="628">
        <f t="shared" si="3"/>
        <v>0</v>
      </c>
      <c r="K84" s="398"/>
      <c r="M84" s="397"/>
      <c r="N84" s="181"/>
      <c r="O84" s="628">
        <f t="shared" si="4"/>
        <v>0</v>
      </c>
      <c r="P84" s="398"/>
      <c r="R84" s="397"/>
      <c r="S84" s="181"/>
      <c r="T84" s="628">
        <f t="shared" si="5"/>
        <v>0</v>
      </c>
      <c r="U84" s="398"/>
    </row>
    <row r="85" spans="1:21" s="177" customFormat="1">
      <c r="A85" s="379"/>
      <c r="B85" s="638" t="s">
        <v>781</v>
      </c>
      <c r="C85" s="654" t="s">
        <v>1</v>
      </c>
      <c r="D85" s="653">
        <v>4</v>
      </c>
      <c r="E85" s="1093"/>
      <c r="F85" s="553">
        <f>D85*E85</f>
        <v>0</v>
      </c>
      <c r="H85" s="654" t="s">
        <v>1</v>
      </c>
      <c r="I85" s="653"/>
      <c r="J85" s="628">
        <f t="shared" si="3"/>
        <v>0</v>
      </c>
      <c r="K85" s="553">
        <f>I85*J85</f>
        <v>0</v>
      </c>
      <c r="M85" s="654" t="s">
        <v>1</v>
      </c>
      <c r="N85" s="653">
        <v>3</v>
      </c>
      <c r="O85" s="628">
        <f t="shared" si="4"/>
        <v>0</v>
      </c>
      <c r="P85" s="553">
        <f>N85*O85</f>
        <v>0</v>
      </c>
      <c r="R85" s="654" t="s">
        <v>1</v>
      </c>
      <c r="S85" s="653">
        <f>D85-N85</f>
        <v>1</v>
      </c>
      <c r="T85" s="628">
        <f t="shared" si="5"/>
        <v>0</v>
      </c>
      <c r="U85" s="553">
        <f>S85*T85</f>
        <v>0</v>
      </c>
    </row>
    <row r="86" spans="1:21" s="177" customFormat="1">
      <c r="A86" s="379"/>
      <c r="B86" s="615"/>
      <c r="C86" s="654"/>
      <c r="D86" s="653"/>
      <c r="E86" s="398"/>
      <c r="F86" s="398"/>
      <c r="H86" s="654"/>
      <c r="I86" s="653"/>
      <c r="J86" s="628">
        <f t="shared" si="3"/>
        <v>0</v>
      </c>
      <c r="K86" s="398"/>
      <c r="M86" s="654"/>
      <c r="N86" s="653"/>
      <c r="O86" s="628">
        <f t="shared" si="4"/>
        <v>0</v>
      </c>
      <c r="P86" s="398"/>
      <c r="R86" s="654"/>
      <c r="S86" s="653"/>
      <c r="T86" s="628">
        <f t="shared" si="5"/>
        <v>0</v>
      </c>
      <c r="U86" s="398"/>
    </row>
    <row r="87" spans="1:21" s="383" customFormat="1" ht="32.25" customHeight="1">
      <c r="A87" s="546" t="s">
        <v>1053</v>
      </c>
      <c r="B87" s="638" t="s">
        <v>904</v>
      </c>
      <c r="C87" s="655"/>
      <c r="D87" s="639"/>
      <c r="E87" s="170"/>
      <c r="F87" s="610"/>
      <c r="H87" s="655"/>
      <c r="I87" s="639"/>
      <c r="J87" s="628">
        <f t="shared" si="3"/>
        <v>0</v>
      </c>
      <c r="K87" s="610"/>
      <c r="M87" s="655"/>
      <c r="N87" s="639"/>
      <c r="O87" s="628">
        <f t="shared" si="4"/>
        <v>0</v>
      </c>
      <c r="P87" s="610"/>
      <c r="R87" s="655"/>
      <c r="S87" s="639"/>
      <c r="T87" s="628">
        <f t="shared" si="5"/>
        <v>0</v>
      </c>
      <c r="U87" s="610"/>
    </row>
    <row r="88" spans="1:21" s="383" customFormat="1" ht="64.5" customHeight="1">
      <c r="A88" s="640"/>
      <c r="B88" s="638" t="s">
        <v>905</v>
      </c>
      <c r="C88" s="655"/>
      <c r="D88" s="639"/>
      <c r="E88" s="170"/>
      <c r="F88" s="610"/>
      <c r="H88" s="655"/>
      <c r="I88" s="639"/>
      <c r="J88" s="628">
        <f t="shared" si="3"/>
        <v>0</v>
      </c>
      <c r="K88" s="610"/>
      <c r="M88" s="655"/>
      <c r="N88" s="639"/>
      <c r="O88" s="628">
        <f t="shared" si="4"/>
        <v>0</v>
      </c>
      <c r="P88" s="610"/>
      <c r="R88" s="655"/>
      <c r="S88" s="639"/>
      <c r="T88" s="628">
        <f t="shared" si="5"/>
        <v>0</v>
      </c>
      <c r="U88" s="610"/>
    </row>
    <row r="89" spans="1:21" s="383" customFormat="1" ht="45.75" customHeight="1">
      <c r="A89" s="640"/>
      <c r="B89" s="638" t="s">
        <v>906</v>
      </c>
      <c r="C89" s="655"/>
      <c r="D89" s="639"/>
      <c r="E89" s="170"/>
      <c r="F89" s="610"/>
      <c r="H89" s="655"/>
      <c r="I89" s="639"/>
      <c r="J89" s="628">
        <f t="shared" si="3"/>
        <v>0</v>
      </c>
      <c r="K89" s="610"/>
      <c r="M89" s="655"/>
      <c r="N89" s="639"/>
      <c r="O89" s="628">
        <f t="shared" si="4"/>
        <v>0</v>
      </c>
      <c r="P89" s="610"/>
      <c r="R89" s="655"/>
      <c r="S89" s="639"/>
      <c r="T89" s="628">
        <f t="shared" si="5"/>
        <v>0</v>
      </c>
      <c r="U89" s="610"/>
    </row>
    <row r="90" spans="1:21" s="383" customFormat="1" ht="14.25" customHeight="1">
      <c r="A90" s="640"/>
      <c r="B90" s="638" t="s">
        <v>781</v>
      </c>
      <c r="C90" s="595" t="s">
        <v>1</v>
      </c>
      <c r="D90" s="552">
        <v>2</v>
      </c>
      <c r="E90" s="1093"/>
      <c r="F90" s="553">
        <f>D90*E90</f>
        <v>0</v>
      </c>
      <c r="H90" s="595" t="s">
        <v>1</v>
      </c>
      <c r="I90" s="552"/>
      <c r="J90" s="628">
        <f t="shared" si="3"/>
        <v>0</v>
      </c>
      <c r="K90" s="553">
        <f>I90*J90</f>
        <v>0</v>
      </c>
      <c r="M90" s="595" t="s">
        <v>1</v>
      </c>
      <c r="N90" s="552">
        <v>2</v>
      </c>
      <c r="O90" s="628">
        <f t="shared" si="4"/>
        <v>0</v>
      </c>
      <c r="P90" s="553">
        <f>N90*O90</f>
        <v>0</v>
      </c>
      <c r="R90" s="595" t="s">
        <v>1</v>
      </c>
      <c r="S90" s="552"/>
      <c r="T90" s="628">
        <f t="shared" si="5"/>
        <v>0</v>
      </c>
      <c r="U90" s="553">
        <f>S90*T90</f>
        <v>0</v>
      </c>
    </row>
    <row r="91" spans="1:21" s="383" customFormat="1">
      <c r="A91" s="641"/>
      <c r="B91" s="641"/>
      <c r="C91" s="170"/>
      <c r="D91" s="639"/>
      <c r="E91" s="170"/>
      <c r="F91" s="610"/>
      <c r="H91" s="170"/>
      <c r="I91" s="639"/>
      <c r="J91" s="170"/>
      <c r="K91" s="610"/>
      <c r="M91" s="170"/>
      <c r="N91" s="639"/>
      <c r="O91" s="170"/>
      <c r="P91" s="610"/>
      <c r="R91" s="170"/>
      <c r="S91" s="639"/>
      <c r="T91" s="170"/>
      <c r="U91" s="610"/>
    </row>
    <row r="92" spans="1:21" s="616" customFormat="1" ht="20.100000000000001" customHeight="1">
      <c r="A92" s="392"/>
      <c r="B92" s="393" t="s">
        <v>690</v>
      </c>
      <c r="C92" s="656"/>
      <c r="D92" s="657"/>
      <c r="E92" s="657"/>
      <c r="F92" s="657">
        <f>SUM(F7:F90)</f>
        <v>0</v>
      </c>
      <c r="H92" s="656"/>
      <c r="I92" s="657"/>
      <c r="J92" s="657"/>
      <c r="K92" s="657">
        <f>SUM(K7:K90)</f>
        <v>0</v>
      </c>
      <c r="M92" s="656"/>
      <c r="N92" s="657"/>
      <c r="O92" s="657"/>
      <c r="P92" s="657">
        <f>SUM(P7:P90)</f>
        <v>0</v>
      </c>
      <c r="R92" s="656"/>
      <c r="S92" s="657"/>
      <c r="T92" s="657"/>
      <c r="U92" s="657">
        <f>SUM(U7:U90)</f>
        <v>0</v>
      </c>
    </row>
    <row r="93" spans="1:21" s="616" customFormat="1">
      <c r="B93" s="621"/>
      <c r="C93" s="619"/>
      <c r="D93" s="356"/>
      <c r="E93" s="357"/>
      <c r="F93" s="356"/>
      <c r="H93" s="619"/>
      <c r="I93" s="356"/>
      <c r="J93" s="357"/>
      <c r="K93" s="356"/>
      <c r="M93" s="619"/>
      <c r="N93" s="356"/>
      <c r="O93" s="357"/>
      <c r="P93" s="356"/>
      <c r="R93" s="619"/>
      <c r="S93" s="356"/>
      <c r="T93" s="357"/>
      <c r="U93" s="356"/>
    </row>
    <row r="94" spans="1:21" s="616" customFormat="1">
      <c r="B94" s="621"/>
      <c r="C94" s="619"/>
      <c r="D94" s="356"/>
      <c r="E94" s="357"/>
      <c r="F94" s="356"/>
      <c r="H94" s="619"/>
      <c r="I94" s="356"/>
      <c r="J94" s="357"/>
      <c r="K94" s="356"/>
      <c r="M94" s="619"/>
      <c r="N94" s="356"/>
      <c r="O94" s="357"/>
      <c r="P94" s="356"/>
      <c r="R94" s="619"/>
      <c r="S94" s="356"/>
      <c r="T94" s="357"/>
      <c r="U94" s="356"/>
    </row>
    <row r="95" spans="1:21" s="616" customFormat="1">
      <c r="B95" s="621"/>
      <c r="C95" s="619"/>
      <c r="D95" s="356"/>
      <c r="E95" s="357"/>
      <c r="F95" s="356"/>
      <c r="H95" s="619"/>
      <c r="I95" s="356"/>
      <c r="J95" s="357"/>
      <c r="K95" s="356"/>
      <c r="M95" s="619"/>
      <c r="N95" s="356"/>
      <c r="O95" s="357"/>
      <c r="P95" s="356"/>
      <c r="R95" s="619"/>
      <c r="S95" s="356"/>
      <c r="T95" s="357"/>
      <c r="U95" s="356"/>
    </row>
    <row r="96" spans="1:21" s="616" customFormat="1">
      <c r="B96" s="621"/>
      <c r="C96" s="619"/>
      <c r="D96" s="356"/>
      <c r="E96" s="357"/>
      <c r="F96" s="356"/>
      <c r="H96" s="619"/>
      <c r="I96" s="356"/>
      <c r="J96" s="357"/>
      <c r="K96" s="356"/>
      <c r="M96" s="619"/>
      <c r="N96" s="356"/>
      <c r="O96" s="357"/>
      <c r="P96" s="356"/>
      <c r="R96" s="619"/>
      <c r="S96" s="356"/>
      <c r="T96" s="357"/>
      <c r="U96" s="356"/>
    </row>
    <row r="97" spans="2:2">
      <c r="B97" s="621"/>
    </row>
    <row r="98" spans="2:2">
      <c r="B98" s="621"/>
    </row>
    <row r="99" spans="2:2">
      <c r="B99" s="621"/>
    </row>
    <row r="100" spans="2:2">
      <c r="B100" s="621"/>
    </row>
    <row r="101" spans="2:2">
      <c r="B101" s="621"/>
    </row>
    <row r="102" spans="2:2">
      <c r="B102" s="621"/>
    </row>
    <row r="103" spans="2:2">
      <c r="B103" s="621"/>
    </row>
    <row r="104" spans="2:2">
      <c r="B104" s="621"/>
    </row>
    <row r="105" spans="2:2">
      <c r="B105" s="621"/>
    </row>
    <row r="106" spans="2:2">
      <c r="B106" s="621"/>
    </row>
    <row r="107" spans="2:2">
      <c r="B107" s="621"/>
    </row>
    <row r="108" spans="2:2">
      <c r="B108" s="621"/>
    </row>
    <row r="109" spans="2:2">
      <c r="B109" s="621"/>
    </row>
    <row r="110" spans="2:2">
      <c r="B110" s="621"/>
    </row>
    <row r="111" spans="2:2">
      <c r="B111" s="621"/>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3"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B0F0"/>
    <pageSetUpPr fitToPage="1"/>
  </sheetPr>
  <dimension ref="A1:U26"/>
  <sheetViews>
    <sheetView windowProtection="1" showZeros="0" zoomScaleNormal="100" zoomScaleSheetLayoutView="100" zoomScalePageLayoutView="90" workbookViewId="0">
      <pane xSplit="1" ySplit="5" topLeftCell="B6"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1.25"/>
  <cols>
    <col min="1" max="1" width="7.7109375" style="2" customWidth="1"/>
    <col min="2" max="2" width="40.7109375" style="3" customWidth="1"/>
    <col min="3" max="3" width="9.7109375" style="6" customWidth="1"/>
    <col min="4" max="4" width="9.7109375" style="4" customWidth="1"/>
    <col min="5" max="5" width="9.7109375" style="1" customWidth="1"/>
    <col min="6" max="6" width="11.140625" style="4" customWidth="1"/>
    <col min="7" max="7" width="3.7109375" style="5" customWidth="1"/>
    <col min="8" max="8" width="9.7109375" style="6" customWidth="1"/>
    <col min="9" max="9" width="9.7109375" style="4" customWidth="1"/>
    <col min="10" max="10" width="9.7109375" style="1" customWidth="1"/>
    <col min="11" max="11" width="11.140625" style="4" customWidth="1"/>
    <col min="12" max="12" width="3.7109375" style="5" customWidth="1"/>
    <col min="13" max="13" width="9.7109375" style="6" customWidth="1"/>
    <col min="14" max="14" width="9.7109375" style="4" customWidth="1"/>
    <col min="15" max="15" width="9.7109375" style="1" customWidth="1"/>
    <col min="16" max="16" width="11.140625" style="4" customWidth="1"/>
    <col min="17" max="17" width="3.7109375" style="5" customWidth="1"/>
    <col min="18" max="18" width="9.7109375" style="6" customWidth="1"/>
    <col min="19" max="19" width="9.7109375" style="4" customWidth="1"/>
    <col min="20" max="20" width="9.7109375" style="1" customWidth="1"/>
    <col min="21" max="21" width="11.140625" style="4" customWidth="1"/>
    <col min="22" max="16384" width="9" style="5"/>
  </cols>
  <sheetData>
    <row r="1" spans="1:21" s="29" customFormat="1" ht="12.75">
      <c r="A1" s="384"/>
      <c r="B1" s="470"/>
      <c r="C1" s="1144" t="s">
        <v>1265</v>
      </c>
      <c r="D1" s="1144"/>
      <c r="E1" s="1144"/>
      <c r="F1" s="1144"/>
      <c r="G1" s="383"/>
      <c r="H1" s="1144" t="s">
        <v>1990</v>
      </c>
      <c r="I1" s="1144"/>
      <c r="J1" s="1144"/>
      <c r="K1" s="1144"/>
      <c r="L1" s="383"/>
      <c r="M1" s="1144" t="s">
        <v>1991</v>
      </c>
      <c r="N1" s="1144"/>
      <c r="O1" s="1144"/>
      <c r="P1" s="1144"/>
      <c r="Q1" s="383"/>
      <c r="R1" s="1144" t="s">
        <v>1992</v>
      </c>
      <c r="S1" s="1144"/>
      <c r="T1" s="1144"/>
      <c r="U1" s="1144"/>
    </row>
    <row r="2" spans="1:21" s="29" customFormat="1" ht="12.75">
      <c r="A2" s="384"/>
      <c r="B2" s="470"/>
      <c r="C2" s="380"/>
      <c r="D2" s="381"/>
      <c r="E2" s="382"/>
      <c r="F2" s="381"/>
      <c r="G2" s="383"/>
      <c r="H2" s="380"/>
      <c r="I2" s="381"/>
      <c r="J2" s="382"/>
      <c r="K2" s="381"/>
      <c r="L2" s="383"/>
      <c r="M2" s="380"/>
      <c r="N2" s="381"/>
      <c r="O2" s="382"/>
      <c r="P2" s="381"/>
      <c r="Q2" s="383"/>
      <c r="R2" s="380"/>
      <c r="S2" s="381"/>
      <c r="T2" s="382"/>
      <c r="U2" s="381"/>
    </row>
    <row r="3" spans="1:21" s="27" customFormat="1" ht="24.95" customHeight="1">
      <c r="A3" s="274" t="s">
        <v>632</v>
      </c>
      <c r="B3" s="274" t="s">
        <v>633</v>
      </c>
      <c r="C3" s="274" t="s">
        <v>634</v>
      </c>
      <c r="D3" s="324" t="s">
        <v>635</v>
      </c>
      <c r="E3" s="325" t="s">
        <v>636</v>
      </c>
      <c r="F3" s="325" t="s">
        <v>637</v>
      </c>
      <c r="G3" s="274"/>
      <c r="H3" s="274" t="s">
        <v>634</v>
      </c>
      <c r="I3" s="324" t="s">
        <v>635</v>
      </c>
      <c r="J3" s="325" t="s">
        <v>636</v>
      </c>
      <c r="K3" s="325" t="s">
        <v>637</v>
      </c>
      <c r="L3" s="274"/>
      <c r="M3" s="274" t="s">
        <v>634</v>
      </c>
      <c r="N3" s="324" t="s">
        <v>635</v>
      </c>
      <c r="O3" s="325" t="s">
        <v>636</v>
      </c>
      <c r="P3" s="325" t="s">
        <v>637</v>
      </c>
      <c r="Q3" s="274"/>
      <c r="R3" s="274" t="s">
        <v>634</v>
      </c>
      <c r="S3" s="324" t="s">
        <v>635</v>
      </c>
      <c r="T3" s="325" t="s">
        <v>636</v>
      </c>
      <c r="U3" s="325" t="s">
        <v>637</v>
      </c>
    </row>
    <row r="4" spans="1:21" s="19" customFormat="1" ht="12.75">
      <c r="A4" s="373"/>
      <c r="B4" s="278"/>
      <c r="C4" s="400"/>
      <c r="D4" s="283"/>
      <c r="E4" s="460"/>
      <c r="F4" s="460"/>
      <c r="G4" s="439"/>
      <c r="H4" s="400"/>
      <c r="I4" s="283"/>
      <c r="J4" s="460"/>
      <c r="K4" s="460"/>
      <c r="L4" s="439"/>
      <c r="M4" s="400"/>
      <c r="N4" s="283"/>
      <c r="O4" s="460"/>
      <c r="P4" s="460"/>
      <c r="Q4" s="439"/>
      <c r="R4" s="400"/>
      <c r="S4" s="283"/>
      <c r="T4" s="460"/>
      <c r="U4" s="460"/>
    </row>
    <row r="5" spans="1:21" s="30" customFormat="1" ht="20.100000000000001" customHeight="1">
      <c r="A5" s="471" t="s">
        <v>693</v>
      </c>
      <c r="B5" s="472" t="s">
        <v>40</v>
      </c>
      <c r="C5" s="473"/>
      <c r="D5" s="473"/>
      <c r="E5" s="473"/>
      <c r="F5" s="473"/>
      <c r="G5" s="473"/>
      <c r="H5" s="473"/>
      <c r="I5" s="473"/>
      <c r="J5" s="473"/>
      <c r="K5" s="473"/>
      <c r="L5" s="473"/>
      <c r="M5" s="473"/>
      <c r="N5" s="473"/>
      <c r="O5" s="473"/>
      <c r="P5" s="473"/>
      <c r="Q5" s="473"/>
      <c r="R5" s="473"/>
      <c r="S5" s="473"/>
      <c r="T5" s="473"/>
      <c r="U5" s="473"/>
    </row>
    <row r="6" spans="1:21" ht="12.75">
      <c r="A6" s="384"/>
      <c r="B6" s="440"/>
      <c r="C6" s="380"/>
      <c r="D6" s="381"/>
      <c r="E6" s="382"/>
      <c r="F6" s="381"/>
      <c r="G6" s="383"/>
      <c r="H6" s="380"/>
      <c r="I6" s="381"/>
      <c r="J6" s="382"/>
      <c r="K6" s="381"/>
      <c r="L6" s="383"/>
      <c r="M6" s="380"/>
      <c r="N6" s="381"/>
      <c r="O6" s="382"/>
      <c r="P6" s="381"/>
      <c r="Q6" s="383"/>
      <c r="R6" s="380"/>
      <c r="S6" s="381"/>
      <c r="T6" s="382"/>
      <c r="U6" s="381"/>
    </row>
    <row r="7" spans="1:21" s="31" customFormat="1" ht="111.75" customHeight="1">
      <c r="A7" s="373" t="s">
        <v>787</v>
      </c>
      <c r="B7" s="278" t="s">
        <v>1146</v>
      </c>
      <c r="C7" s="400" t="s">
        <v>34</v>
      </c>
      <c r="D7" s="283">
        <v>25</v>
      </c>
      <c r="E7" s="1078"/>
      <c r="F7" s="283">
        <f>D7*E7</f>
        <v>0</v>
      </c>
      <c r="G7" s="445"/>
      <c r="H7" s="400" t="s">
        <v>34</v>
      </c>
      <c r="I7" s="283"/>
      <c r="J7" s="283">
        <f>E7</f>
        <v>0</v>
      </c>
      <c r="K7" s="283">
        <f>I7*J7</f>
        <v>0</v>
      </c>
      <c r="L7" s="445"/>
      <c r="M7" s="400" t="s">
        <v>34</v>
      </c>
      <c r="N7" s="283">
        <v>15</v>
      </c>
      <c r="O7" s="283">
        <f>E7</f>
        <v>0</v>
      </c>
      <c r="P7" s="283">
        <f>N7*O7</f>
        <v>0</v>
      </c>
      <c r="Q7" s="445"/>
      <c r="R7" s="400" t="s">
        <v>34</v>
      </c>
      <c r="S7" s="283">
        <v>10</v>
      </c>
      <c r="T7" s="283">
        <f>E7</f>
        <v>0</v>
      </c>
      <c r="U7" s="283">
        <f>S7*T7</f>
        <v>0</v>
      </c>
    </row>
    <row r="8" spans="1:21" s="31" customFormat="1" ht="12.75">
      <c r="A8" s="373"/>
      <c r="B8" s="278"/>
      <c r="C8" s="374"/>
      <c r="D8" s="370"/>
      <c r="E8" s="371"/>
      <c r="F8" s="370"/>
      <c r="G8" s="372"/>
      <c r="H8" s="374"/>
      <c r="I8" s="370"/>
      <c r="J8" s="283">
        <f t="shared" ref="J8:J13" si="0">E8</f>
        <v>0</v>
      </c>
      <c r="K8" s="370"/>
      <c r="L8" s="372"/>
      <c r="M8" s="374"/>
      <c r="N8" s="370"/>
      <c r="O8" s="283">
        <f t="shared" ref="O8:O13" si="1">E8</f>
        <v>0</v>
      </c>
      <c r="P8" s="370"/>
      <c r="Q8" s="372"/>
      <c r="R8" s="374"/>
      <c r="S8" s="370"/>
      <c r="T8" s="283">
        <f t="shared" ref="T8:T13" si="2">E8</f>
        <v>0</v>
      </c>
      <c r="U8" s="370"/>
    </row>
    <row r="9" spans="1:21" s="12" customFormat="1" ht="107.25" customHeight="1">
      <c r="A9" s="379" t="s">
        <v>788</v>
      </c>
      <c r="B9" s="289" t="s">
        <v>1145</v>
      </c>
      <c r="C9" s="397" t="s">
        <v>34</v>
      </c>
      <c r="D9" s="283">
        <v>25</v>
      </c>
      <c r="E9" s="1078"/>
      <c r="F9" s="283">
        <f>D9*E9</f>
        <v>0</v>
      </c>
      <c r="G9" s="445"/>
      <c r="H9" s="397" t="s">
        <v>34</v>
      </c>
      <c r="I9" s="283"/>
      <c r="J9" s="283">
        <f t="shared" si="0"/>
        <v>0</v>
      </c>
      <c r="K9" s="283">
        <f>I9*J9</f>
        <v>0</v>
      </c>
      <c r="L9" s="445"/>
      <c r="M9" s="397" t="s">
        <v>34</v>
      </c>
      <c r="N9" s="283">
        <v>25</v>
      </c>
      <c r="O9" s="283">
        <f t="shared" si="1"/>
        <v>0</v>
      </c>
      <c r="P9" s="283">
        <f>N9*O9</f>
        <v>0</v>
      </c>
      <c r="Q9" s="445"/>
      <c r="R9" s="397" t="s">
        <v>34</v>
      </c>
      <c r="S9" s="283"/>
      <c r="T9" s="283">
        <f t="shared" si="2"/>
        <v>0</v>
      </c>
      <c r="U9" s="283">
        <f>S9*T9</f>
        <v>0</v>
      </c>
    </row>
    <row r="10" spans="1:21" s="12" customFormat="1" ht="12.75">
      <c r="A10" s="373"/>
      <c r="B10" s="278"/>
      <c r="C10" s="385"/>
      <c r="D10" s="370"/>
      <c r="E10" s="371"/>
      <c r="F10" s="370"/>
      <c r="G10" s="372"/>
      <c r="H10" s="385"/>
      <c r="I10" s="370"/>
      <c r="J10" s="283">
        <f t="shared" si="0"/>
        <v>0</v>
      </c>
      <c r="K10" s="370"/>
      <c r="L10" s="372"/>
      <c r="M10" s="385"/>
      <c r="N10" s="370"/>
      <c r="O10" s="283">
        <f t="shared" si="1"/>
        <v>0</v>
      </c>
      <c r="P10" s="370"/>
      <c r="Q10" s="372"/>
      <c r="R10" s="385"/>
      <c r="S10" s="370"/>
      <c r="T10" s="283">
        <f t="shared" si="2"/>
        <v>0</v>
      </c>
      <c r="U10" s="370"/>
    </row>
    <row r="11" spans="1:21" s="31" customFormat="1" ht="141" customHeight="1">
      <c r="A11" s="379" t="s">
        <v>1147</v>
      </c>
      <c r="B11" s="289" t="s">
        <v>1148</v>
      </c>
      <c r="C11" s="374"/>
      <c r="D11" s="370"/>
      <c r="E11" s="371"/>
      <c r="F11" s="370"/>
      <c r="G11" s="372"/>
      <c r="H11" s="374"/>
      <c r="I11" s="370"/>
      <c r="J11" s="283">
        <f t="shared" si="0"/>
        <v>0</v>
      </c>
      <c r="K11" s="370"/>
      <c r="L11" s="372"/>
      <c r="M11" s="374"/>
      <c r="N11" s="370"/>
      <c r="O11" s="283">
        <f t="shared" si="1"/>
        <v>0</v>
      </c>
      <c r="P11" s="370"/>
      <c r="Q11" s="372"/>
      <c r="R11" s="374"/>
      <c r="S11" s="370"/>
      <c r="T11" s="283">
        <f t="shared" si="2"/>
        <v>0</v>
      </c>
      <c r="U11" s="370"/>
    </row>
    <row r="12" spans="1:21" s="31" customFormat="1" ht="12.95" customHeight="1">
      <c r="A12" s="373"/>
      <c r="B12" s="658" t="s">
        <v>785</v>
      </c>
      <c r="C12" s="385" t="s">
        <v>3</v>
      </c>
      <c r="D12" s="370">
        <v>10</v>
      </c>
      <c r="E12" s="1087"/>
      <c r="F12" s="370">
        <f>D12*E12</f>
        <v>0</v>
      </c>
      <c r="G12" s="372"/>
      <c r="H12" s="385" t="s">
        <v>3</v>
      </c>
      <c r="I12" s="370"/>
      <c r="J12" s="283">
        <f t="shared" si="0"/>
        <v>0</v>
      </c>
      <c r="K12" s="370">
        <f>I12*J12</f>
        <v>0</v>
      </c>
      <c r="L12" s="372"/>
      <c r="M12" s="385" t="s">
        <v>3</v>
      </c>
      <c r="N12" s="370">
        <v>10</v>
      </c>
      <c r="O12" s="283">
        <f t="shared" si="1"/>
        <v>0</v>
      </c>
      <c r="P12" s="370">
        <f>N12*O12</f>
        <v>0</v>
      </c>
      <c r="Q12" s="372"/>
      <c r="R12" s="385" t="s">
        <v>3</v>
      </c>
      <c r="S12" s="370"/>
      <c r="T12" s="283">
        <f t="shared" si="2"/>
        <v>0</v>
      </c>
      <c r="U12" s="370">
        <f>S12*T12</f>
        <v>0</v>
      </c>
    </row>
    <row r="13" spans="1:21" s="38" customFormat="1" ht="12.95" customHeight="1">
      <c r="A13" s="659"/>
      <c r="B13" s="658" t="s">
        <v>976</v>
      </c>
      <c r="C13" s="517" t="s">
        <v>34</v>
      </c>
      <c r="D13" s="511">
        <v>7</v>
      </c>
      <c r="E13" s="1086"/>
      <c r="F13" s="382">
        <f>D13*E13</f>
        <v>0</v>
      </c>
      <c r="G13" s="661"/>
      <c r="H13" s="517" t="s">
        <v>34</v>
      </c>
      <c r="I13" s="511"/>
      <c r="J13" s="283">
        <f t="shared" si="0"/>
        <v>0</v>
      </c>
      <c r="K13" s="382">
        <f>I13*J13</f>
        <v>0</v>
      </c>
      <c r="L13" s="482"/>
      <c r="M13" s="517" t="s">
        <v>34</v>
      </c>
      <c r="N13" s="511">
        <v>7</v>
      </c>
      <c r="O13" s="283">
        <f t="shared" si="1"/>
        <v>0</v>
      </c>
      <c r="P13" s="382">
        <f>N13*O13</f>
        <v>0</v>
      </c>
      <c r="Q13" s="482"/>
      <c r="R13" s="517" t="s">
        <v>34</v>
      </c>
      <c r="S13" s="511"/>
      <c r="T13" s="283">
        <f t="shared" si="2"/>
        <v>0</v>
      </c>
      <c r="U13" s="382">
        <f>S13*T13</f>
        <v>0</v>
      </c>
    </row>
    <row r="14" spans="1:21" s="31" customFormat="1" ht="12.75">
      <c r="A14" s="373"/>
      <c r="B14" s="278"/>
      <c r="C14" s="385"/>
      <c r="D14" s="370"/>
      <c r="E14" s="371"/>
      <c r="F14" s="370"/>
      <c r="G14" s="372"/>
      <c r="H14" s="385"/>
      <c r="I14" s="370"/>
      <c r="J14" s="371"/>
      <c r="K14" s="370"/>
      <c r="L14" s="372"/>
      <c r="M14" s="385"/>
      <c r="N14" s="370"/>
      <c r="O14" s="371"/>
      <c r="P14" s="370"/>
      <c r="Q14" s="372"/>
      <c r="R14" s="385"/>
      <c r="S14" s="370"/>
      <c r="T14" s="371"/>
      <c r="U14" s="370"/>
    </row>
    <row r="15" spans="1:21" s="30" customFormat="1" ht="20.100000000000001" customHeight="1">
      <c r="A15" s="471"/>
      <c r="B15" s="486" t="s">
        <v>691</v>
      </c>
      <c r="C15" s="487"/>
      <c r="D15" s="488"/>
      <c r="E15" s="488"/>
      <c r="F15" s="488">
        <f>SUM(F7:F14)</f>
        <v>0</v>
      </c>
      <c r="G15" s="473"/>
      <c r="H15" s="487"/>
      <c r="I15" s="488"/>
      <c r="J15" s="488"/>
      <c r="K15" s="488">
        <f>SUM(K7:K14)</f>
        <v>0</v>
      </c>
      <c r="L15" s="473"/>
      <c r="M15" s="487"/>
      <c r="N15" s="488"/>
      <c r="O15" s="488"/>
      <c r="P15" s="488">
        <f>SUM(P7:P14)</f>
        <v>0</v>
      </c>
      <c r="Q15" s="473"/>
      <c r="R15" s="487"/>
      <c r="S15" s="488"/>
      <c r="T15" s="488"/>
      <c r="U15" s="488">
        <f>SUM(U7:U14)</f>
        <v>0</v>
      </c>
    </row>
    <row r="16" spans="1:21" s="12" customFormat="1">
      <c r="A16" s="28"/>
      <c r="B16" s="9"/>
      <c r="C16" s="8"/>
      <c r="D16" s="11"/>
      <c r="E16" s="10"/>
      <c r="F16" s="11"/>
      <c r="H16" s="8"/>
      <c r="I16" s="11"/>
      <c r="J16" s="43"/>
      <c r="K16" s="11"/>
      <c r="M16" s="8"/>
      <c r="N16" s="11"/>
      <c r="O16" s="43"/>
      <c r="P16" s="11"/>
      <c r="R16" s="8"/>
      <c r="S16" s="11"/>
      <c r="T16" s="43"/>
      <c r="U16" s="11"/>
    </row>
    <row r="17" spans="1:21" s="12" customFormat="1">
      <c r="A17" s="28"/>
      <c r="B17" s="9"/>
      <c r="C17" s="8"/>
      <c r="D17" s="11"/>
      <c r="E17" s="10"/>
      <c r="F17" s="11"/>
      <c r="H17" s="8"/>
      <c r="I17" s="11"/>
      <c r="J17" s="43"/>
      <c r="K17" s="11"/>
      <c r="M17" s="8"/>
      <c r="N17" s="11"/>
      <c r="O17" s="43"/>
      <c r="P17" s="11"/>
      <c r="R17" s="8"/>
      <c r="S17" s="11"/>
      <c r="T17" s="43"/>
      <c r="U17" s="11"/>
    </row>
    <row r="18" spans="1:21" s="12" customFormat="1">
      <c r="A18" s="28"/>
      <c r="B18" s="9"/>
      <c r="C18" s="8"/>
      <c r="D18" s="11"/>
      <c r="E18" s="10"/>
      <c r="F18" s="11"/>
      <c r="H18" s="8"/>
      <c r="I18" s="11"/>
      <c r="J18" s="43"/>
      <c r="K18" s="11"/>
      <c r="M18" s="8"/>
      <c r="N18" s="11"/>
      <c r="O18" s="43"/>
      <c r="P18" s="11"/>
      <c r="R18" s="8"/>
      <c r="S18" s="11"/>
      <c r="T18" s="43"/>
      <c r="U18" s="11"/>
    </row>
    <row r="19" spans="1:21" s="12" customFormat="1">
      <c r="A19" s="28"/>
      <c r="B19" s="9"/>
      <c r="C19" s="8"/>
      <c r="D19" s="11"/>
      <c r="E19" s="10"/>
      <c r="F19" s="11"/>
      <c r="H19" s="8"/>
      <c r="I19" s="11"/>
      <c r="J19" s="43"/>
      <c r="K19" s="11"/>
      <c r="M19" s="8"/>
      <c r="N19" s="11"/>
      <c r="O19" s="43"/>
      <c r="P19" s="11"/>
      <c r="R19" s="8"/>
      <c r="S19" s="11"/>
      <c r="T19" s="43"/>
      <c r="U19" s="11"/>
    </row>
    <row r="20" spans="1:21" s="12" customFormat="1">
      <c r="A20" s="28"/>
      <c r="B20" s="9"/>
      <c r="C20" s="8"/>
      <c r="D20" s="11"/>
      <c r="E20" s="10"/>
      <c r="F20" s="11"/>
      <c r="H20" s="8"/>
      <c r="I20" s="11"/>
      <c r="J20" s="43"/>
      <c r="K20" s="11"/>
      <c r="M20" s="8"/>
      <c r="N20" s="11"/>
      <c r="O20" s="43"/>
      <c r="P20" s="11"/>
      <c r="R20" s="8"/>
      <c r="S20" s="11"/>
      <c r="T20" s="43"/>
      <c r="U20" s="11"/>
    </row>
    <row r="21" spans="1:21" s="12" customFormat="1">
      <c r="A21" s="28"/>
      <c r="B21" s="9"/>
      <c r="C21" s="8"/>
      <c r="D21" s="11"/>
      <c r="E21" s="10"/>
      <c r="F21" s="11"/>
      <c r="H21" s="8"/>
      <c r="I21" s="11"/>
      <c r="J21" s="43"/>
      <c r="K21" s="11"/>
      <c r="M21" s="8"/>
      <c r="N21" s="11"/>
      <c r="O21" s="43"/>
      <c r="P21" s="11"/>
      <c r="R21" s="8"/>
      <c r="S21" s="11"/>
      <c r="T21" s="43"/>
      <c r="U21" s="11"/>
    </row>
    <row r="22" spans="1:21" s="12" customFormat="1">
      <c r="A22" s="28"/>
      <c r="B22" s="9"/>
      <c r="C22" s="8"/>
      <c r="D22" s="11"/>
      <c r="E22" s="10"/>
      <c r="F22" s="11"/>
      <c r="H22" s="8"/>
      <c r="I22" s="11"/>
      <c r="J22" s="43"/>
      <c r="K22" s="11"/>
      <c r="M22" s="8"/>
      <c r="N22" s="11"/>
      <c r="O22" s="43"/>
      <c r="P22" s="11"/>
      <c r="R22" s="8"/>
      <c r="S22" s="11"/>
      <c r="T22" s="43"/>
      <c r="U22" s="11"/>
    </row>
    <row r="23" spans="1:21" s="12" customFormat="1">
      <c r="A23" s="28"/>
      <c r="B23" s="9"/>
      <c r="C23" s="8"/>
      <c r="D23" s="11"/>
      <c r="E23" s="10"/>
      <c r="F23" s="11"/>
      <c r="H23" s="8"/>
      <c r="I23" s="11"/>
      <c r="J23" s="43"/>
      <c r="K23" s="11"/>
      <c r="M23" s="8"/>
      <c r="N23" s="11"/>
      <c r="O23" s="43"/>
      <c r="P23" s="11"/>
      <c r="R23" s="8"/>
      <c r="S23" s="11"/>
      <c r="T23" s="43"/>
      <c r="U23" s="11"/>
    </row>
    <row r="24" spans="1:21" s="12" customFormat="1">
      <c r="A24" s="28"/>
      <c r="B24" s="9"/>
      <c r="C24" s="8"/>
      <c r="D24" s="11"/>
      <c r="E24" s="10"/>
      <c r="F24" s="11"/>
      <c r="H24" s="8"/>
      <c r="I24" s="11"/>
      <c r="J24" s="43"/>
      <c r="K24" s="11"/>
      <c r="M24" s="8"/>
      <c r="N24" s="11"/>
      <c r="O24" s="43"/>
      <c r="P24" s="11"/>
      <c r="R24" s="8"/>
      <c r="S24" s="11"/>
      <c r="T24" s="43"/>
      <c r="U24" s="11"/>
    </row>
    <row r="25" spans="1:21" s="12" customFormat="1">
      <c r="A25" s="28"/>
      <c r="B25" s="9"/>
      <c r="C25" s="8"/>
      <c r="D25" s="11"/>
      <c r="E25" s="10"/>
      <c r="F25" s="11"/>
      <c r="H25" s="8"/>
      <c r="I25" s="11"/>
      <c r="J25" s="43"/>
      <c r="K25" s="11"/>
      <c r="M25" s="8"/>
      <c r="N25" s="11"/>
      <c r="O25" s="43"/>
      <c r="P25" s="11"/>
      <c r="R25" s="8"/>
      <c r="S25" s="11"/>
      <c r="T25" s="43"/>
      <c r="U25" s="11"/>
    </row>
    <row r="26" spans="1:21" s="12" customFormat="1">
      <c r="A26" s="28"/>
      <c r="B26" s="9"/>
      <c r="C26" s="8"/>
      <c r="D26" s="11"/>
      <c r="E26" s="10"/>
      <c r="F26" s="11"/>
      <c r="H26" s="8"/>
      <c r="I26" s="11"/>
      <c r="J26" s="43"/>
      <c r="K26" s="11"/>
      <c r="M26" s="8"/>
      <c r="N26" s="11"/>
      <c r="O26" s="43"/>
      <c r="P26" s="11"/>
      <c r="R26" s="8"/>
      <c r="S26" s="11"/>
      <c r="T26" s="43"/>
      <c r="U26" s="11"/>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3"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00B0F0"/>
    <pageSetUpPr fitToPage="1"/>
  </sheetPr>
  <dimension ref="A1:U74"/>
  <sheetViews>
    <sheetView windowProtection="1" showZeros="0" zoomScaleNormal="100" zoomScaleSheetLayoutView="80" zoomScalePageLayoutView="90" workbookViewId="0">
      <pane xSplit="1" ySplit="5" topLeftCell="B6"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537" customWidth="1"/>
    <col min="2" max="2" width="40.7109375" style="538" customWidth="1"/>
    <col min="3" max="3" width="9.85546875" style="540" customWidth="1"/>
    <col min="4" max="4" width="9.85546875" style="543" customWidth="1"/>
    <col min="5" max="5" width="9.85546875" style="542" customWidth="1"/>
    <col min="6" max="6" width="12.28515625" style="543" customWidth="1"/>
    <col min="7" max="7" width="3.7109375" style="539" customWidth="1"/>
    <col min="8" max="8" width="9.85546875" style="540" customWidth="1"/>
    <col min="9" max="9" width="9.85546875" style="543" customWidth="1"/>
    <col min="10" max="10" width="9.85546875" style="542" customWidth="1"/>
    <col min="11" max="11" width="12.28515625" style="543" customWidth="1"/>
    <col min="12" max="12" width="3.7109375" style="539" customWidth="1"/>
    <col min="13" max="13" width="9.85546875" style="540" customWidth="1"/>
    <col min="14" max="14" width="9.85546875" style="543" customWidth="1"/>
    <col min="15" max="15" width="9.85546875" style="542" customWidth="1"/>
    <col min="16" max="16" width="12.28515625" style="543" customWidth="1"/>
    <col min="17" max="17" width="3.7109375" style="539" customWidth="1"/>
    <col min="18" max="18" width="9.85546875" style="540" customWidth="1"/>
    <col min="19" max="19" width="9.85546875" style="543" customWidth="1"/>
    <col min="20" max="20" width="9.85546875" style="542" customWidth="1"/>
    <col min="21" max="21" width="12.28515625" style="543" customWidth="1"/>
    <col min="22" max="16384" width="9" style="539"/>
  </cols>
  <sheetData>
    <row r="1" spans="1:21" ht="16.5" customHeight="1">
      <c r="C1" s="1148" t="s">
        <v>1265</v>
      </c>
      <c r="D1" s="1148"/>
      <c r="E1" s="1148"/>
      <c r="F1" s="1148"/>
      <c r="H1" s="1148" t="s">
        <v>1990</v>
      </c>
      <c r="I1" s="1148"/>
      <c r="J1" s="1148"/>
      <c r="K1" s="1148"/>
      <c r="M1" s="1148" t="s">
        <v>1991</v>
      </c>
      <c r="N1" s="1148"/>
      <c r="O1" s="1148"/>
      <c r="P1" s="1148"/>
      <c r="R1" s="1148" t="s">
        <v>1992</v>
      </c>
      <c r="S1" s="1148"/>
      <c r="T1" s="1148"/>
      <c r="U1" s="1148"/>
    </row>
    <row r="3" spans="1:21" s="428" customFormat="1" ht="24.95" customHeight="1">
      <c r="A3" s="428" t="s">
        <v>632</v>
      </c>
      <c r="B3" s="428" t="s">
        <v>633</v>
      </c>
      <c r="C3" s="428" t="s">
        <v>634</v>
      </c>
      <c r="D3" s="429" t="s">
        <v>635</v>
      </c>
      <c r="E3" s="430" t="s">
        <v>636</v>
      </c>
      <c r="F3" s="430" t="s">
        <v>637</v>
      </c>
      <c r="G3" s="662"/>
      <c r="H3" s="428" t="s">
        <v>634</v>
      </c>
      <c r="I3" s="429" t="s">
        <v>635</v>
      </c>
      <c r="J3" s="430" t="s">
        <v>636</v>
      </c>
      <c r="K3" s="430" t="s">
        <v>637</v>
      </c>
      <c r="M3" s="428" t="s">
        <v>634</v>
      </c>
      <c r="N3" s="429" t="s">
        <v>635</v>
      </c>
      <c r="O3" s="430" t="s">
        <v>636</v>
      </c>
      <c r="P3" s="430" t="s">
        <v>637</v>
      </c>
      <c r="R3" s="428" t="s">
        <v>634</v>
      </c>
      <c r="S3" s="429" t="s">
        <v>635</v>
      </c>
      <c r="T3" s="430" t="s">
        <v>636</v>
      </c>
      <c r="U3" s="430" t="s">
        <v>637</v>
      </c>
    </row>
    <row r="4" spans="1:21" s="412" customFormat="1">
      <c r="A4" s="407"/>
      <c r="B4" s="408"/>
      <c r="C4" s="409"/>
      <c r="D4" s="436"/>
      <c r="E4" s="411"/>
      <c r="F4" s="411"/>
      <c r="G4" s="427"/>
      <c r="H4" s="409"/>
      <c r="I4" s="436"/>
      <c r="J4" s="411"/>
      <c r="K4" s="411"/>
      <c r="M4" s="409"/>
      <c r="N4" s="436"/>
      <c r="O4" s="411"/>
      <c r="P4" s="411"/>
      <c r="R4" s="409"/>
      <c r="S4" s="436"/>
      <c r="T4" s="411"/>
      <c r="U4" s="411"/>
    </row>
    <row r="5" spans="1:21" s="544" customFormat="1" ht="20.100000000000001" customHeight="1">
      <c r="A5" s="442" t="s">
        <v>875</v>
      </c>
      <c r="B5" s="443" t="s">
        <v>33</v>
      </c>
    </row>
    <row r="6" spans="1:21">
      <c r="B6" s="663"/>
    </row>
    <row r="7" spans="1:21" s="482" customFormat="1" ht="93" customHeight="1">
      <c r="A7" s="515" t="s">
        <v>876</v>
      </c>
      <c r="B7" s="289" t="s">
        <v>1986</v>
      </c>
      <c r="C7" s="517"/>
      <c r="D7" s="511"/>
      <c r="E7" s="512"/>
      <c r="F7" s="664"/>
      <c r="G7" s="665"/>
      <c r="H7" s="517"/>
      <c r="I7" s="511"/>
      <c r="J7" s="512"/>
      <c r="K7" s="664"/>
      <c r="M7" s="517"/>
      <c r="N7" s="511"/>
      <c r="O7" s="512"/>
      <c r="P7" s="664"/>
      <c r="R7" s="517"/>
      <c r="S7" s="511"/>
      <c r="T7" s="512"/>
      <c r="U7" s="664"/>
    </row>
    <row r="8" spans="1:21" s="482" customFormat="1">
      <c r="A8" s="659"/>
      <c r="B8" s="658" t="s">
        <v>785</v>
      </c>
      <c r="C8" s="517" t="s">
        <v>3</v>
      </c>
      <c r="D8" s="511">
        <v>9</v>
      </c>
      <c r="E8" s="1086"/>
      <c r="F8" s="382">
        <f t="shared" ref="F8:F10" si="0">D8*E8</f>
        <v>0</v>
      </c>
      <c r="G8" s="661"/>
      <c r="H8" s="517" t="s">
        <v>3</v>
      </c>
      <c r="I8" s="511"/>
      <c r="J8" s="660">
        <f>E8</f>
        <v>0</v>
      </c>
      <c r="K8" s="382">
        <f t="shared" ref="K8:K10" si="1">I8*J8</f>
        <v>0</v>
      </c>
      <c r="M8" s="517" t="s">
        <v>3</v>
      </c>
      <c r="N8" s="511"/>
      <c r="O8" s="660">
        <f>E8</f>
        <v>0</v>
      </c>
      <c r="P8" s="382">
        <f t="shared" ref="P8:P10" si="2">N8*O8</f>
        <v>0</v>
      </c>
      <c r="R8" s="517" t="s">
        <v>3</v>
      </c>
      <c r="S8" s="511">
        <v>9</v>
      </c>
      <c r="T8" s="660">
        <f>E8</f>
        <v>0</v>
      </c>
      <c r="U8" s="382">
        <f t="shared" ref="U8:U10" si="3">S8*T8</f>
        <v>0</v>
      </c>
    </row>
    <row r="9" spans="1:21" s="482" customFormat="1">
      <c r="A9" s="659"/>
      <c r="B9" s="658" t="s">
        <v>1987</v>
      </c>
      <c r="C9" s="517" t="s">
        <v>34</v>
      </c>
      <c r="D9" s="511">
        <v>15</v>
      </c>
      <c r="E9" s="1086"/>
      <c r="F9" s="382">
        <f t="shared" si="0"/>
        <v>0</v>
      </c>
      <c r="G9" s="661"/>
      <c r="H9" s="517" t="s">
        <v>34</v>
      </c>
      <c r="I9" s="511"/>
      <c r="J9" s="660">
        <f t="shared" ref="J9:J24" si="4">E9</f>
        <v>0</v>
      </c>
      <c r="K9" s="382">
        <f t="shared" si="1"/>
        <v>0</v>
      </c>
      <c r="M9" s="517" t="s">
        <v>34</v>
      </c>
      <c r="N9" s="511"/>
      <c r="O9" s="660">
        <f t="shared" ref="O9:O24" si="5">E9</f>
        <v>0</v>
      </c>
      <c r="P9" s="382">
        <f t="shared" si="2"/>
        <v>0</v>
      </c>
      <c r="R9" s="517" t="s">
        <v>34</v>
      </c>
      <c r="S9" s="511">
        <v>15</v>
      </c>
      <c r="T9" s="660">
        <f t="shared" ref="T9:T24" si="6">E9</f>
        <v>0</v>
      </c>
      <c r="U9" s="382">
        <f t="shared" si="3"/>
        <v>0</v>
      </c>
    </row>
    <row r="10" spans="1:21" s="482" customFormat="1">
      <c r="A10" s="659"/>
      <c r="B10" s="666"/>
      <c r="C10" s="666"/>
      <c r="D10" s="666"/>
      <c r="E10" s="660"/>
      <c r="F10" s="382">
        <f t="shared" si="0"/>
        <v>0</v>
      </c>
      <c r="G10" s="661"/>
      <c r="H10" s="666"/>
      <c r="I10" s="666"/>
      <c r="J10" s="660">
        <f t="shared" si="4"/>
        <v>0</v>
      </c>
      <c r="K10" s="382">
        <f t="shared" si="1"/>
        <v>0</v>
      </c>
      <c r="M10" s="666"/>
      <c r="N10" s="666"/>
      <c r="O10" s="660">
        <f t="shared" si="5"/>
        <v>0</v>
      </c>
      <c r="P10" s="382">
        <f t="shared" si="2"/>
        <v>0</v>
      </c>
      <c r="R10" s="666"/>
      <c r="S10" s="666"/>
      <c r="T10" s="660">
        <f t="shared" si="6"/>
        <v>0</v>
      </c>
      <c r="U10" s="382">
        <f t="shared" si="3"/>
        <v>0</v>
      </c>
    </row>
    <row r="11" spans="1:21" s="482" customFormat="1" ht="83.25" customHeight="1">
      <c r="A11" s="515" t="s">
        <v>877</v>
      </c>
      <c r="B11" s="289" t="s">
        <v>1988</v>
      </c>
      <c r="C11" s="517"/>
      <c r="D11" s="511"/>
      <c r="E11" s="512"/>
      <c r="F11" s="664"/>
      <c r="G11" s="665"/>
      <c r="H11" s="517"/>
      <c r="I11" s="511"/>
      <c r="J11" s="660">
        <f t="shared" si="4"/>
        <v>0</v>
      </c>
      <c r="K11" s="664"/>
      <c r="M11" s="517"/>
      <c r="N11" s="511"/>
      <c r="O11" s="660">
        <f t="shared" si="5"/>
        <v>0</v>
      </c>
      <c r="P11" s="664"/>
      <c r="R11" s="517"/>
      <c r="S11" s="511"/>
      <c r="T11" s="660">
        <f t="shared" si="6"/>
        <v>0</v>
      </c>
      <c r="U11" s="664"/>
    </row>
    <row r="12" spans="1:21" s="668" customFormat="1">
      <c r="A12" s="659"/>
      <c r="B12" s="667" t="s">
        <v>2135</v>
      </c>
      <c r="C12" s="517"/>
      <c r="D12" s="511"/>
      <c r="E12" s="660"/>
      <c r="F12" s="382">
        <f t="shared" ref="F12:F19" si="7">D12*E12</f>
        <v>0</v>
      </c>
      <c r="G12" s="661"/>
      <c r="H12" s="517"/>
      <c r="I12" s="511"/>
      <c r="J12" s="660">
        <f t="shared" si="4"/>
        <v>0</v>
      </c>
      <c r="K12" s="382">
        <f t="shared" ref="K12:K19" si="8">I12*J12</f>
        <v>0</v>
      </c>
      <c r="M12" s="517"/>
      <c r="N12" s="511"/>
      <c r="O12" s="660">
        <f t="shared" si="5"/>
        <v>0</v>
      </c>
      <c r="P12" s="382">
        <f t="shared" ref="P12:P19" si="9">N12*O12</f>
        <v>0</v>
      </c>
      <c r="R12" s="517"/>
      <c r="S12" s="511"/>
      <c r="T12" s="660">
        <f t="shared" si="6"/>
        <v>0</v>
      </c>
      <c r="U12" s="382">
        <f t="shared" ref="U12:U19" si="10">S12*T12</f>
        <v>0</v>
      </c>
    </row>
    <row r="13" spans="1:21" s="482" customFormat="1">
      <c r="A13" s="659"/>
      <c r="B13" s="658" t="s">
        <v>977</v>
      </c>
      <c r="C13" s="517" t="s">
        <v>3</v>
      </c>
      <c r="D13" s="511">
        <v>21</v>
      </c>
      <c r="E13" s="1086"/>
      <c r="F13" s="382">
        <f t="shared" si="7"/>
        <v>0</v>
      </c>
      <c r="G13" s="661"/>
      <c r="H13" s="517" t="s">
        <v>3</v>
      </c>
      <c r="I13" s="511"/>
      <c r="J13" s="660">
        <f t="shared" si="4"/>
        <v>0</v>
      </c>
      <c r="K13" s="382">
        <f t="shared" si="8"/>
        <v>0</v>
      </c>
      <c r="M13" s="517" t="s">
        <v>3</v>
      </c>
      <c r="N13" s="511">
        <v>7</v>
      </c>
      <c r="O13" s="660">
        <f t="shared" si="5"/>
        <v>0</v>
      </c>
      <c r="P13" s="382">
        <f t="shared" si="9"/>
        <v>0</v>
      </c>
      <c r="R13" s="517" t="s">
        <v>3</v>
      </c>
      <c r="S13" s="511">
        <v>14</v>
      </c>
      <c r="T13" s="660">
        <f t="shared" si="6"/>
        <v>0</v>
      </c>
      <c r="U13" s="382">
        <f t="shared" si="10"/>
        <v>0</v>
      </c>
    </row>
    <row r="14" spans="1:21" s="482" customFormat="1">
      <c r="A14" s="659"/>
      <c r="B14" s="658" t="s">
        <v>978</v>
      </c>
      <c r="C14" s="517" t="s">
        <v>3</v>
      </c>
      <c r="D14" s="511">
        <v>7</v>
      </c>
      <c r="E14" s="1086"/>
      <c r="F14" s="382">
        <f t="shared" si="7"/>
        <v>0</v>
      </c>
      <c r="G14" s="661"/>
      <c r="H14" s="517" t="s">
        <v>3</v>
      </c>
      <c r="I14" s="511"/>
      <c r="J14" s="660">
        <f t="shared" si="4"/>
        <v>0</v>
      </c>
      <c r="K14" s="382">
        <f t="shared" si="8"/>
        <v>0</v>
      </c>
      <c r="M14" s="517" t="s">
        <v>3</v>
      </c>
      <c r="N14" s="511"/>
      <c r="O14" s="660">
        <f t="shared" si="5"/>
        <v>0</v>
      </c>
      <c r="P14" s="382">
        <f t="shared" si="9"/>
        <v>0</v>
      </c>
      <c r="R14" s="517" t="s">
        <v>3</v>
      </c>
      <c r="S14" s="511">
        <v>7</v>
      </c>
      <c r="T14" s="660">
        <f t="shared" si="6"/>
        <v>0</v>
      </c>
      <c r="U14" s="382">
        <f t="shared" si="10"/>
        <v>0</v>
      </c>
    </row>
    <row r="15" spans="1:21" s="482" customFormat="1">
      <c r="A15" s="659"/>
      <c r="B15" s="666"/>
      <c r="C15" s="666"/>
      <c r="D15" s="666"/>
      <c r="E15" s="660"/>
      <c r="F15" s="382">
        <f t="shared" si="7"/>
        <v>0</v>
      </c>
      <c r="G15" s="661"/>
      <c r="H15" s="666"/>
      <c r="I15" s="666"/>
      <c r="J15" s="660">
        <f t="shared" si="4"/>
        <v>0</v>
      </c>
      <c r="K15" s="382">
        <f t="shared" si="8"/>
        <v>0</v>
      </c>
      <c r="M15" s="666"/>
      <c r="N15" s="666"/>
      <c r="O15" s="660">
        <f t="shared" si="5"/>
        <v>0</v>
      </c>
      <c r="P15" s="382">
        <f t="shared" si="9"/>
        <v>0</v>
      </c>
      <c r="R15" s="666"/>
      <c r="S15" s="666"/>
      <c r="T15" s="660">
        <f t="shared" si="6"/>
        <v>0</v>
      </c>
      <c r="U15" s="382">
        <f t="shared" si="10"/>
        <v>0</v>
      </c>
    </row>
    <row r="16" spans="1:21" s="668" customFormat="1" ht="130.5" customHeight="1">
      <c r="A16" s="515" t="s">
        <v>878</v>
      </c>
      <c r="B16" s="516" t="s">
        <v>1984</v>
      </c>
      <c r="C16" s="510"/>
      <c r="D16" s="669"/>
      <c r="E16" s="660"/>
      <c r="F16" s="382">
        <f t="shared" si="7"/>
        <v>0</v>
      </c>
      <c r="G16" s="661"/>
      <c r="H16" s="510"/>
      <c r="I16" s="669"/>
      <c r="J16" s="660">
        <f t="shared" si="4"/>
        <v>0</v>
      </c>
      <c r="K16" s="382">
        <f t="shared" si="8"/>
        <v>0</v>
      </c>
      <c r="M16" s="510"/>
      <c r="N16" s="669"/>
      <c r="O16" s="660">
        <f t="shared" si="5"/>
        <v>0</v>
      </c>
      <c r="P16" s="382">
        <f t="shared" si="9"/>
        <v>0</v>
      </c>
      <c r="R16" s="510"/>
      <c r="S16" s="669"/>
      <c r="T16" s="660">
        <f t="shared" si="6"/>
        <v>0</v>
      </c>
      <c r="U16" s="382">
        <f t="shared" si="10"/>
        <v>0</v>
      </c>
    </row>
    <row r="17" spans="1:21" s="668" customFormat="1">
      <c r="A17" s="659"/>
      <c r="B17" s="667" t="s">
        <v>2135</v>
      </c>
      <c r="C17" s="517"/>
      <c r="D17" s="511"/>
      <c r="E17" s="660"/>
      <c r="F17" s="382">
        <f t="shared" si="7"/>
        <v>0</v>
      </c>
      <c r="G17" s="661"/>
      <c r="H17" s="517"/>
      <c r="I17" s="511"/>
      <c r="J17" s="660">
        <f t="shared" si="4"/>
        <v>0</v>
      </c>
      <c r="K17" s="382">
        <f t="shared" si="8"/>
        <v>0</v>
      </c>
      <c r="M17" s="517"/>
      <c r="N17" s="511"/>
      <c r="O17" s="660">
        <f t="shared" si="5"/>
        <v>0</v>
      </c>
      <c r="P17" s="382">
        <f t="shared" si="9"/>
        <v>0</v>
      </c>
      <c r="R17" s="517"/>
      <c r="S17" s="511"/>
      <c r="T17" s="660">
        <f t="shared" si="6"/>
        <v>0</v>
      </c>
      <c r="U17" s="382">
        <f t="shared" si="10"/>
        <v>0</v>
      </c>
    </row>
    <row r="18" spans="1:21" s="668" customFormat="1">
      <c r="A18" s="508"/>
      <c r="B18" s="658" t="s">
        <v>980</v>
      </c>
      <c r="C18" s="517" t="s">
        <v>3</v>
      </c>
      <c r="D18" s="511">
        <v>2.5</v>
      </c>
      <c r="E18" s="1086"/>
      <c r="F18" s="382">
        <f t="shared" si="7"/>
        <v>0</v>
      </c>
      <c r="G18" s="661"/>
      <c r="H18" s="517" t="s">
        <v>3</v>
      </c>
      <c r="I18" s="511">
        <v>0</v>
      </c>
      <c r="J18" s="660">
        <f t="shared" si="4"/>
        <v>0</v>
      </c>
      <c r="K18" s="382">
        <f t="shared" si="8"/>
        <v>0</v>
      </c>
      <c r="M18" s="517" t="s">
        <v>3</v>
      </c>
      <c r="N18" s="511">
        <v>2.5</v>
      </c>
      <c r="O18" s="660">
        <f t="shared" si="5"/>
        <v>0</v>
      </c>
      <c r="P18" s="382">
        <f t="shared" si="9"/>
        <v>0</v>
      </c>
      <c r="R18" s="517" t="s">
        <v>3</v>
      </c>
      <c r="S18" s="511">
        <v>0</v>
      </c>
      <c r="T18" s="660">
        <f t="shared" si="6"/>
        <v>0</v>
      </c>
      <c r="U18" s="382">
        <f t="shared" si="10"/>
        <v>0</v>
      </c>
    </row>
    <row r="19" spans="1:21" s="668" customFormat="1">
      <c r="A19" s="508"/>
      <c r="B19" s="658" t="s">
        <v>981</v>
      </c>
      <c r="C19" s="517" t="s">
        <v>3</v>
      </c>
      <c r="D19" s="511">
        <v>6.5</v>
      </c>
      <c r="E19" s="1086"/>
      <c r="F19" s="382">
        <f t="shared" si="7"/>
        <v>0</v>
      </c>
      <c r="G19" s="661"/>
      <c r="H19" s="517" t="s">
        <v>3</v>
      </c>
      <c r="I19" s="511">
        <v>0</v>
      </c>
      <c r="J19" s="660">
        <f t="shared" si="4"/>
        <v>0</v>
      </c>
      <c r="K19" s="382">
        <f t="shared" si="8"/>
        <v>0</v>
      </c>
      <c r="M19" s="517" t="s">
        <v>3</v>
      </c>
      <c r="N19" s="511">
        <v>0</v>
      </c>
      <c r="O19" s="660">
        <f t="shared" si="5"/>
        <v>0</v>
      </c>
      <c r="P19" s="382">
        <f t="shared" si="9"/>
        <v>0</v>
      </c>
      <c r="R19" s="517" t="s">
        <v>3</v>
      </c>
      <c r="S19" s="511">
        <v>6.5</v>
      </c>
      <c r="T19" s="660">
        <f t="shared" si="6"/>
        <v>0</v>
      </c>
      <c r="U19" s="382">
        <f t="shared" si="10"/>
        <v>0</v>
      </c>
    </row>
    <row r="20" spans="1:21" s="668" customFormat="1">
      <c r="A20" s="477"/>
      <c r="B20" s="351"/>
      <c r="C20" s="517"/>
      <c r="D20" s="480"/>
      <c r="E20" s="660"/>
      <c r="F20" s="382">
        <f>D20*E20</f>
        <v>0</v>
      </c>
      <c r="G20" s="661"/>
      <c r="H20" s="517"/>
      <c r="I20" s="480"/>
      <c r="J20" s="660">
        <f t="shared" si="4"/>
        <v>0</v>
      </c>
      <c r="K20" s="382">
        <f>I20*J20</f>
        <v>0</v>
      </c>
      <c r="M20" s="517"/>
      <c r="N20" s="480"/>
      <c r="O20" s="660">
        <f t="shared" si="5"/>
        <v>0</v>
      </c>
      <c r="P20" s="382">
        <f>N20*O20</f>
        <v>0</v>
      </c>
      <c r="R20" s="517"/>
      <c r="S20" s="480"/>
      <c r="T20" s="660">
        <f t="shared" si="6"/>
        <v>0</v>
      </c>
      <c r="U20" s="382">
        <f>S20*T20</f>
        <v>0</v>
      </c>
    </row>
    <row r="21" spans="1:21" s="668" customFormat="1" ht="132.75" customHeight="1">
      <c r="A21" s="515" t="s">
        <v>1989</v>
      </c>
      <c r="B21" s="516" t="s">
        <v>1985</v>
      </c>
      <c r="C21" s="510"/>
      <c r="D21" s="669"/>
      <c r="E21" s="660"/>
      <c r="F21" s="382">
        <f t="shared" ref="F21:F25" si="11">D21*E21</f>
        <v>0</v>
      </c>
      <c r="G21" s="661"/>
      <c r="H21" s="510"/>
      <c r="I21" s="669"/>
      <c r="J21" s="660">
        <f t="shared" si="4"/>
        <v>0</v>
      </c>
      <c r="K21" s="382">
        <f t="shared" ref="K21:K25" si="12">I21*J21</f>
        <v>0</v>
      </c>
      <c r="M21" s="510"/>
      <c r="N21" s="669"/>
      <c r="O21" s="660">
        <f t="shared" si="5"/>
        <v>0</v>
      </c>
      <c r="P21" s="382">
        <f t="shared" ref="P21:P25" si="13">N21*O21</f>
        <v>0</v>
      </c>
      <c r="R21" s="510"/>
      <c r="S21" s="669"/>
      <c r="T21" s="660">
        <f t="shared" si="6"/>
        <v>0</v>
      </c>
      <c r="U21" s="382">
        <f t="shared" ref="U21:U25" si="14">S21*T21</f>
        <v>0</v>
      </c>
    </row>
    <row r="22" spans="1:21" s="668" customFormat="1">
      <c r="A22" s="659"/>
      <c r="B22" s="667" t="s">
        <v>2135</v>
      </c>
      <c r="C22" s="517"/>
      <c r="D22" s="511"/>
      <c r="E22" s="660"/>
      <c r="F22" s="382">
        <f t="shared" si="11"/>
        <v>0</v>
      </c>
      <c r="G22" s="661"/>
      <c r="H22" s="517"/>
      <c r="I22" s="511"/>
      <c r="J22" s="660">
        <f t="shared" si="4"/>
        <v>0</v>
      </c>
      <c r="K22" s="382">
        <f t="shared" si="12"/>
        <v>0</v>
      </c>
      <c r="M22" s="517"/>
      <c r="N22" s="511"/>
      <c r="O22" s="660">
        <f t="shared" si="5"/>
        <v>0</v>
      </c>
      <c r="P22" s="382">
        <f t="shared" si="13"/>
        <v>0</v>
      </c>
      <c r="R22" s="517"/>
      <c r="S22" s="511"/>
      <c r="T22" s="660">
        <f t="shared" si="6"/>
        <v>0</v>
      </c>
      <c r="U22" s="382">
        <f t="shared" si="14"/>
        <v>0</v>
      </c>
    </row>
    <row r="23" spans="1:21" s="668" customFormat="1">
      <c r="A23" s="508"/>
      <c r="B23" s="670" t="s">
        <v>977</v>
      </c>
      <c r="C23" s="517" t="s">
        <v>3</v>
      </c>
      <c r="D23" s="511">
        <v>90</v>
      </c>
      <c r="E23" s="1086"/>
      <c r="F23" s="382">
        <f t="shared" si="11"/>
        <v>0</v>
      </c>
      <c r="G23" s="661"/>
      <c r="H23" s="517" t="s">
        <v>3</v>
      </c>
      <c r="I23" s="511"/>
      <c r="J23" s="660">
        <f t="shared" si="4"/>
        <v>0</v>
      </c>
      <c r="K23" s="382">
        <f t="shared" si="12"/>
        <v>0</v>
      </c>
      <c r="M23" s="517" t="s">
        <v>3</v>
      </c>
      <c r="N23" s="511">
        <v>40</v>
      </c>
      <c r="O23" s="660">
        <f t="shared" si="5"/>
        <v>0</v>
      </c>
      <c r="P23" s="382">
        <f t="shared" si="13"/>
        <v>0</v>
      </c>
      <c r="R23" s="517" t="s">
        <v>3</v>
      </c>
      <c r="S23" s="511">
        <v>50</v>
      </c>
      <c r="T23" s="660">
        <f t="shared" si="6"/>
        <v>0</v>
      </c>
      <c r="U23" s="382">
        <f t="shared" si="14"/>
        <v>0</v>
      </c>
    </row>
    <row r="24" spans="1:21" s="482" customFormat="1">
      <c r="A24" s="671"/>
      <c r="B24" s="670" t="s">
        <v>978</v>
      </c>
      <c r="C24" s="517" t="s">
        <v>3</v>
      </c>
      <c r="D24" s="511">
        <v>28</v>
      </c>
      <c r="E24" s="1086"/>
      <c r="F24" s="382">
        <f t="shared" si="11"/>
        <v>0</v>
      </c>
      <c r="G24" s="661"/>
      <c r="H24" s="517" t="s">
        <v>3</v>
      </c>
      <c r="I24" s="511"/>
      <c r="J24" s="660">
        <f t="shared" si="4"/>
        <v>0</v>
      </c>
      <c r="K24" s="382">
        <f t="shared" si="12"/>
        <v>0</v>
      </c>
      <c r="M24" s="517" t="s">
        <v>3</v>
      </c>
      <c r="N24" s="511">
        <v>14</v>
      </c>
      <c r="O24" s="660">
        <f t="shared" si="5"/>
        <v>0</v>
      </c>
      <c r="P24" s="382">
        <f t="shared" si="13"/>
        <v>0</v>
      </c>
      <c r="R24" s="517" t="s">
        <v>3</v>
      </c>
      <c r="S24" s="511">
        <v>14</v>
      </c>
      <c r="T24" s="660">
        <f t="shared" si="6"/>
        <v>0</v>
      </c>
      <c r="U24" s="382">
        <f t="shared" si="14"/>
        <v>0</v>
      </c>
    </row>
    <row r="25" spans="1:21" s="668" customFormat="1">
      <c r="A25" s="477"/>
      <c r="B25" s="351"/>
      <c r="C25" s="517"/>
      <c r="D25" s="480"/>
      <c r="E25" s="660"/>
      <c r="F25" s="382">
        <f t="shared" si="11"/>
        <v>0</v>
      </c>
      <c r="G25" s="661"/>
      <c r="H25" s="517"/>
      <c r="I25" s="480"/>
      <c r="J25" s="660"/>
      <c r="K25" s="382">
        <f t="shared" si="12"/>
        <v>0</v>
      </c>
      <c r="M25" s="517"/>
      <c r="N25" s="480"/>
      <c r="O25" s="660"/>
      <c r="P25" s="382">
        <f t="shared" si="13"/>
        <v>0</v>
      </c>
      <c r="R25" s="517"/>
      <c r="S25" s="480"/>
      <c r="T25" s="660"/>
      <c r="U25" s="382">
        <f t="shared" si="14"/>
        <v>0</v>
      </c>
    </row>
    <row r="26" spans="1:21" s="544" customFormat="1" ht="20.100000000000001" customHeight="1">
      <c r="A26" s="442"/>
      <c r="B26" s="443" t="s">
        <v>692</v>
      </c>
      <c r="C26" s="446"/>
      <c r="D26" s="448"/>
      <c r="E26" s="448"/>
      <c r="F26" s="448">
        <f>SUM(F7:F25)</f>
        <v>0</v>
      </c>
      <c r="G26" s="661"/>
      <c r="H26" s="446"/>
      <c r="I26" s="448"/>
      <c r="J26" s="448"/>
      <c r="K26" s="448">
        <f>SUM(K7:K25)</f>
        <v>0</v>
      </c>
      <c r="M26" s="446"/>
      <c r="N26" s="448"/>
      <c r="O26" s="448"/>
      <c r="P26" s="448">
        <f>SUM(P7:P25)</f>
        <v>0</v>
      </c>
      <c r="R26" s="446"/>
      <c r="S26" s="448"/>
      <c r="T26" s="448"/>
      <c r="U26" s="448">
        <f>SUM(U7:U25)</f>
        <v>0</v>
      </c>
    </row>
    <row r="27" spans="1:21" s="537" customFormat="1">
      <c r="B27" s="663"/>
      <c r="C27" s="540"/>
      <c r="D27" s="543"/>
      <c r="E27" s="542"/>
      <c r="F27" s="543"/>
      <c r="G27" s="661"/>
      <c r="H27" s="540"/>
      <c r="I27" s="543"/>
      <c r="J27" s="542"/>
      <c r="K27" s="543"/>
      <c r="M27" s="540"/>
      <c r="N27" s="543"/>
      <c r="O27" s="542"/>
      <c r="P27" s="543"/>
      <c r="R27" s="540"/>
      <c r="S27" s="543"/>
      <c r="T27" s="542"/>
      <c r="U27" s="543"/>
    </row>
    <row r="28" spans="1:21" s="537" customFormat="1">
      <c r="B28" s="663"/>
      <c r="C28" s="540"/>
      <c r="D28" s="543"/>
      <c r="E28" s="542"/>
      <c r="F28" s="543"/>
      <c r="G28" s="661"/>
      <c r="H28" s="540"/>
      <c r="I28" s="543"/>
      <c r="J28" s="542"/>
      <c r="K28" s="543"/>
      <c r="M28" s="540"/>
      <c r="N28" s="543"/>
      <c r="O28" s="542"/>
      <c r="P28" s="543"/>
      <c r="R28" s="540"/>
      <c r="S28" s="543"/>
      <c r="T28" s="542"/>
      <c r="U28" s="543"/>
    </row>
    <row r="29" spans="1:21" s="537" customFormat="1">
      <c r="B29" s="663"/>
      <c r="C29" s="540"/>
      <c r="D29" s="543"/>
      <c r="E29" s="542"/>
      <c r="F29" s="543"/>
      <c r="G29" s="661"/>
      <c r="H29" s="540"/>
      <c r="I29" s="543"/>
      <c r="J29" s="542"/>
      <c r="K29" s="543"/>
      <c r="M29" s="540"/>
      <c r="N29" s="543"/>
      <c r="O29" s="542"/>
      <c r="P29" s="543"/>
      <c r="R29" s="540"/>
      <c r="S29" s="543"/>
      <c r="T29" s="542"/>
      <c r="U29" s="543"/>
    </row>
    <row r="30" spans="1:21" s="537" customFormat="1">
      <c r="B30" s="663"/>
      <c r="C30" s="540"/>
      <c r="D30" s="543"/>
      <c r="E30" s="542"/>
      <c r="F30" s="543"/>
      <c r="G30" s="661"/>
      <c r="H30" s="540"/>
      <c r="I30" s="543"/>
      <c r="J30" s="542"/>
      <c r="K30" s="543"/>
      <c r="M30" s="540"/>
      <c r="N30" s="543"/>
      <c r="O30" s="542"/>
      <c r="P30" s="543"/>
      <c r="R30" s="540"/>
      <c r="S30" s="543"/>
      <c r="T30" s="542"/>
      <c r="U30" s="543"/>
    </row>
    <row r="31" spans="1:21" s="537" customFormat="1">
      <c r="B31" s="663"/>
      <c r="C31" s="540"/>
      <c r="D31" s="543"/>
      <c r="E31" s="542"/>
      <c r="F31" s="543"/>
      <c r="G31" s="661"/>
      <c r="H31" s="540"/>
      <c r="I31" s="543"/>
      <c r="J31" s="542"/>
      <c r="K31" s="543"/>
      <c r="M31" s="540"/>
      <c r="N31" s="543"/>
      <c r="O31" s="542"/>
      <c r="P31" s="543"/>
      <c r="R31" s="540"/>
      <c r="S31" s="543"/>
      <c r="T31" s="542"/>
      <c r="U31" s="543"/>
    </row>
    <row r="32" spans="1:21" s="537" customFormat="1">
      <c r="B32" s="663"/>
      <c r="C32" s="540"/>
      <c r="D32" s="543"/>
      <c r="E32" s="542"/>
      <c r="F32" s="543"/>
      <c r="G32" s="661"/>
      <c r="H32" s="540"/>
      <c r="I32" s="543"/>
      <c r="J32" s="542"/>
      <c r="K32" s="543"/>
      <c r="M32" s="540"/>
      <c r="N32" s="543"/>
      <c r="O32" s="542"/>
      <c r="P32" s="543"/>
      <c r="R32" s="540"/>
      <c r="S32" s="543"/>
      <c r="T32" s="542"/>
      <c r="U32" s="543"/>
    </row>
    <row r="33" spans="2:21" s="537" customFormat="1">
      <c r="B33" s="663"/>
      <c r="C33" s="540"/>
      <c r="D33" s="543"/>
      <c r="E33" s="542"/>
      <c r="F33" s="543"/>
      <c r="G33" s="661"/>
      <c r="H33" s="540"/>
      <c r="I33" s="543"/>
      <c r="J33" s="542"/>
      <c r="K33" s="543"/>
      <c r="M33" s="540"/>
      <c r="N33" s="543"/>
      <c r="O33" s="542"/>
      <c r="P33" s="543"/>
      <c r="R33" s="540"/>
      <c r="S33" s="543"/>
      <c r="T33" s="542"/>
      <c r="U33" s="543"/>
    </row>
    <row r="34" spans="2:21" s="537" customFormat="1">
      <c r="B34" s="663"/>
      <c r="C34" s="540"/>
      <c r="D34" s="543"/>
      <c r="E34" s="542"/>
      <c r="F34" s="543"/>
      <c r="G34" s="661"/>
      <c r="H34" s="540"/>
      <c r="I34" s="543"/>
      <c r="J34" s="542"/>
      <c r="K34" s="543"/>
      <c r="M34" s="540"/>
      <c r="N34" s="543"/>
      <c r="O34" s="542"/>
      <c r="P34" s="543"/>
      <c r="R34" s="540"/>
      <c r="S34" s="543"/>
      <c r="T34" s="542"/>
      <c r="U34" s="543"/>
    </row>
    <row r="35" spans="2:21" s="537" customFormat="1">
      <c r="B35" s="663"/>
      <c r="C35" s="540"/>
      <c r="D35" s="543"/>
      <c r="E35" s="542"/>
      <c r="F35" s="543"/>
      <c r="G35" s="661"/>
      <c r="H35" s="540"/>
      <c r="I35" s="543"/>
      <c r="J35" s="542"/>
      <c r="K35" s="543"/>
      <c r="M35" s="540"/>
      <c r="N35" s="543"/>
      <c r="O35" s="542"/>
      <c r="P35" s="543"/>
      <c r="R35" s="540"/>
      <c r="S35" s="543"/>
      <c r="T35" s="542"/>
      <c r="U35" s="543"/>
    </row>
    <row r="36" spans="2:21" s="537" customFormat="1">
      <c r="B36" s="663"/>
      <c r="C36" s="540"/>
      <c r="D36" s="543"/>
      <c r="E36" s="542"/>
      <c r="F36" s="543"/>
      <c r="G36" s="661"/>
      <c r="H36" s="540"/>
      <c r="I36" s="543"/>
      <c r="J36" s="542"/>
      <c r="K36" s="543"/>
      <c r="M36" s="540"/>
      <c r="N36" s="543"/>
      <c r="O36" s="542"/>
      <c r="P36" s="543"/>
      <c r="R36" s="540"/>
      <c r="S36" s="543"/>
      <c r="T36" s="542"/>
      <c r="U36" s="543"/>
    </row>
    <row r="37" spans="2:21" s="537" customFormat="1">
      <c r="B37" s="663"/>
      <c r="C37" s="540"/>
      <c r="D37" s="543"/>
      <c r="E37" s="542"/>
      <c r="F37" s="543"/>
      <c r="G37" s="661"/>
      <c r="H37" s="540"/>
      <c r="I37" s="543"/>
      <c r="J37" s="542"/>
      <c r="K37" s="543"/>
      <c r="M37" s="540"/>
      <c r="N37" s="543"/>
      <c r="O37" s="542"/>
      <c r="P37" s="543"/>
      <c r="R37" s="540"/>
      <c r="S37" s="543"/>
      <c r="T37" s="542"/>
      <c r="U37" s="543"/>
    </row>
    <row r="38" spans="2:21" s="537" customFormat="1">
      <c r="B38" s="663"/>
      <c r="C38" s="540"/>
      <c r="D38" s="543"/>
      <c r="E38" s="542"/>
      <c r="F38" s="543"/>
      <c r="G38" s="661"/>
      <c r="H38" s="540"/>
      <c r="I38" s="543"/>
      <c r="J38" s="542"/>
      <c r="K38" s="543"/>
      <c r="M38" s="540"/>
      <c r="N38" s="543"/>
      <c r="O38" s="542"/>
      <c r="P38" s="543"/>
      <c r="R38" s="540"/>
      <c r="S38" s="543"/>
      <c r="T38" s="542"/>
      <c r="U38" s="543"/>
    </row>
    <row r="39" spans="2:21" s="537" customFormat="1">
      <c r="B39" s="663"/>
      <c r="C39" s="540"/>
      <c r="D39" s="543"/>
      <c r="E39" s="542"/>
      <c r="F39" s="543"/>
      <c r="G39" s="661"/>
      <c r="H39" s="540"/>
      <c r="I39" s="543"/>
      <c r="J39" s="542"/>
      <c r="K39" s="543"/>
      <c r="M39" s="540"/>
      <c r="N39" s="543"/>
      <c r="O39" s="542"/>
      <c r="P39" s="543"/>
      <c r="R39" s="540"/>
      <c r="S39" s="543"/>
      <c r="T39" s="542"/>
      <c r="U39" s="543"/>
    </row>
    <row r="40" spans="2:21" s="537" customFormat="1">
      <c r="B40" s="663"/>
      <c r="C40" s="540"/>
      <c r="D40" s="543"/>
      <c r="E40" s="542"/>
      <c r="F40" s="543"/>
      <c r="G40" s="661"/>
      <c r="H40" s="540"/>
      <c r="I40" s="543"/>
      <c r="J40" s="542"/>
      <c r="K40" s="543"/>
      <c r="M40" s="540"/>
      <c r="N40" s="543"/>
      <c r="O40" s="542"/>
      <c r="P40" s="543"/>
      <c r="R40" s="540"/>
      <c r="S40" s="543"/>
      <c r="T40" s="542"/>
      <c r="U40" s="543"/>
    </row>
    <row r="41" spans="2:21" s="537" customFormat="1">
      <c r="B41" s="663"/>
      <c r="C41" s="540"/>
      <c r="D41" s="543"/>
      <c r="E41" s="542"/>
      <c r="F41" s="543"/>
      <c r="G41" s="661"/>
      <c r="H41" s="540"/>
      <c r="I41" s="543"/>
      <c r="J41" s="542"/>
      <c r="K41" s="543"/>
      <c r="M41" s="540"/>
      <c r="N41" s="543"/>
      <c r="O41" s="542"/>
      <c r="P41" s="543"/>
      <c r="R41" s="540"/>
      <c r="S41" s="543"/>
      <c r="T41" s="542"/>
      <c r="U41" s="543"/>
    </row>
    <row r="42" spans="2:21" s="537" customFormat="1">
      <c r="B42" s="663"/>
      <c r="C42" s="540"/>
      <c r="D42" s="543"/>
      <c r="E42" s="542"/>
      <c r="F42" s="543"/>
      <c r="H42" s="540"/>
      <c r="I42" s="543"/>
      <c r="J42" s="542"/>
      <c r="K42" s="543"/>
      <c r="M42" s="540"/>
      <c r="N42" s="543"/>
      <c r="O42" s="542"/>
      <c r="P42" s="543"/>
      <c r="R42" s="540"/>
      <c r="S42" s="543"/>
      <c r="T42" s="542"/>
      <c r="U42" s="543"/>
    </row>
    <row r="43" spans="2:21" s="537" customFormat="1">
      <c r="B43" s="663"/>
      <c r="C43" s="540"/>
      <c r="D43" s="543"/>
      <c r="E43" s="542"/>
      <c r="F43" s="543"/>
      <c r="H43" s="540"/>
      <c r="I43" s="543"/>
      <c r="J43" s="542"/>
      <c r="K43" s="543"/>
      <c r="M43" s="540"/>
      <c r="N43" s="543"/>
      <c r="O43" s="542"/>
      <c r="P43" s="543"/>
      <c r="R43" s="540"/>
      <c r="S43" s="543"/>
      <c r="T43" s="542"/>
      <c r="U43" s="543"/>
    </row>
    <row r="44" spans="2:21" s="537" customFormat="1">
      <c r="B44" s="663"/>
      <c r="C44" s="540"/>
      <c r="D44" s="543"/>
      <c r="E44" s="542"/>
      <c r="F44" s="543"/>
      <c r="H44" s="540"/>
      <c r="I44" s="543"/>
      <c r="J44" s="542"/>
      <c r="K44" s="543"/>
      <c r="M44" s="540"/>
      <c r="N44" s="543"/>
      <c r="O44" s="542"/>
      <c r="P44" s="543"/>
      <c r="R44" s="540"/>
      <c r="S44" s="543"/>
      <c r="T44" s="542"/>
      <c r="U44" s="543"/>
    </row>
    <row r="45" spans="2:21" s="537" customFormat="1">
      <c r="B45" s="663"/>
      <c r="C45" s="540"/>
      <c r="D45" s="543"/>
      <c r="E45" s="542"/>
      <c r="F45" s="543"/>
      <c r="H45" s="540"/>
      <c r="I45" s="543"/>
      <c r="J45" s="542"/>
      <c r="K45" s="543"/>
      <c r="M45" s="540"/>
      <c r="N45" s="543"/>
      <c r="O45" s="542"/>
      <c r="P45" s="543"/>
      <c r="R45" s="540"/>
      <c r="S45" s="543"/>
      <c r="T45" s="542"/>
      <c r="U45" s="543"/>
    </row>
    <row r="46" spans="2:21" s="537" customFormat="1">
      <c r="B46" s="663"/>
      <c r="C46" s="540"/>
      <c r="D46" s="543"/>
      <c r="E46" s="542"/>
      <c r="F46" s="543"/>
      <c r="H46" s="540"/>
      <c r="I46" s="543"/>
      <c r="J46" s="542"/>
      <c r="K46" s="543"/>
      <c r="M46" s="540"/>
      <c r="N46" s="543"/>
      <c r="O46" s="542"/>
      <c r="P46" s="543"/>
      <c r="R46" s="540"/>
      <c r="S46" s="543"/>
      <c r="T46" s="542"/>
      <c r="U46" s="543"/>
    </row>
    <row r="47" spans="2:21" s="537" customFormat="1">
      <c r="B47" s="663"/>
      <c r="C47" s="540"/>
      <c r="D47" s="543"/>
      <c r="E47" s="542"/>
      <c r="F47" s="543"/>
      <c r="H47" s="540"/>
      <c r="I47" s="543"/>
      <c r="J47" s="542"/>
      <c r="K47" s="543"/>
      <c r="M47" s="540"/>
      <c r="N47" s="543"/>
      <c r="O47" s="542"/>
      <c r="P47" s="543"/>
      <c r="R47" s="540"/>
      <c r="S47" s="543"/>
      <c r="T47" s="542"/>
      <c r="U47" s="543"/>
    </row>
    <row r="48" spans="2:21" s="537" customFormat="1">
      <c r="B48" s="663"/>
      <c r="C48" s="540"/>
      <c r="D48" s="543"/>
      <c r="E48" s="542"/>
      <c r="F48" s="543"/>
      <c r="H48" s="540"/>
      <c r="I48" s="543"/>
      <c r="J48" s="542"/>
      <c r="K48" s="543"/>
      <c r="M48" s="540"/>
      <c r="N48" s="543"/>
      <c r="O48" s="542"/>
      <c r="P48" s="543"/>
      <c r="R48" s="540"/>
      <c r="S48" s="543"/>
      <c r="T48" s="542"/>
      <c r="U48" s="543"/>
    </row>
    <row r="49" spans="2:21" s="537" customFormat="1">
      <c r="B49" s="663"/>
      <c r="C49" s="540"/>
      <c r="D49" s="543"/>
      <c r="E49" s="542"/>
      <c r="F49" s="543"/>
      <c r="H49" s="540"/>
      <c r="I49" s="543"/>
      <c r="J49" s="542"/>
      <c r="K49" s="543"/>
      <c r="M49" s="540"/>
      <c r="N49" s="543"/>
      <c r="O49" s="542"/>
      <c r="P49" s="543"/>
      <c r="R49" s="540"/>
      <c r="S49" s="543"/>
      <c r="T49" s="542"/>
      <c r="U49" s="543"/>
    </row>
    <row r="50" spans="2:21" s="537" customFormat="1">
      <c r="B50" s="663"/>
      <c r="C50" s="540"/>
      <c r="D50" s="543"/>
      <c r="E50" s="542"/>
      <c r="F50" s="543"/>
      <c r="H50" s="540"/>
      <c r="I50" s="543"/>
      <c r="J50" s="542"/>
      <c r="K50" s="543"/>
      <c r="M50" s="540"/>
      <c r="N50" s="543"/>
      <c r="O50" s="542"/>
      <c r="P50" s="543"/>
      <c r="R50" s="540"/>
      <c r="S50" s="543"/>
      <c r="T50" s="542"/>
      <c r="U50" s="543"/>
    </row>
    <row r="51" spans="2:21" s="537" customFormat="1">
      <c r="B51" s="663"/>
      <c r="C51" s="540"/>
      <c r="D51" s="543"/>
      <c r="E51" s="542"/>
      <c r="F51" s="543"/>
      <c r="H51" s="540"/>
      <c r="I51" s="543"/>
      <c r="J51" s="542"/>
      <c r="K51" s="543"/>
      <c r="M51" s="540"/>
      <c r="N51" s="543"/>
      <c r="O51" s="542"/>
      <c r="P51" s="543"/>
      <c r="R51" s="540"/>
      <c r="S51" s="543"/>
      <c r="T51" s="542"/>
      <c r="U51" s="543"/>
    </row>
    <row r="52" spans="2:21" s="537" customFormat="1">
      <c r="B52" s="663"/>
      <c r="C52" s="540"/>
      <c r="D52" s="543"/>
      <c r="E52" s="542"/>
      <c r="F52" s="543"/>
      <c r="H52" s="540"/>
      <c r="I52" s="543"/>
      <c r="J52" s="542"/>
      <c r="K52" s="543"/>
      <c r="M52" s="540"/>
      <c r="N52" s="543"/>
      <c r="O52" s="542"/>
      <c r="P52" s="543"/>
      <c r="R52" s="540"/>
      <c r="S52" s="543"/>
      <c r="T52" s="542"/>
      <c r="U52" s="543"/>
    </row>
    <row r="53" spans="2:21" s="537" customFormat="1">
      <c r="B53" s="663"/>
      <c r="C53" s="540"/>
      <c r="D53" s="543"/>
      <c r="E53" s="542"/>
      <c r="F53" s="543"/>
      <c r="H53" s="540"/>
      <c r="I53" s="543"/>
      <c r="J53" s="542"/>
      <c r="K53" s="543"/>
      <c r="M53" s="540"/>
      <c r="N53" s="543"/>
      <c r="O53" s="542"/>
      <c r="P53" s="543"/>
      <c r="R53" s="540"/>
      <c r="S53" s="543"/>
      <c r="T53" s="542"/>
      <c r="U53" s="543"/>
    </row>
    <row r="54" spans="2:21" s="537" customFormat="1">
      <c r="B54" s="663"/>
      <c r="C54" s="540"/>
      <c r="D54" s="543"/>
      <c r="E54" s="542"/>
      <c r="F54" s="543"/>
      <c r="H54" s="540"/>
      <c r="I54" s="543"/>
      <c r="J54" s="542"/>
      <c r="K54" s="543"/>
      <c r="M54" s="540"/>
      <c r="N54" s="543"/>
      <c r="O54" s="542"/>
      <c r="P54" s="543"/>
      <c r="R54" s="540"/>
      <c r="S54" s="543"/>
      <c r="T54" s="542"/>
      <c r="U54" s="543"/>
    </row>
    <row r="55" spans="2:21" s="537" customFormat="1">
      <c r="B55" s="663"/>
      <c r="C55" s="540"/>
      <c r="D55" s="543"/>
      <c r="E55" s="542"/>
      <c r="F55" s="543"/>
      <c r="H55" s="540"/>
      <c r="I55" s="543"/>
      <c r="J55" s="542"/>
      <c r="K55" s="543"/>
      <c r="M55" s="540"/>
      <c r="N55" s="543"/>
      <c r="O55" s="542"/>
      <c r="P55" s="543"/>
      <c r="R55" s="540"/>
      <c r="S55" s="543"/>
      <c r="T55" s="542"/>
      <c r="U55" s="543"/>
    </row>
    <row r="56" spans="2:21" s="537" customFormat="1">
      <c r="B56" s="663"/>
      <c r="C56" s="540"/>
      <c r="D56" s="543"/>
      <c r="E56" s="542"/>
      <c r="F56" s="543"/>
      <c r="H56" s="540"/>
      <c r="I56" s="543"/>
      <c r="J56" s="542"/>
      <c r="K56" s="543"/>
      <c r="M56" s="540"/>
      <c r="N56" s="543"/>
      <c r="O56" s="542"/>
      <c r="P56" s="543"/>
      <c r="R56" s="540"/>
      <c r="S56" s="543"/>
      <c r="T56" s="542"/>
      <c r="U56" s="543"/>
    </row>
    <row r="57" spans="2:21" s="537" customFormat="1">
      <c r="B57" s="663"/>
      <c r="C57" s="540"/>
      <c r="D57" s="543"/>
      <c r="E57" s="542"/>
      <c r="F57" s="543"/>
      <c r="H57" s="540"/>
      <c r="I57" s="543"/>
      <c r="J57" s="542"/>
      <c r="K57" s="543"/>
      <c r="M57" s="540"/>
      <c r="N57" s="543"/>
      <c r="O57" s="542"/>
      <c r="P57" s="543"/>
      <c r="R57" s="540"/>
      <c r="S57" s="543"/>
      <c r="T57" s="542"/>
      <c r="U57" s="543"/>
    </row>
    <row r="58" spans="2:21" s="537" customFormat="1">
      <c r="B58" s="663"/>
      <c r="C58" s="540"/>
      <c r="D58" s="543"/>
      <c r="E58" s="542"/>
      <c r="F58" s="543"/>
      <c r="H58" s="540"/>
      <c r="I58" s="543"/>
      <c r="J58" s="542"/>
      <c r="K58" s="543"/>
      <c r="M58" s="540"/>
      <c r="N58" s="543"/>
      <c r="O58" s="542"/>
      <c r="P58" s="543"/>
      <c r="R58" s="540"/>
      <c r="S58" s="543"/>
      <c r="T58" s="542"/>
      <c r="U58" s="543"/>
    </row>
    <row r="59" spans="2:21">
      <c r="B59" s="663"/>
    </row>
    <row r="60" spans="2:21">
      <c r="B60" s="663"/>
    </row>
    <row r="61" spans="2:21">
      <c r="B61" s="663"/>
    </row>
    <row r="62" spans="2:21">
      <c r="B62" s="663"/>
    </row>
    <row r="63" spans="2:21">
      <c r="B63" s="663"/>
    </row>
    <row r="64" spans="2:21">
      <c r="B64" s="663"/>
    </row>
    <row r="65" spans="2:2">
      <c r="B65" s="663"/>
    </row>
    <row r="66" spans="2:2">
      <c r="B66" s="663"/>
    </row>
    <row r="67" spans="2:2">
      <c r="B67" s="663"/>
    </row>
    <row r="68" spans="2:2">
      <c r="B68" s="663"/>
    </row>
    <row r="69" spans="2:2">
      <c r="B69" s="663"/>
    </row>
    <row r="70" spans="2:2">
      <c r="B70" s="663"/>
    </row>
    <row r="71" spans="2:2">
      <c r="B71" s="663"/>
    </row>
    <row r="72" spans="2:2">
      <c r="B72" s="663"/>
    </row>
    <row r="73" spans="2:2">
      <c r="B73" s="663"/>
    </row>
    <row r="74" spans="2:2">
      <c r="B74" s="663"/>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1"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U11"/>
  <sheetViews>
    <sheetView windowProtection="1" showZeros="0" zoomScaleNormal="100" zoomScaleSheetLayoutView="80" zoomScalePageLayoutView="90" workbookViewId="0">
      <pane xSplit="1" ySplit="5" topLeftCell="B6"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1.25"/>
  <cols>
    <col min="1" max="1" width="7.7109375" style="36" customWidth="1"/>
    <col min="2" max="2" width="38.140625" style="42" customWidth="1"/>
    <col min="3" max="3" width="10.28515625" style="37" customWidth="1"/>
    <col min="4" max="4" width="10.28515625" style="33" customWidth="1"/>
    <col min="5" max="5" width="10.28515625" style="34" customWidth="1"/>
    <col min="6" max="6" width="10.7109375" style="33" customWidth="1"/>
    <col min="7" max="7" width="3.7109375" style="35" customWidth="1"/>
    <col min="8" max="8" width="10.28515625" style="37" customWidth="1"/>
    <col min="9" max="9" width="10.28515625" style="33" customWidth="1"/>
    <col min="10" max="10" width="10.28515625" style="34" customWidth="1"/>
    <col min="11" max="11" width="10.7109375" style="33" customWidth="1"/>
    <col min="12" max="12" width="3.7109375" style="35" customWidth="1"/>
    <col min="13" max="13" width="10.28515625" style="37" customWidth="1"/>
    <col min="14" max="14" width="10.28515625" style="33" customWidth="1"/>
    <col min="15" max="15" width="10.28515625" style="34" customWidth="1"/>
    <col min="16" max="16" width="10.7109375" style="33" customWidth="1"/>
    <col min="17" max="17" width="3.7109375" style="35" customWidth="1"/>
    <col min="18" max="18" width="10.28515625" style="37" customWidth="1"/>
    <col min="19" max="19" width="10.28515625" style="33" customWidth="1"/>
    <col min="20" max="20" width="10.28515625" style="34" customWidth="1"/>
    <col min="21" max="21" width="10.7109375" style="33" customWidth="1"/>
    <col min="22" max="245" width="9" style="35"/>
    <col min="246" max="246" width="7.7109375" style="35" customWidth="1"/>
    <col min="247" max="247" width="40.7109375" style="35" customWidth="1"/>
    <col min="248" max="249" width="10.140625" style="35" customWidth="1"/>
    <col min="250" max="250" width="11.7109375" style="35" customWidth="1"/>
    <col min="251" max="251" width="13.7109375" style="35" customWidth="1"/>
    <col min="252" max="501" width="9" style="35"/>
    <col min="502" max="502" width="7.7109375" style="35" customWidth="1"/>
    <col min="503" max="503" width="40.7109375" style="35" customWidth="1"/>
    <col min="504" max="505" width="10.140625" style="35" customWidth="1"/>
    <col min="506" max="506" width="11.7109375" style="35" customWidth="1"/>
    <col min="507" max="507" width="13.7109375" style="35" customWidth="1"/>
    <col min="508" max="757" width="9" style="35"/>
    <col min="758" max="758" width="7.7109375" style="35" customWidth="1"/>
    <col min="759" max="759" width="40.7109375" style="35" customWidth="1"/>
    <col min="760" max="761" width="10.140625" style="35" customWidth="1"/>
    <col min="762" max="762" width="11.7109375" style="35" customWidth="1"/>
    <col min="763" max="763" width="13.7109375" style="35" customWidth="1"/>
    <col min="764" max="1013" width="9" style="35"/>
    <col min="1014" max="1014" width="7.7109375" style="35" customWidth="1"/>
    <col min="1015" max="1015" width="40.7109375" style="35" customWidth="1"/>
    <col min="1016" max="1017" width="10.140625" style="35" customWidth="1"/>
    <col min="1018" max="1018" width="11.7109375" style="35" customWidth="1"/>
    <col min="1019" max="1019" width="13.7109375" style="35" customWidth="1"/>
    <col min="1020" max="1269" width="9" style="35"/>
    <col min="1270" max="1270" width="7.7109375" style="35" customWidth="1"/>
    <col min="1271" max="1271" width="40.7109375" style="35" customWidth="1"/>
    <col min="1272" max="1273" width="10.140625" style="35" customWidth="1"/>
    <col min="1274" max="1274" width="11.7109375" style="35" customWidth="1"/>
    <col min="1275" max="1275" width="13.7109375" style="35" customWidth="1"/>
    <col min="1276" max="1525" width="9" style="35"/>
    <col min="1526" max="1526" width="7.7109375" style="35" customWidth="1"/>
    <col min="1527" max="1527" width="40.7109375" style="35" customWidth="1"/>
    <col min="1528" max="1529" width="10.140625" style="35" customWidth="1"/>
    <col min="1530" max="1530" width="11.7109375" style="35" customWidth="1"/>
    <col min="1531" max="1531" width="13.7109375" style="35" customWidth="1"/>
    <col min="1532" max="1781" width="9" style="35"/>
    <col min="1782" max="1782" width="7.7109375" style="35" customWidth="1"/>
    <col min="1783" max="1783" width="40.7109375" style="35" customWidth="1"/>
    <col min="1784" max="1785" width="10.140625" style="35" customWidth="1"/>
    <col min="1786" max="1786" width="11.7109375" style="35" customWidth="1"/>
    <col min="1787" max="1787" width="13.7109375" style="35" customWidth="1"/>
    <col min="1788" max="2037" width="9" style="35"/>
    <col min="2038" max="2038" width="7.7109375" style="35" customWidth="1"/>
    <col min="2039" max="2039" width="40.7109375" style="35" customWidth="1"/>
    <col min="2040" max="2041" width="10.140625" style="35" customWidth="1"/>
    <col min="2042" max="2042" width="11.7109375" style="35" customWidth="1"/>
    <col min="2043" max="2043" width="13.7109375" style="35" customWidth="1"/>
    <col min="2044" max="2293" width="9" style="35"/>
    <col min="2294" max="2294" width="7.7109375" style="35" customWidth="1"/>
    <col min="2295" max="2295" width="40.7109375" style="35" customWidth="1"/>
    <col min="2296" max="2297" width="10.140625" style="35" customWidth="1"/>
    <col min="2298" max="2298" width="11.7109375" style="35" customWidth="1"/>
    <col min="2299" max="2299" width="13.7109375" style="35" customWidth="1"/>
    <col min="2300" max="2549" width="9" style="35"/>
    <col min="2550" max="2550" width="7.7109375" style="35" customWidth="1"/>
    <col min="2551" max="2551" width="40.7109375" style="35" customWidth="1"/>
    <col min="2552" max="2553" width="10.140625" style="35" customWidth="1"/>
    <col min="2554" max="2554" width="11.7109375" style="35" customWidth="1"/>
    <col min="2555" max="2555" width="13.7109375" style="35" customWidth="1"/>
    <col min="2556" max="2805" width="9" style="35"/>
    <col min="2806" max="2806" width="7.7109375" style="35" customWidth="1"/>
    <col min="2807" max="2807" width="40.7109375" style="35" customWidth="1"/>
    <col min="2808" max="2809" width="10.140625" style="35" customWidth="1"/>
    <col min="2810" max="2810" width="11.7109375" style="35" customWidth="1"/>
    <col min="2811" max="2811" width="13.7109375" style="35" customWidth="1"/>
    <col min="2812" max="3061" width="9" style="35"/>
    <col min="3062" max="3062" width="7.7109375" style="35" customWidth="1"/>
    <col min="3063" max="3063" width="40.7109375" style="35" customWidth="1"/>
    <col min="3064" max="3065" width="10.140625" style="35" customWidth="1"/>
    <col min="3066" max="3066" width="11.7109375" style="35" customWidth="1"/>
    <col min="3067" max="3067" width="13.7109375" style="35" customWidth="1"/>
    <col min="3068" max="3317" width="9" style="35"/>
    <col min="3318" max="3318" width="7.7109375" style="35" customWidth="1"/>
    <col min="3319" max="3319" width="40.7109375" style="35" customWidth="1"/>
    <col min="3320" max="3321" width="10.140625" style="35" customWidth="1"/>
    <col min="3322" max="3322" width="11.7109375" style="35" customWidth="1"/>
    <col min="3323" max="3323" width="13.7109375" style="35" customWidth="1"/>
    <col min="3324" max="3573" width="9" style="35"/>
    <col min="3574" max="3574" width="7.7109375" style="35" customWidth="1"/>
    <col min="3575" max="3575" width="40.7109375" style="35" customWidth="1"/>
    <col min="3576" max="3577" width="10.140625" style="35" customWidth="1"/>
    <col min="3578" max="3578" width="11.7109375" style="35" customWidth="1"/>
    <col min="3579" max="3579" width="13.7109375" style="35" customWidth="1"/>
    <col min="3580" max="3829" width="9" style="35"/>
    <col min="3830" max="3830" width="7.7109375" style="35" customWidth="1"/>
    <col min="3831" max="3831" width="40.7109375" style="35" customWidth="1"/>
    <col min="3832" max="3833" width="10.140625" style="35" customWidth="1"/>
    <col min="3834" max="3834" width="11.7109375" style="35" customWidth="1"/>
    <col min="3835" max="3835" width="13.7109375" style="35" customWidth="1"/>
    <col min="3836" max="4085" width="9" style="35"/>
    <col min="4086" max="4086" width="7.7109375" style="35" customWidth="1"/>
    <col min="4087" max="4087" width="40.7109375" style="35" customWidth="1"/>
    <col min="4088" max="4089" width="10.140625" style="35" customWidth="1"/>
    <col min="4090" max="4090" width="11.7109375" style="35" customWidth="1"/>
    <col min="4091" max="4091" width="13.7109375" style="35" customWidth="1"/>
    <col min="4092" max="4341" width="9" style="35"/>
    <col min="4342" max="4342" width="7.7109375" style="35" customWidth="1"/>
    <col min="4343" max="4343" width="40.7109375" style="35" customWidth="1"/>
    <col min="4344" max="4345" width="10.140625" style="35" customWidth="1"/>
    <col min="4346" max="4346" width="11.7109375" style="35" customWidth="1"/>
    <col min="4347" max="4347" width="13.7109375" style="35" customWidth="1"/>
    <col min="4348" max="4597" width="9" style="35"/>
    <col min="4598" max="4598" width="7.7109375" style="35" customWidth="1"/>
    <col min="4599" max="4599" width="40.7109375" style="35" customWidth="1"/>
    <col min="4600" max="4601" width="10.140625" style="35" customWidth="1"/>
    <col min="4602" max="4602" width="11.7109375" style="35" customWidth="1"/>
    <col min="4603" max="4603" width="13.7109375" style="35" customWidth="1"/>
    <col min="4604" max="4853" width="9" style="35"/>
    <col min="4854" max="4854" width="7.7109375" style="35" customWidth="1"/>
    <col min="4855" max="4855" width="40.7109375" style="35" customWidth="1"/>
    <col min="4856" max="4857" width="10.140625" style="35" customWidth="1"/>
    <col min="4858" max="4858" width="11.7109375" style="35" customWidth="1"/>
    <col min="4859" max="4859" width="13.7109375" style="35" customWidth="1"/>
    <col min="4860" max="5109" width="9" style="35"/>
    <col min="5110" max="5110" width="7.7109375" style="35" customWidth="1"/>
    <col min="5111" max="5111" width="40.7109375" style="35" customWidth="1"/>
    <col min="5112" max="5113" width="10.140625" style="35" customWidth="1"/>
    <col min="5114" max="5114" width="11.7109375" style="35" customWidth="1"/>
    <col min="5115" max="5115" width="13.7109375" style="35" customWidth="1"/>
    <col min="5116" max="5365" width="9" style="35"/>
    <col min="5366" max="5366" width="7.7109375" style="35" customWidth="1"/>
    <col min="5367" max="5367" width="40.7109375" style="35" customWidth="1"/>
    <col min="5368" max="5369" width="10.140625" style="35" customWidth="1"/>
    <col min="5370" max="5370" width="11.7109375" style="35" customWidth="1"/>
    <col min="5371" max="5371" width="13.7109375" style="35" customWidth="1"/>
    <col min="5372" max="5621" width="9" style="35"/>
    <col min="5622" max="5622" width="7.7109375" style="35" customWidth="1"/>
    <col min="5623" max="5623" width="40.7109375" style="35" customWidth="1"/>
    <col min="5624" max="5625" width="10.140625" style="35" customWidth="1"/>
    <col min="5626" max="5626" width="11.7109375" style="35" customWidth="1"/>
    <col min="5627" max="5627" width="13.7109375" style="35" customWidth="1"/>
    <col min="5628" max="5877" width="9" style="35"/>
    <col min="5878" max="5878" width="7.7109375" style="35" customWidth="1"/>
    <col min="5879" max="5879" width="40.7109375" style="35" customWidth="1"/>
    <col min="5880" max="5881" width="10.140625" style="35" customWidth="1"/>
    <col min="5882" max="5882" width="11.7109375" style="35" customWidth="1"/>
    <col min="5883" max="5883" width="13.7109375" style="35" customWidth="1"/>
    <col min="5884" max="6133" width="9" style="35"/>
    <col min="6134" max="6134" width="7.7109375" style="35" customWidth="1"/>
    <col min="6135" max="6135" width="40.7109375" style="35" customWidth="1"/>
    <col min="6136" max="6137" width="10.140625" style="35" customWidth="1"/>
    <col min="6138" max="6138" width="11.7109375" style="35" customWidth="1"/>
    <col min="6139" max="6139" width="13.7109375" style="35" customWidth="1"/>
    <col min="6140" max="6389" width="9" style="35"/>
    <col min="6390" max="6390" width="7.7109375" style="35" customWidth="1"/>
    <col min="6391" max="6391" width="40.7109375" style="35" customWidth="1"/>
    <col min="6392" max="6393" width="10.140625" style="35" customWidth="1"/>
    <col min="6394" max="6394" width="11.7109375" style="35" customWidth="1"/>
    <col min="6395" max="6395" width="13.7109375" style="35" customWidth="1"/>
    <col min="6396" max="6645" width="9" style="35"/>
    <col min="6646" max="6646" width="7.7109375" style="35" customWidth="1"/>
    <col min="6647" max="6647" width="40.7109375" style="35" customWidth="1"/>
    <col min="6648" max="6649" width="10.140625" style="35" customWidth="1"/>
    <col min="6650" max="6650" width="11.7109375" style="35" customWidth="1"/>
    <col min="6651" max="6651" width="13.7109375" style="35" customWidth="1"/>
    <col min="6652" max="6901" width="9" style="35"/>
    <col min="6902" max="6902" width="7.7109375" style="35" customWidth="1"/>
    <col min="6903" max="6903" width="40.7109375" style="35" customWidth="1"/>
    <col min="6904" max="6905" width="10.140625" style="35" customWidth="1"/>
    <col min="6906" max="6906" width="11.7109375" style="35" customWidth="1"/>
    <col min="6907" max="6907" width="13.7109375" style="35" customWidth="1"/>
    <col min="6908" max="7157" width="9" style="35"/>
    <col min="7158" max="7158" width="7.7109375" style="35" customWidth="1"/>
    <col min="7159" max="7159" width="40.7109375" style="35" customWidth="1"/>
    <col min="7160" max="7161" width="10.140625" style="35" customWidth="1"/>
    <col min="7162" max="7162" width="11.7109375" style="35" customWidth="1"/>
    <col min="7163" max="7163" width="13.7109375" style="35" customWidth="1"/>
    <col min="7164" max="7413" width="9" style="35"/>
    <col min="7414" max="7414" width="7.7109375" style="35" customWidth="1"/>
    <col min="7415" max="7415" width="40.7109375" style="35" customWidth="1"/>
    <col min="7416" max="7417" width="10.140625" style="35" customWidth="1"/>
    <col min="7418" max="7418" width="11.7109375" style="35" customWidth="1"/>
    <col min="7419" max="7419" width="13.7109375" style="35" customWidth="1"/>
    <col min="7420" max="7669" width="9" style="35"/>
    <col min="7670" max="7670" width="7.7109375" style="35" customWidth="1"/>
    <col min="7671" max="7671" width="40.7109375" style="35" customWidth="1"/>
    <col min="7672" max="7673" width="10.140625" style="35" customWidth="1"/>
    <col min="7674" max="7674" width="11.7109375" style="35" customWidth="1"/>
    <col min="7675" max="7675" width="13.7109375" style="35" customWidth="1"/>
    <col min="7676" max="7925" width="9" style="35"/>
    <col min="7926" max="7926" width="7.7109375" style="35" customWidth="1"/>
    <col min="7927" max="7927" width="40.7109375" style="35" customWidth="1"/>
    <col min="7928" max="7929" width="10.140625" style="35" customWidth="1"/>
    <col min="7930" max="7930" width="11.7109375" style="35" customWidth="1"/>
    <col min="7931" max="7931" width="13.7109375" style="35" customWidth="1"/>
    <col min="7932" max="8181" width="9" style="35"/>
    <col min="8182" max="8182" width="7.7109375" style="35" customWidth="1"/>
    <col min="8183" max="8183" width="40.7109375" style="35" customWidth="1"/>
    <col min="8184" max="8185" width="10.140625" style="35" customWidth="1"/>
    <col min="8186" max="8186" width="11.7109375" style="35" customWidth="1"/>
    <col min="8187" max="8187" width="13.7109375" style="35" customWidth="1"/>
    <col min="8188" max="8437" width="9" style="35"/>
    <col min="8438" max="8438" width="7.7109375" style="35" customWidth="1"/>
    <col min="8439" max="8439" width="40.7109375" style="35" customWidth="1"/>
    <col min="8440" max="8441" width="10.140625" style="35" customWidth="1"/>
    <col min="8442" max="8442" width="11.7109375" style="35" customWidth="1"/>
    <col min="8443" max="8443" width="13.7109375" style="35" customWidth="1"/>
    <col min="8444" max="8693" width="9" style="35"/>
    <col min="8694" max="8694" width="7.7109375" style="35" customWidth="1"/>
    <col min="8695" max="8695" width="40.7109375" style="35" customWidth="1"/>
    <col min="8696" max="8697" width="10.140625" style="35" customWidth="1"/>
    <col min="8698" max="8698" width="11.7109375" style="35" customWidth="1"/>
    <col min="8699" max="8699" width="13.7109375" style="35" customWidth="1"/>
    <col min="8700" max="8949" width="9" style="35"/>
    <col min="8950" max="8950" width="7.7109375" style="35" customWidth="1"/>
    <col min="8951" max="8951" width="40.7109375" style="35" customWidth="1"/>
    <col min="8952" max="8953" width="10.140625" style="35" customWidth="1"/>
    <col min="8954" max="8954" width="11.7109375" style="35" customWidth="1"/>
    <col min="8955" max="8955" width="13.7109375" style="35" customWidth="1"/>
    <col min="8956" max="9205" width="9" style="35"/>
    <col min="9206" max="9206" width="7.7109375" style="35" customWidth="1"/>
    <col min="9207" max="9207" width="40.7109375" style="35" customWidth="1"/>
    <col min="9208" max="9209" width="10.140625" style="35" customWidth="1"/>
    <col min="9210" max="9210" width="11.7109375" style="35" customWidth="1"/>
    <col min="9211" max="9211" width="13.7109375" style="35" customWidth="1"/>
    <col min="9212" max="9461" width="9" style="35"/>
    <col min="9462" max="9462" width="7.7109375" style="35" customWidth="1"/>
    <col min="9463" max="9463" width="40.7109375" style="35" customWidth="1"/>
    <col min="9464" max="9465" width="10.140625" style="35" customWidth="1"/>
    <col min="9466" max="9466" width="11.7109375" style="35" customWidth="1"/>
    <col min="9467" max="9467" width="13.7109375" style="35" customWidth="1"/>
    <col min="9468" max="9717" width="9" style="35"/>
    <col min="9718" max="9718" width="7.7109375" style="35" customWidth="1"/>
    <col min="9719" max="9719" width="40.7109375" style="35" customWidth="1"/>
    <col min="9720" max="9721" width="10.140625" style="35" customWidth="1"/>
    <col min="9722" max="9722" width="11.7109375" style="35" customWidth="1"/>
    <col min="9723" max="9723" width="13.7109375" style="35" customWidth="1"/>
    <col min="9724" max="9973" width="9" style="35"/>
    <col min="9974" max="9974" width="7.7109375" style="35" customWidth="1"/>
    <col min="9975" max="9975" width="40.7109375" style="35" customWidth="1"/>
    <col min="9976" max="9977" width="10.140625" style="35" customWidth="1"/>
    <col min="9978" max="9978" width="11.7109375" style="35" customWidth="1"/>
    <col min="9979" max="9979" width="13.7109375" style="35" customWidth="1"/>
    <col min="9980" max="10229" width="9" style="35"/>
    <col min="10230" max="10230" width="7.7109375" style="35" customWidth="1"/>
    <col min="10231" max="10231" width="40.7109375" style="35" customWidth="1"/>
    <col min="10232" max="10233" width="10.140625" style="35" customWidth="1"/>
    <col min="10234" max="10234" width="11.7109375" style="35" customWidth="1"/>
    <col min="10235" max="10235" width="13.7109375" style="35" customWidth="1"/>
    <col min="10236" max="10485" width="9" style="35"/>
    <col min="10486" max="10486" width="7.7109375" style="35" customWidth="1"/>
    <col min="10487" max="10487" width="40.7109375" style="35" customWidth="1"/>
    <col min="10488" max="10489" width="10.140625" style="35" customWidth="1"/>
    <col min="10490" max="10490" width="11.7109375" style="35" customWidth="1"/>
    <col min="10491" max="10491" width="13.7109375" style="35" customWidth="1"/>
    <col min="10492" max="10741" width="9" style="35"/>
    <col min="10742" max="10742" width="7.7109375" style="35" customWidth="1"/>
    <col min="10743" max="10743" width="40.7109375" style="35" customWidth="1"/>
    <col min="10744" max="10745" width="10.140625" style="35" customWidth="1"/>
    <col min="10746" max="10746" width="11.7109375" style="35" customWidth="1"/>
    <col min="10747" max="10747" width="13.7109375" style="35" customWidth="1"/>
    <col min="10748" max="10997" width="9" style="35"/>
    <col min="10998" max="10998" width="7.7109375" style="35" customWidth="1"/>
    <col min="10999" max="10999" width="40.7109375" style="35" customWidth="1"/>
    <col min="11000" max="11001" width="10.140625" style="35" customWidth="1"/>
    <col min="11002" max="11002" width="11.7109375" style="35" customWidth="1"/>
    <col min="11003" max="11003" width="13.7109375" style="35" customWidth="1"/>
    <col min="11004" max="11253" width="9" style="35"/>
    <col min="11254" max="11254" width="7.7109375" style="35" customWidth="1"/>
    <col min="11255" max="11255" width="40.7109375" style="35" customWidth="1"/>
    <col min="11256" max="11257" width="10.140625" style="35" customWidth="1"/>
    <col min="11258" max="11258" width="11.7109375" style="35" customWidth="1"/>
    <col min="11259" max="11259" width="13.7109375" style="35" customWidth="1"/>
    <col min="11260" max="11509" width="9" style="35"/>
    <col min="11510" max="11510" width="7.7109375" style="35" customWidth="1"/>
    <col min="11511" max="11511" width="40.7109375" style="35" customWidth="1"/>
    <col min="11512" max="11513" width="10.140625" style="35" customWidth="1"/>
    <col min="11514" max="11514" width="11.7109375" style="35" customWidth="1"/>
    <col min="11515" max="11515" width="13.7109375" style="35" customWidth="1"/>
    <col min="11516" max="11765" width="9" style="35"/>
    <col min="11766" max="11766" width="7.7109375" style="35" customWidth="1"/>
    <col min="11767" max="11767" width="40.7109375" style="35" customWidth="1"/>
    <col min="11768" max="11769" width="10.140625" style="35" customWidth="1"/>
    <col min="11770" max="11770" width="11.7109375" style="35" customWidth="1"/>
    <col min="11771" max="11771" width="13.7109375" style="35" customWidth="1"/>
    <col min="11772" max="12021" width="9" style="35"/>
    <col min="12022" max="12022" width="7.7109375" style="35" customWidth="1"/>
    <col min="12023" max="12023" width="40.7109375" style="35" customWidth="1"/>
    <col min="12024" max="12025" width="10.140625" style="35" customWidth="1"/>
    <col min="12026" max="12026" width="11.7109375" style="35" customWidth="1"/>
    <col min="12027" max="12027" width="13.7109375" style="35" customWidth="1"/>
    <col min="12028" max="12277" width="9" style="35"/>
    <col min="12278" max="12278" width="7.7109375" style="35" customWidth="1"/>
    <col min="12279" max="12279" width="40.7109375" style="35" customWidth="1"/>
    <col min="12280" max="12281" width="10.140625" style="35" customWidth="1"/>
    <col min="12282" max="12282" width="11.7109375" style="35" customWidth="1"/>
    <col min="12283" max="12283" width="13.7109375" style="35" customWidth="1"/>
    <col min="12284" max="12533" width="9" style="35"/>
    <col min="12534" max="12534" width="7.7109375" style="35" customWidth="1"/>
    <col min="12535" max="12535" width="40.7109375" style="35" customWidth="1"/>
    <col min="12536" max="12537" width="10.140625" style="35" customWidth="1"/>
    <col min="12538" max="12538" width="11.7109375" style="35" customWidth="1"/>
    <col min="12539" max="12539" width="13.7109375" style="35" customWidth="1"/>
    <col min="12540" max="12789" width="9" style="35"/>
    <col min="12790" max="12790" width="7.7109375" style="35" customWidth="1"/>
    <col min="12791" max="12791" width="40.7109375" style="35" customWidth="1"/>
    <col min="12792" max="12793" width="10.140625" style="35" customWidth="1"/>
    <col min="12794" max="12794" width="11.7109375" style="35" customWidth="1"/>
    <col min="12795" max="12795" width="13.7109375" style="35" customWidth="1"/>
    <col min="12796" max="13045" width="9" style="35"/>
    <col min="13046" max="13046" width="7.7109375" style="35" customWidth="1"/>
    <col min="13047" max="13047" width="40.7109375" style="35" customWidth="1"/>
    <col min="13048" max="13049" width="10.140625" style="35" customWidth="1"/>
    <col min="13050" max="13050" width="11.7109375" style="35" customWidth="1"/>
    <col min="13051" max="13051" width="13.7109375" style="35" customWidth="1"/>
    <col min="13052" max="13301" width="9" style="35"/>
    <col min="13302" max="13302" width="7.7109375" style="35" customWidth="1"/>
    <col min="13303" max="13303" width="40.7109375" style="35" customWidth="1"/>
    <col min="13304" max="13305" width="10.140625" style="35" customWidth="1"/>
    <col min="13306" max="13306" width="11.7109375" style="35" customWidth="1"/>
    <col min="13307" max="13307" width="13.7109375" style="35" customWidth="1"/>
    <col min="13308" max="13557" width="9" style="35"/>
    <col min="13558" max="13558" width="7.7109375" style="35" customWidth="1"/>
    <col min="13559" max="13559" width="40.7109375" style="35" customWidth="1"/>
    <col min="13560" max="13561" width="10.140625" style="35" customWidth="1"/>
    <col min="13562" max="13562" width="11.7109375" style="35" customWidth="1"/>
    <col min="13563" max="13563" width="13.7109375" style="35" customWidth="1"/>
    <col min="13564" max="13813" width="9" style="35"/>
    <col min="13814" max="13814" width="7.7109375" style="35" customWidth="1"/>
    <col min="13815" max="13815" width="40.7109375" style="35" customWidth="1"/>
    <col min="13816" max="13817" width="10.140625" style="35" customWidth="1"/>
    <col min="13818" max="13818" width="11.7109375" style="35" customWidth="1"/>
    <col min="13819" max="13819" width="13.7109375" style="35" customWidth="1"/>
    <col min="13820" max="14069" width="9" style="35"/>
    <col min="14070" max="14070" width="7.7109375" style="35" customWidth="1"/>
    <col min="14071" max="14071" width="40.7109375" style="35" customWidth="1"/>
    <col min="14072" max="14073" width="10.140625" style="35" customWidth="1"/>
    <col min="14074" max="14074" width="11.7109375" style="35" customWidth="1"/>
    <col min="14075" max="14075" width="13.7109375" style="35" customWidth="1"/>
    <col min="14076" max="14325" width="9" style="35"/>
    <col min="14326" max="14326" width="7.7109375" style="35" customWidth="1"/>
    <col min="14327" max="14327" width="40.7109375" style="35" customWidth="1"/>
    <col min="14328" max="14329" width="10.140625" style="35" customWidth="1"/>
    <col min="14330" max="14330" width="11.7109375" style="35" customWidth="1"/>
    <col min="14331" max="14331" width="13.7109375" style="35" customWidth="1"/>
    <col min="14332" max="14581" width="9" style="35"/>
    <col min="14582" max="14582" width="7.7109375" style="35" customWidth="1"/>
    <col min="14583" max="14583" width="40.7109375" style="35" customWidth="1"/>
    <col min="14584" max="14585" width="10.140625" style="35" customWidth="1"/>
    <col min="14586" max="14586" width="11.7109375" style="35" customWidth="1"/>
    <col min="14587" max="14587" width="13.7109375" style="35" customWidth="1"/>
    <col min="14588" max="14837" width="9" style="35"/>
    <col min="14838" max="14838" width="7.7109375" style="35" customWidth="1"/>
    <col min="14839" max="14839" width="40.7109375" style="35" customWidth="1"/>
    <col min="14840" max="14841" width="10.140625" style="35" customWidth="1"/>
    <col min="14842" max="14842" width="11.7109375" style="35" customWidth="1"/>
    <col min="14843" max="14843" width="13.7109375" style="35" customWidth="1"/>
    <col min="14844" max="15093" width="9" style="35"/>
    <col min="15094" max="15094" width="7.7109375" style="35" customWidth="1"/>
    <col min="15095" max="15095" width="40.7109375" style="35" customWidth="1"/>
    <col min="15096" max="15097" width="10.140625" style="35" customWidth="1"/>
    <col min="15098" max="15098" width="11.7109375" style="35" customWidth="1"/>
    <col min="15099" max="15099" width="13.7109375" style="35" customWidth="1"/>
    <col min="15100" max="15349" width="9" style="35"/>
    <col min="15350" max="15350" width="7.7109375" style="35" customWidth="1"/>
    <col min="15351" max="15351" width="40.7109375" style="35" customWidth="1"/>
    <col min="15352" max="15353" width="10.140625" style="35" customWidth="1"/>
    <col min="15354" max="15354" width="11.7109375" style="35" customWidth="1"/>
    <col min="15355" max="15355" width="13.7109375" style="35" customWidth="1"/>
    <col min="15356" max="15605" width="9" style="35"/>
    <col min="15606" max="15606" width="7.7109375" style="35" customWidth="1"/>
    <col min="15607" max="15607" width="40.7109375" style="35" customWidth="1"/>
    <col min="15608" max="15609" width="10.140625" style="35" customWidth="1"/>
    <col min="15610" max="15610" width="11.7109375" style="35" customWidth="1"/>
    <col min="15611" max="15611" width="13.7109375" style="35" customWidth="1"/>
    <col min="15612" max="15861" width="9" style="35"/>
    <col min="15862" max="15862" width="7.7109375" style="35" customWidth="1"/>
    <col min="15863" max="15863" width="40.7109375" style="35" customWidth="1"/>
    <col min="15864" max="15865" width="10.140625" style="35" customWidth="1"/>
    <col min="15866" max="15866" width="11.7109375" style="35" customWidth="1"/>
    <col min="15867" max="15867" width="13.7109375" style="35" customWidth="1"/>
    <col min="15868" max="16117" width="9" style="35"/>
    <col min="16118" max="16118" width="7.7109375" style="35" customWidth="1"/>
    <col min="16119" max="16119" width="40.7109375" style="35" customWidth="1"/>
    <col min="16120" max="16121" width="10.140625" style="35" customWidth="1"/>
    <col min="16122" max="16122" width="11.7109375" style="35" customWidth="1"/>
    <col min="16123" max="16123" width="13.7109375" style="35" customWidth="1"/>
    <col min="16124" max="16384" width="9" style="35"/>
  </cols>
  <sheetData>
    <row r="1" spans="1:21" ht="12.75">
      <c r="A1" s="515"/>
      <c r="B1" s="673"/>
      <c r="C1" s="1145" t="s">
        <v>1265</v>
      </c>
      <c r="D1" s="1145"/>
      <c r="E1" s="1145"/>
      <c r="F1" s="1145"/>
      <c r="G1" s="514"/>
      <c r="H1" s="1145" t="s">
        <v>1990</v>
      </c>
      <c r="I1" s="1145"/>
      <c r="J1" s="1145"/>
      <c r="K1" s="1145"/>
      <c r="L1" s="514"/>
      <c r="M1" s="1145" t="s">
        <v>1991</v>
      </c>
      <c r="N1" s="1145"/>
      <c r="O1" s="1145"/>
      <c r="P1" s="1145"/>
      <c r="Q1" s="514"/>
      <c r="R1" s="1145" t="s">
        <v>1992</v>
      </c>
      <c r="S1" s="1145"/>
      <c r="T1" s="1145"/>
      <c r="U1" s="1145"/>
    </row>
    <row r="2" spans="1:21" ht="12.75">
      <c r="A2" s="515"/>
      <c r="B2" s="673"/>
      <c r="C2" s="517"/>
      <c r="D2" s="511"/>
      <c r="E2" s="512"/>
      <c r="F2" s="511"/>
      <c r="G2" s="514"/>
      <c r="H2" s="517"/>
      <c r="I2" s="511"/>
      <c r="J2" s="512"/>
      <c r="K2" s="511"/>
      <c r="L2" s="514"/>
      <c r="M2" s="517"/>
      <c r="N2" s="511"/>
      <c r="O2" s="512"/>
      <c r="P2" s="511"/>
      <c r="Q2" s="514"/>
      <c r="R2" s="517"/>
      <c r="S2" s="511"/>
      <c r="T2" s="512"/>
      <c r="U2" s="511"/>
    </row>
    <row r="3" spans="1:21" s="39" customFormat="1" ht="30" customHeight="1">
      <c r="A3" s="674" t="s">
        <v>632</v>
      </c>
      <c r="B3" s="674" t="s">
        <v>633</v>
      </c>
      <c r="C3" s="674" t="s">
        <v>634</v>
      </c>
      <c r="D3" s="675" t="s">
        <v>635</v>
      </c>
      <c r="E3" s="676" t="s">
        <v>636</v>
      </c>
      <c r="F3" s="676" t="s">
        <v>637</v>
      </c>
      <c r="G3" s="674"/>
      <c r="H3" s="674" t="s">
        <v>634</v>
      </c>
      <c r="I3" s="675" t="s">
        <v>635</v>
      </c>
      <c r="J3" s="676" t="s">
        <v>636</v>
      </c>
      <c r="K3" s="676" t="s">
        <v>637</v>
      </c>
      <c r="L3" s="674"/>
      <c r="M3" s="674" t="s">
        <v>634</v>
      </c>
      <c r="N3" s="675" t="s">
        <v>635</v>
      </c>
      <c r="O3" s="676" t="s">
        <v>636</v>
      </c>
      <c r="P3" s="676" t="s">
        <v>637</v>
      </c>
      <c r="Q3" s="674"/>
      <c r="R3" s="674" t="s">
        <v>634</v>
      </c>
      <c r="S3" s="675" t="s">
        <v>635</v>
      </c>
      <c r="T3" s="676" t="s">
        <v>636</v>
      </c>
      <c r="U3" s="676" t="s">
        <v>637</v>
      </c>
    </row>
    <row r="4" spans="1:21" s="40" customFormat="1" ht="12.75">
      <c r="A4" s="515"/>
      <c r="B4" s="516"/>
      <c r="C4" s="521"/>
      <c r="D4" s="522"/>
      <c r="E4" s="672"/>
      <c r="F4" s="672"/>
      <c r="G4" s="514"/>
      <c r="H4" s="521"/>
      <c r="I4" s="522"/>
      <c r="J4" s="672"/>
      <c r="K4" s="672"/>
      <c r="L4" s="514"/>
      <c r="M4" s="521"/>
      <c r="N4" s="522"/>
      <c r="O4" s="672"/>
      <c r="P4" s="672"/>
      <c r="Q4" s="514"/>
      <c r="R4" s="521"/>
      <c r="S4" s="522"/>
      <c r="T4" s="672"/>
      <c r="U4" s="672"/>
    </row>
    <row r="5" spans="1:21" s="41" customFormat="1" ht="20.100000000000001" customHeight="1">
      <c r="A5" s="505" t="s">
        <v>695</v>
      </c>
      <c r="B5" s="506" t="s">
        <v>1030</v>
      </c>
      <c r="C5" s="677"/>
      <c r="D5" s="677"/>
      <c r="E5" s="677"/>
      <c r="F5" s="677"/>
      <c r="G5" s="677"/>
      <c r="H5" s="677"/>
      <c r="I5" s="677"/>
      <c r="J5" s="677"/>
      <c r="K5" s="677"/>
      <c r="L5" s="677"/>
      <c r="M5" s="677"/>
      <c r="N5" s="677"/>
      <c r="O5" s="677"/>
      <c r="P5" s="677"/>
      <c r="Q5" s="677"/>
      <c r="R5" s="677"/>
      <c r="S5" s="677"/>
      <c r="T5" s="677"/>
      <c r="U5" s="677"/>
    </row>
    <row r="6" spans="1:21" ht="12.75">
      <c r="A6" s="515"/>
      <c r="B6" s="516"/>
      <c r="C6" s="517"/>
      <c r="D6" s="511"/>
      <c r="E6" s="512"/>
      <c r="F6" s="511"/>
      <c r="G6" s="514"/>
      <c r="H6" s="517"/>
      <c r="I6" s="511"/>
      <c r="J6" s="512"/>
      <c r="K6" s="511"/>
      <c r="L6" s="514"/>
      <c r="M6" s="517"/>
      <c r="N6" s="511"/>
      <c r="O6" s="512"/>
      <c r="P6" s="511"/>
      <c r="Q6" s="514"/>
      <c r="R6" s="517"/>
      <c r="S6" s="511"/>
      <c r="T6" s="512"/>
      <c r="U6" s="511"/>
    </row>
    <row r="7" spans="1:21" ht="293.25">
      <c r="A7" s="515" t="s">
        <v>786</v>
      </c>
      <c r="B7" s="516" t="s">
        <v>1031</v>
      </c>
      <c r="C7" s="517"/>
      <c r="D7" s="511"/>
      <c r="E7" s="512"/>
      <c r="F7" s="511"/>
      <c r="G7" s="514"/>
      <c r="H7" s="517"/>
      <c r="I7" s="511"/>
      <c r="J7" s="512"/>
      <c r="K7" s="511"/>
      <c r="L7" s="514"/>
      <c r="M7" s="517"/>
      <c r="N7" s="511"/>
      <c r="O7" s="512"/>
      <c r="P7" s="511"/>
      <c r="Q7" s="514"/>
      <c r="R7" s="517"/>
      <c r="S7" s="511"/>
      <c r="T7" s="512"/>
      <c r="U7" s="511"/>
    </row>
    <row r="8" spans="1:21" ht="15" customHeight="1">
      <c r="A8" s="515"/>
      <c r="B8" s="658" t="s">
        <v>1032</v>
      </c>
      <c r="C8" s="517" t="s">
        <v>3</v>
      </c>
      <c r="D8" s="511">
        <v>42.5</v>
      </c>
      <c r="E8" s="1085"/>
      <c r="F8" s="511">
        <f>D8*E8</f>
        <v>0</v>
      </c>
      <c r="G8" s="514"/>
      <c r="H8" s="517" t="s">
        <v>3</v>
      </c>
      <c r="I8" s="511"/>
      <c r="J8" s="512">
        <f>E8</f>
        <v>0</v>
      </c>
      <c r="K8" s="511">
        <f>I8*J8</f>
        <v>0</v>
      </c>
      <c r="L8" s="514"/>
      <c r="M8" s="517" t="s">
        <v>3</v>
      </c>
      <c r="N8" s="511"/>
      <c r="O8" s="512">
        <f>E8</f>
        <v>0</v>
      </c>
      <c r="P8" s="511">
        <f>N8*O8</f>
        <v>0</v>
      </c>
      <c r="Q8" s="514"/>
      <c r="R8" s="517" t="s">
        <v>3</v>
      </c>
      <c r="S8" s="511">
        <v>42.5</v>
      </c>
      <c r="T8" s="512">
        <f>E8</f>
        <v>0</v>
      </c>
      <c r="U8" s="511">
        <f>S8*T8</f>
        <v>0</v>
      </c>
    </row>
    <row r="9" spans="1:21" ht="15" customHeight="1">
      <c r="A9" s="515"/>
      <c r="B9" s="658" t="s">
        <v>1033</v>
      </c>
      <c r="C9" s="517" t="s">
        <v>34</v>
      </c>
      <c r="D9" s="511">
        <v>51.5</v>
      </c>
      <c r="E9" s="1085"/>
      <c r="F9" s="511">
        <f>D9*E9</f>
        <v>0</v>
      </c>
      <c r="G9" s="514"/>
      <c r="H9" s="517" t="s">
        <v>34</v>
      </c>
      <c r="I9" s="511"/>
      <c r="J9" s="512">
        <f>E9</f>
        <v>0</v>
      </c>
      <c r="K9" s="511">
        <f>I9*J9</f>
        <v>0</v>
      </c>
      <c r="L9" s="514"/>
      <c r="M9" s="517" t="s">
        <v>34</v>
      </c>
      <c r="N9" s="511"/>
      <c r="O9" s="512">
        <f>E9</f>
        <v>0</v>
      </c>
      <c r="P9" s="511">
        <f>N9*O9</f>
        <v>0</v>
      </c>
      <c r="Q9" s="514"/>
      <c r="R9" s="517" t="s">
        <v>34</v>
      </c>
      <c r="S9" s="511">
        <v>51.5</v>
      </c>
      <c r="T9" s="512">
        <f>E9</f>
        <v>0</v>
      </c>
      <c r="U9" s="511">
        <f>S9*T9</f>
        <v>0</v>
      </c>
    </row>
    <row r="10" spans="1:21" ht="12.75">
      <c r="A10" s="515"/>
      <c r="B10" s="673"/>
      <c r="C10" s="517"/>
      <c r="D10" s="511"/>
      <c r="E10" s="512"/>
      <c r="F10" s="511"/>
      <c r="G10" s="514"/>
      <c r="H10" s="517"/>
      <c r="I10" s="511"/>
      <c r="J10" s="512"/>
      <c r="K10" s="511"/>
      <c r="L10" s="514"/>
      <c r="M10" s="517"/>
      <c r="N10" s="511"/>
      <c r="O10" s="512"/>
      <c r="P10" s="511"/>
      <c r="Q10" s="514"/>
      <c r="R10" s="517"/>
      <c r="S10" s="511"/>
      <c r="T10" s="512"/>
      <c r="U10" s="511"/>
    </row>
    <row r="11" spans="1:21" s="41" customFormat="1" ht="20.100000000000001" customHeight="1">
      <c r="A11" s="505"/>
      <c r="B11" s="506" t="s">
        <v>1034</v>
      </c>
      <c r="C11" s="524"/>
      <c r="D11" s="525"/>
      <c r="E11" s="525"/>
      <c r="F11" s="525">
        <f>SUM(F7:F10)</f>
        <v>0</v>
      </c>
      <c r="G11" s="677"/>
      <c r="H11" s="524"/>
      <c r="I11" s="525"/>
      <c r="J11" s="525"/>
      <c r="K11" s="525">
        <f>SUM(K7:K10)</f>
        <v>0</v>
      </c>
      <c r="L11" s="677"/>
      <c r="M11" s="524"/>
      <c r="N11" s="525"/>
      <c r="O11" s="525"/>
      <c r="P11" s="525">
        <f>SUM(P7:P10)</f>
        <v>0</v>
      </c>
      <c r="Q11" s="677"/>
      <c r="R11" s="524"/>
      <c r="S11" s="525"/>
      <c r="T11" s="525"/>
      <c r="U11" s="525">
        <f>SUM(U7:U10)</f>
        <v>0</v>
      </c>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2"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rgb="FF00B0F0"/>
    <pageSetUpPr fitToPage="1"/>
  </sheetPr>
  <dimension ref="A1:U43"/>
  <sheetViews>
    <sheetView windowProtection="1" showZeros="0" zoomScaleNormal="100" zoomScaleSheetLayoutView="80" zoomScalePageLayoutView="90" workbookViewId="0">
      <pane xSplit="1" ySplit="5" topLeftCell="B6"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1.25"/>
  <cols>
    <col min="1" max="1" width="7.7109375" style="2" customWidth="1"/>
    <col min="2" max="2" width="40.7109375" style="3" customWidth="1"/>
    <col min="3" max="3" width="9.85546875" style="6" customWidth="1"/>
    <col min="4" max="4" width="9.85546875" style="4" customWidth="1"/>
    <col min="5" max="5" width="9.85546875" style="1" customWidth="1"/>
    <col min="6" max="6" width="11.5703125" style="4" customWidth="1"/>
    <col min="7" max="7" width="3.7109375" style="5" customWidth="1"/>
    <col min="8" max="8" width="9.85546875" style="6" customWidth="1"/>
    <col min="9" max="9" width="9.85546875" style="4" customWidth="1"/>
    <col min="10" max="10" width="9.85546875" style="1" customWidth="1"/>
    <col min="11" max="11" width="11.5703125" style="4" customWidth="1"/>
    <col min="12" max="12" width="3.7109375" style="5" customWidth="1"/>
    <col min="13" max="13" width="9.85546875" style="6" customWidth="1"/>
    <col min="14" max="14" width="9.85546875" style="4" customWidth="1"/>
    <col min="15" max="15" width="9.85546875" style="1" customWidth="1"/>
    <col min="16" max="16" width="11.5703125" style="4" customWidth="1"/>
    <col min="17" max="17" width="3.7109375" style="5" customWidth="1"/>
    <col min="18" max="18" width="9.85546875" style="6" customWidth="1"/>
    <col min="19" max="19" width="9.85546875" style="4" customWidth="1"/>
    <col min="20" max="20" width="9.85546875" style="1" customWidth="1"/>
    <col min="21" max="21" width="11.5703125" style="4" customWidth="1"/>
    <col min="22" max="16384" width="9" style="5"/>
  </cols>
  <sheetData>
    <row r="1" spans="1:21" s="29" customFormat="1" ht="18" customHeight="1">
      <c r="A1" s="384"/>
      <c r="B1" s="470"/>
      <c r="C1" s="1144" t="s">
        <v>1265</v>
      </c>
      <c r="D1" s="1144"/>
      <c r="E1" s="1144"/>
      <c r="F1" s="1144"/>
      <c r="G1" s="383"/>
      <c r="H1" s="1144" t="s">
        <v>1990</v>
      </c>
      <c r="I1" s="1144"/>
      <c r="J1" s="1144"/>
      <c r="K1" s="1144"/>
      <c r="L1" s="383"/>
      <c r="M1" s="1144" t="s">
        <v>1991</v>
      </c>
      <c r="N1" s="1144"/>
      <c r="O1" s="1144"/>
      <c r="P1" s="1144"/>
      <c r="Q1" s="383"/>
      <c r="R1" s="1144" t="s">
        <v>1992</v>
      </c>
      <c r="S1" s="1144"/>
      <c r="T1" s="1144"/>
      <c r="U1" s="1144"/>
    </row>
    <row r="2" spans="1:21" s="29" customFormat="1" ht="12.75">
      <c r="A2" s="384"/>
      <c r="B2" s="470"/>
      <c r="C2" s="380"/>
      <c r="D2" s="381"/>
      <c r="E2" s="382"/>
      <c r="F2" s="381"/>
      <c r="G2" s="383"/>
      <c r="H2" s="380"/>
      <c r="I2" s="381"/>
      <c r="J2" s="382"/>
      <c r="K2" s="381"/>
      <c r="L2" s="383"/>
      <c r="M2" s="380"/>
      <c r="N2" s="381"/>
      <c r="O2" s="382"/>
      <c r="P2" s="381"/>
      <c r="Q2" s="383"/>
      <c r="R2" s="380"/>
      <c r="S2" s="381"/>
      <c r="T2" s="382"/>
      <c r="U2" s="381"/>
    </row>
    <row r="3" spans="1:21" s="27" customFormat="1" ht="24.95" customHeight="1">
      <c r="A3" s="274" t="s">
        <v>632</v>
      </c>
      <c r="B3" s="274" t="s">
        <v>633</v>
      </c>
      <c r="C3" s="274" t="s">
        <v>634</v>
      </c>
      <c r="D3" s="324" t="s">
        <v>635</v>
      </c>
      <c r="E3" s="325" t="s">
        <v>636</v>
      </c>
      <c r="F3" s="325" t="s">
        <v>637</v>
      </c>
      <c r="G3" s="274"/>
      <c r="H3" s="274" t="s">
        <v>634</v>
      </c>
      <c r="I3" s="324" t="s">
        <v>635</v>
      </c>
      <c r="J3" s="325" t="s">
        <v>636</v>
      </c>
      <c r="K3" s="325" t="s">
        <v>637</v>
      </c>
      <c r="L3" s="274"/>
      <c r="M3" s="274" t="s">
        <v>634</v>
      </c>
      <c r="N3" s="324" t="s">
        <v>635</v>
      </c>
      <c r="O3" s="325" t="s">
        <v>636</v>
      </c>
      <c r="P3" s="325" t="s">
        <v>637</v>
      </c>
      <c r="Q3" s="274"/>
      <c r="R3" s="274" t="s">
        <v>634</v>
      </c>
      <c r="S3" s="324" t="s">
        <v>635</v>
      </c>
      <c r="T3" s="325" t="s">
        <v>636</v>
      </c>
      <c r="U3" s="325" t="s">
        <v>637</v>
      </c>
    </row>
    <row r="4" spans="1:21" s="19" customFormat="1" ht="12.75">
      <c r="A4" s="373"/>
      <c r="B4" s="278"/>
      <c r="C4" s="400"/>
      <c r="D4" s="283"/>
      <c r="E4" s="460"/>
      <c r="F4" s="460"/>
      <c r="G4" s="439"/>
      <c r="H4" s="400"/>
      <c r="I4" s="283"/>
      <c r="J4" s="460"/>
      <c r="K4" s="460"/>
      <c r="L4" s="439"/>
      <c r="M4" s="400"/>
      <c r="N4" s="283"/>
      <c r="O4" s="460"/>
      <c r="P4" s="460"/>
      <c r="Q4" s="439"/>
      <c r="R4" s="400"/>
      <c r="S4" s="283"/>
      <c r="T4" s="460"/>
      <c r="U4" s="460"/>
    </row>
    <row r="5" spans="1:21" s="30" customFormat="1" ht="20.100000000000001" customHeight="1">
      <c r="A5" s="471" t="s">
        <v>1054</v>
      </c>
      <c r="B5" s="472" t="s">
        <v>31</v>
      </c>
      <c r="C5" s="473"/>
      <c r="D5" s="473"/>
      <c r="E5" s="473"/>
      <c r="F5" s="473"/>
      <c r="G5" s="473"/>
      <c r="H5" s="473"/>
      <c r="I5" s="473"/>
      <c r="J5" s="473"/>
      <c r="K5" s="473"/>
      <c r="L5" s="473"/>
      <c r="M5" s="473"/>
      <c r="N5" s="473"/>
      <c r="O5" s="473"/>
      <c r="P5" s="473"/>
      <c r="Q5" s="473"/>
      <c r="R5" s="473"/>
      <c r="S5" s="473"/>
      <c r="T5" s="473"/>
      <c r="U5" s="473"/>
    </row>
    <row r="6" spans="1:21" ht="12.75">
      <c r="A6" s="384"/>
      <c r="B6" s="440"/>
      <c r="C6" s="380"/>
      <c r="D6" s="381"/>
      <c r="E6" s="382"/>
      <c r="F6" s="381"/>
      <c r="G6" s="383"/>
      <c r="H6" s="380"/>
      <c r="I6" s="381"/>
      <c r="J6" s="382"/>
      <c r="K6" s="381"/>
      <c r="L6" s="383"/>
      <c r="M6" s="380"/>
      <c r="N6" s="381"/>
      <c r="O6" s="382"/>
      <c r="P6" s="381"/>
      <c r="Q6" s="383"/>
      <c r="R6" s="380"/>
      <c r="S6" s="381"/>
      <c r="T6" s="382"/>
      <c r="U6" s="381"/>
    </row>
    <row r="7" spans="1:21" s="32" customFormat="1" ht="89.25" customHeight="1">
      <c r="A7" s="379" t="s">
        <v>1055</v>
      </c>
      <c r="B7" s="483" t="s">
        <v>982</v>
      </c>
      <c r="C7" s="479"/>
      <c r="D7" s="678"/>
      <c r="E7" s="679"/>
      <c r="F7" s="678"/>
      <c r="G7" s="680"/>
      <c r="H7" s="479"/>
      <c r="I7" s="678"/>
      <c r="J7" s="679"/>
      <c r="K7" s="678"/>
      <c r="L7" s="680"/>
      <c r="M7" s="479"/>
      <c r="N7" s="678"/>
      <c r="O7" s="679"/>
      <c r="P7" s="678"/>
      <c r="Q7" s="680"/>
      <c r="R7" s="479"/>
      <c r="S7" s="678"/>
      <c r="T7" s="679"/>
      <c r="U7" s="678"/>
    </row>
    <row r="8" spans="1:21" s="13" customFormat="1" ht="101.25" customHeight="1">
      <c r="A8" s="379"/>
      <c r="B8" s="496" t="s">
        <v>883</v>
      </c>
      <c r="C8" s="385"/>
      <c r="D8" s="381"/>
      <c r="E8" s="382"/>
      <c r="F8" s="381"/>
      <c r="G8" s="177"/>
      <c r="H8" s="385"/>
      <c r="I8" s="381"/>
      <c r="J8" s="382"/>
      <c r="K8" s="381"/>
      <c r="L8" s="177"/>
      <c r="M8" s="385"/>
      <c r="N8" s="381"/>
      <c r="O8" s="382"/>
      <c r="P8" s="381"/>
      <c r="Q8" s="177"/>
      <c r="R8" s="385"/>
      <c r="S8" s="381"/>
      <c r="T8" s="382"/>
      <c r="U8" s="381"/>
    </row>
    <row r="9" spans="1:21" s="32" customFormat="1" ht="12.75">
      <c r="A9" s="681"/>
      <c r="B9" s="484" t="s">
        <v>650</v>
      </c>
      <c r="C9" s="479" t="s">
        <v>3</v>
      </c>
      <c r="D9" s="678">
        <v>470</v>
      </c>
      <c r="E9" s="1083"/>
      <c r="F9" s="678">
        <f>D9*E9</f>
        <v>0</v>
      </c>
      <c r="G9" s="680"/>
      <c r="H9" s="479" t="s">
        <v>3</v>
      </c>
      <c r="I9" s="678"/>
      <c r="J9" s="679">
        <f>E9</f>
        <v>0</v>
      </c>
      <c r="K9" s="678">
        <f>I9*J9</f>
        <v>0</v>
      </c>
      <c r="L9" s="680"/>
      <c r="M9" s="479" t="s">
        <v>3</v>
      </c>
      <c r="N9" s="678">
        <v>250</v>
      </c>
      <c r="O9" s="679">
        <f>E9</f>
        <v>0</v>
      </c>
      <c r="P9" s="678">
        <f>N9*O9</f>
        <v>0</v>
      </c>
      <c r="Q9" s="680"/>
      <c r="R9" s="479" t="s">
        <v>3</v>
      </c>
      <c r="S9" s="678">
        <v>220</v>
      </c>
      <c r="T9" s="679">
        <f>E9</f>
        <v>0</v>
      </c>
      <c r="U9" s="678">
        <f>S9*T9</f>
        <v>0</v>
      </c>
    </row>
    <row r="10" spans="1:21" s="32" customFormat="1" ht="12.75">
      <c r="A10" s="681"/>
      <c r="B10" s="483"/>
      <c r="C10" s="479"/>
      <c r="D10" s="678"/>
      <c r="E10" s="679"/>
      <c r="F10" s="678"/>
      <c r="G10" s="680"/>
      <c r="H10" s="479"/>
      <c r="I10" s="678"/>
      <c r="J10" s="679">
        <f t="shared" ref="J10:J15" si="0">E10</f>
        <v>0</v>
      </c>
      <c r="K10" s="678"/>
      <c r="L10" s="680"/>
      <c r="M10" s="479"/>
      <c r="N10" s="678"/>
      <c r="O10" s="679">
        <f t="shared" ref="O10:O15" si="1">E10</f>
        <v>0</v>
      </c>
      <c r="P10" s="678"/>
      <c r="Q10" s="680"/>
      <c r="R10" s="479"/>
      <c r="S10" s="678"/>
      <c r="T10" s="679">
        <f t="shared" ref="T10:T15" si="2">E10</f>
        <v>0</v>
      </c>
      <c r="U10" s="678"/>
    </row>
    <row r="11" spans="1:21" s="32" customFormat="1" ht="76.5" customHeight="1">
      <c r="A11" s="379" t="s">
        <v>1056</v>
      </c>
      <c r="B11" s="483" t="s">
        <v>979</v>
      </c>
      <c r="C11" s="479"/>
      <c r="D11" s="678"/>
      <c r="E11" s="679"/>
      <c r="F11" s="678"/>
      <c r="G11" s="680"/>
      <c r="H11" s="479"/>
      <c r="I11" s="678"/>
      <c r="J11" s="679">
        <f t="shared" si="0"/>
        <v>0</v>
      </c>
      <c r="K11" s="678"/>
      <c r="L11" s="680"/>
      <c r="M11" s="479"/>
      <c r="N11" s="678"/>
      <c r="O11" s="679">
        <f t="shared" si="1"/>
        <v>0</v>
      </c>
      <c r="P11" s="678"/>
      <c r="Q11" s="680"/>
      <c r="R11" s="479"/>
      <c r="S11" s="678"/>
      <c r="T11" s="679">
        <f t="shared" si="2"/>
        <v>0</v>
      </c>
      <c r="U11" s="678"/>
    </row>
    <row r="12" spans="1:21" s="13" customFormat="1" ht="102" customHeight="1">
      <c r="A12" s="379"/>
      <c r="B12" s="496" t="s">
        <v>883</v>
      </c>
      <c r="C12" s="682" t="s">
        <v>3</v>
      </c>
      <c r="D12" s="683">
        <v>320</v>
      </c>
      <c r="E12" s="1084"/>
      <c r="F12" s="683">
        <f>D12*E12</f>
        <v>0</v>
      </c>
      <c r="G12" s="684"/>
      <c r="H12" s="682" t="s">
        <v>3</v>
      </c>
      <c r="I12" s="683"/>
      <c r="J12" s="683">
        <f t="shared" si="0"/>
        <v>0</v>
      </c>
      <c r="K12" s="683">
        <f>I12*J12</f>
        <v>0</v>
      </c>
      <c r="L12" s="684"/>
      <c r="M12" s="682" t="s">
        <v>3</v>
      </c>
      <c r="N12" s="683">
        <v>180</v>
      </c>
      <c r="O12" s="683">
        <f t="shared" si="1"/>
        <v>0</v>
      </c>
      <c r="P12" s="683">
        <f>N12*O12</f>
        <v>0</v>
      </c>
      <c r="Q12" s="684"/>
      <c r="R12" s="682" t="s">
        <v>3</v>
      </c>
      <c r="S12" s="683">
        <v>140</v>
      </c>
      <c r="T12" s="683">
        <f t="shared" si="2"/>
        <v>0</v>
      </c>
      <c r="U12" s="683">
        <f>S12*T12</f>
        <v>0</v>
      </c>
    </row>
    <row r="13" spans="1:21" s="32" customFormat="1" ht="12.75">
      <c r="A13" s="681"/>
      <c r="B13" s="483"/>
      <c r="C13" s="479"/>
      <c r="D13" s="678"/>
      <c r="E13" s="679"/>
      <c r="F13" s="678"/>
      <c r="G13" s="680"/>
      <c r="H13" s="479"/>
      <c r="I13" s="678"/>
      <c r="J13" s="679">
        <f t="shared" si="0"/>
        <v>0</v>
      </c>
      <c r="K13" s="678"/>
      <c r="L13" s="680"/>
      <c r="M13" s="479"/>
      <c r="N13" s="678"/>
      <c r="O13" s="679">
        <f t="shared" si="1"/>
        <v>0</v>
      </c>
      <c r="P13" s="678"/>
      <c r="Q13" s="680"/>
      <c r="R13" s="479"/>
      <c r="S13" s="678"/>
      <c r="T13" s="679">
        <f t="shared" si="2"/>
        <v>0</v>
      </c>
      <c r="U13" s="678"/>
    </row>
    <row r="14" spans="1:21" s="29" customFormat="1" ht="141.75" customHeight="1">
      <c r="A14" s="379" t="s">
        <v>1057</v>
      </c>
      <c r="B14" s="278" t="s">
        <v>2136</v>
      </c>
      <c r="C14" s="380"/>
      <c r="D14" s="381"/>
      <c r="E14" s="382"/>
      <c r="F14" s="381"/>
      <c r="G14" s="383"/>
      <c r="H14" s="380"/>
      <c r="I14" s="381"/>
      <c r="J14" s="679">
        <f t="shared" si="0"/>
        <v>0</v>
      </c>
      <c r="K14" s="381"/>
      <c r="L14" s="383"/>
      <c r="M14" s="380"/>
      <c r="N14" s="381"/>
      <c r="O14" s="679">
        <f t="shared" si="1"/>
        <v>0</v>
      </c>
      <c r="P14" s="381"/>
      <c r="Q14" s="383"/>
      <c r="R14" s="380"/>
      <c r="S14" s="381"/>
      <c r="T14" s="679">
        <f t="shared" si="2"/>
        <v>0</v>
      </c>
      <c r="U14" s="381"/>
    </row>
    <row r="15" spans="1:21" s="31" customFormat="1" ht="15" customHeight="1">
      <c r="A15" s="373"/>
      <c r="B15" s="408" t="s">
        <v>789</v>
      </c>
      <c r="C15" s="479" t="s">
        <v>3</v>
      </c>
      <c r="D15" s="678">
        <v>195</v>
      </c>
      <c r="E15" s="1083"/>
      <c r="F15" s="678">
        <f>D15*E15</f>
        <v>0</v>
      </c>
      <c r="G15" s="680"/>
      <c r="H15" s="479" t="s">
        <v>3</v>
      </c>
      <c r="I15" s="678"/>
      <c r="J15" s="679">
        <f t="shared" si="0"/>
        <v>0</v>
      </c>
      <c r="K15" s="678">
        <f>I15*J15</f>
        <v>0</v>
      </c>
      <c r="L15" s="680"/>
      <c r="M15" s="479" t="s">
        <v>3</v>
      </c>
      <c r="N15" s="678">
        <v>100</v>
      </c>
      <c r="O15" s="679">
        <f t="shared" si="1"/>
        <v>0</v>
      </c>
      <c r="P15" s="678">
        <f>N15*O15</f>
        <v>0</v>
      </c>
      <c r="Q15" s="680"/>
      <c r="R15" s="479" t="s">
        <v>3</v>
      </c>
      <c r="S15" s="678">
        <v>95</v>
      </c>
      <c r="T15" s="679">
        <f t="shared" si="2"/>
        <v>0</v>
      </c>
      <c r="U15" s="678">
        <f>S15*T15</f>
        <v>0</v>
      </c>
    </row>
    <row r="16" spans="1:21" s="29" customFormat="1" ht="12.75">
      <c r="A16" s="384"/>
      <c r="B16" s="440"/>
      <c r="C16" s="380"/>
      <c r="D16" s="381"/>
      <c r="E16" s="382"/>
      <c r="F16" s="381"/>
      <c r="G16" s="383"/>
      <c r="H16" s="380"/>
      <c r="I16" s="381"/>
      <c r="J16" s="382"/>
      <c r="K16" s="381"/>
      <c r="L16" s="383"/>
      <c r="M16" s="380"/>
      <c r="N16" s="381"/>
      <c r="O16" s="382"/>
      <c r="P16" s="381"/>
      <c r="Q16" s="383"/>
      <c r="R16" s="380"/>
      <c r="S16" s="381"/>
      <c r="T16" s="382"/>
      <c r="U16" s="381"/>
    </row>
    <row r="17" spans="1:21" s="30" customFormat="1" ht="20.100000000000001" customHeight="1">
      <c r="A17" s="471"/>
      <c r="B17" s="486" t="s">
        <v>694</v>
      </c>
      <c r="C17" s="487"/>
      <c r="D17" s="488"/>
      <c r="E17" s="488"/>
      <c r="F17" s="488">
        <f>SUM(F7:F16)</f>
        <v>0</v>
      </c>
      <c r="G17" s="473"/>
      <c r="H17" s="487"/>
      <c r="I17" s="488"/>
      <c r="J17" s="488"/>
      <c r="K17" s="488">
        <f>SUM(K7:K16)</f>
        <v>0</v>
      </c>
      <c r="L17" s="473"/>
      <c r="M17" s="487"/>
      <c r="N17" s="488"/>
      <c r="O17" s="488"/>
      <c r="P17" s="488">
        <f>SUM(P7:P16)</f>
        <v>0</v>
      </c>
      <c r="Q17" s="473"/>
      <c r="R17" s="487"/>
      <c r="S17" s="488"/>
      <c r="T17" s="488"/>
      <c r="U17" s="488">
        <f>SUM(U7:U16)</f>
        <v>0</v>
      </c>
    </row>
    <row r="18" spans="1:21">
      <c r="F18" s="15"/>
      <c r="K18" s="15"/>
      <c r="P18" s="15"/>
      <c r="U18" s="15"/>
    </row>
    <row r="19" spans="1:21">
      <c r="F19" s="15"/>
      <c r="K19" s="15"/>
      <c r="P19" s="15"/>
      <c r="U19" s="15"/>
    </row>
    <row r="20" spans="1:21">
      <c r="F20" s="15"/>
      <c r="K20" s="15"/>
      <c r="P20" s="15"/>
      <c r="U20" s="15"/>
    </row>
    <row r="21" spans="1:21">
      <c r="F21" s="15"/>
      <c r="K21" s="15"/>
      <c r="P21" s="15"/>
      <c r="U21" s="15"/>
    </row>
    <row r="22" spans="1:21">
      <c r="F22" s="15"/>
      <c r="K22" s="15"/>
      <c r="P22" s="15"/>
      <c r="U22" s="15"/>
    </row>
    <row r="23" spans="1:21">
      <c r="F23" s="15"/>
      <c r="K23" s="15"/>
      <c r="P23" s="15"/>
      <c r="U23" s="15"/>
    </row>
    <row r="24" spans="1:21">
      <c r="F24" s="15"/>
      <c r="K24" s="15"/>
      <c r="P24" s="15"/>
      <c r="U24" s="15"/>
    </row>
    <row r="25" spans="1:21">
      <c r="F25" s="15"/>
      <c r="K25" s="15"/>
      <c r="P25" s="15"/>
      <c r="U25" s="15"/>
    </row>
    <row r="26" spans="1:21">
      <c r="F26" s="15"/>
      <c r="K26" s="15"/>
      <c r="P26" s="15"/>
      <c r="U26" s="15"/>
    </row>
    <row r="27" spans="1:21">
      <c r="F27" s="15"/>
      <c r="K27" s="15"/>
      <c r="P27" s="15"/>
      <c r="U27" s="15"/>
    </row>
    <row r="28" spans="1:21">
      <c r="F28" s="15"/>
      <c r="K28" s="15"/>
      <c r="P28" s="15"/>
      <c r="U28" s="15"/>
    </row>
    <row r="29" spans="1:21">
      <c r="F29" s="15"/>
      <c r="K29" s="15"/>
      <c r="P29" s="15"/>
      <c r="U29" s="15"/>
    </row>
    <row r="30" spans="1:21">
      <c r="F30" s="15"/>
      <c r="K30" s="15"/>
      <c r="P30" s="15"/>
      <c r="U30" s="15"/>
    </row>
    <row r="31" spans="1:21">
      <c r="F31" s="15"/>
      <c r="K31" s="15"/>
      <c r="P31" s="15"/>
      <c r="U31" s="15"/>
    </row>
    <row r="32" spans="1:21">
      <c r="F32" s="15"/>
      <c r="K32" s="15"/>
      <c r="P32" s="15"/>
      <c r="U32" s="15"/>
    </row>
    <row r="33" spans="6:21">
      <c r="F33" s="15"/>
      <c r="K33" s="15"/>
      <c r="P33" s="15"/>
      <c r="U33" s="15"/>
    </row>
    <row r="34" spans="6:21">
      <c r="F34" s="15"/>
      <c r="K34" s="15"/>
      <c r="P34" s="15"/>
      <c r="U34" s="15"/>
    </row>
    <row r="35" spans="6:21">
      <c r="F35" s="15"/>
      <c r="K35" s="15"/>
      <c r="P35" s="15"/>
      <c r="U35" s="15"/>
    </row>
    <row r="36" spans="6:21">
      <c r="F36" s="15"/>
      <c r="K36" s="15"/>
      <c r="P36" s="15"/>
      <c r="U36" s="15"/>
    </row>
    <row r="37" spans="6:21">
      <c r="F37" s="15"/>
      <c r="K37" s="15"/>
      <c r="P37" s="15"/>
      <c r="U37" s="15"/>
    </row>
    <row r="38" spans="6:21">
      <c r="F38" s="15"/>
      <c r="K38" s="15"/>
      <c r="P38" s="15"/>
      <c r="U38" s="15"/>
    </row>
    <row r="39" spans="6:21">
      <c r="F39" s="15"/>
      <c r="K39" s="15"/>
      <c r="P39" s="15"/>
      <c r="U39" s="15"/>
    </row>
    <row r="40" spans="6:21">
      <c r="F40" s="15"/>
      <c r="K40" s="15"/>
      <c r="P40" s="15"/>
      <c r="U40" s="15"/>
    </row>
    <row r="41" spans="6:21">
      <c r="F41" s="15"/>
      <c r="K41" s="15"/>
      <c r="P41" s="15"/>
      <c r="U41" s="15"/>
    </row>
    <row r="42" spans="6:21">
      <c r="F42" s="15"/>
      <c r="K42" s="15"/>
      <c r="P42" s="15"/>
      <c r="U42" s="15"/>
    </row>
    <row r="43" spans="6:21">
      <c r="F43" s="15"/>
      <c r="K43" s="15"/>
      <c r="P43" s="15"/>
      <c r="U43" s="15"/>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2"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00B0F0"/>
    <pageSetUpPr fitToPage="1"/>
  </sheetPr>
  <dimension ref="A1:U33"/>
  <sheetViews>
    <sheetView windowProtection="1" showZeros="0" view="pageBreakPreview" zoomScale="80" zoomScaleNormal="100" zoomScaleSheetLayoutView="80" zoomScalePageLayoutView="90" workbookViewId="0">
      <pane xSplit="1" ySplit="5" topLeftCell="B6"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1.25"/>
  <cols>
    <col min="1" max="1" width="7.7109375" style="6" customWidth="1"/>
    <col min="2" max="2" width="42.140625" style="3" customWidth="1"/>
    <col min="3" max="3" width="10.28515625" style="6" customWidth="1"/>
    <col min="4" max="4" width="10.28515625" style="4" customWidth="1"/>
    <col min="5" max="5" width="10.28515625" style="1" customWidth="1"/>
    <col min="6" max="6" width="11.5703125" style="4" customWidth="1"/>
    <col min="7" max="7" width="3.7109375" style="5" customWidth="1"/>
    <col min="8" max="8" width="10.28515625" style="6" customWidth="1"/>
    <col min="9" max="9" width="10.28515625" style="4" customWidth="1"/>
    <col min="10" max="10" width="10.28515625" style="1" customWidth="1"/>
    <col min="11" max="11" width="11.5703125" style="4" customWidth="1"/>
    <col min="12" max="12" width="3.7109375" style="5" customWidth="1"/>
    <col min="13" max="13" width="10.28515625" style="6" customWidth="1"/>
    <col min="14" max="14" width="10.28515625" style="4" customWidth="1"/>
    <col min="15" max="15" width="10.28515625" style="1" customWidth="1"/>
    <col min="16" max="16" width="11.5703125" style="4" customWidth="1"/>
    <col min="17" max="17" width="3.7109375" style="5" customWidth="1"/>
    <col min="18" max="18" width="10.28515625" style="6" customWidth="1"/>
    <col min="19" max="19" width="10.28515625" style="4" customWidth="1"/>
    <col min="20" max="20" width="10.28515625" style="1" customWidth="1"/>
    <col min="21" max="21" width="11.5703125" style="4" customWidth="1"/>
    <col min="22" max="16384" width="9" style="5"/>
  </cols>
  <sheetData>
    <row r="1" spans="1:21" s="29" customFormat="1" ht="16.5" customHeight="1">
      <c r="A1" s="380"/>
      <c r="B1" s="470"/>
      <c r="C1" s="1144" t="s">
        <v>1265</v>
      </c>
      <c r="D1" s="1144"/>
      <c r="E1" s="1144"/>
      <c r="F1" s="1144"/>
      <c r="G1" s="383"/>
      <c r="H1" s="1144" t="s">
        <v>1990</v>
      </c>
      <c r="I1" s="1144"/>
      <c r="J1" s="1144"/>
      <c r="K1" s="1144"/>
      <c r="L1" s="383"/>
      <c r="M1" s="1144" t="s">
        <v>1991</v>
      </c>
      <c r="N1" s="1144"/>
      <c r="O1" s="1144"/>
      <c r="P1" s="1144"/>
      <c r="Q1" s="383"/>
      <c r="R1" s="1144" t="s">
        <v>1992</v>
      </c>
      <c r="S1" s="1144"/>
      <c r="T1" s="1144"/>
      <c r="U1" s="1144"/>
    </row>
    <row r="2" spans="1:21" s="29" customFormat="1" ht="12.75">
      <c r="A2" s="380"/>
      <c r="B2" s="470"/>
      <c r="C2" s="380"/>
      <c r="D2" s="381"/>
      <c r="E2" s="382"/>
      <c r="F2" s="381"/>
      <c r="G2" s="383"/>
      <c r="H2" s="380"/>
      <c r="I2" s="381"/>
      <c r="J2" s="382"/>
      <c r="K2" s="381"/>
      <c r="L2" s="383"/>
      <c r="M2" s="380"/>
      <c r="N2" s="381"/>
      <c r="O2" s="382"/>
      <c r="P2" s="381"/>
      <c r="Q2" s="383"/>
      <c r="R2" s="380"/>
      <c r="S2" s="381"/>
      <c r="T2" s="382"/>
      <c r="U2" s="381"/>
    </row>
    <row r="3" spans="1:21" s="27" customFormat="1" ht="24.95" customHeight="1">
      <c r="A3" s="274" t="s">
        <v>632</v>
      </c>
      <c r="B3" s="274" t="s">
        <v>633</v>
      </c>
      <c r="C3" s="274" t="s">
        <v>634</v>
      </c>
      <c r="D3" s="324" t="s">
        <v>635</v>
      </c>
      <c r="E3" s="325" t="s">
        <v>636</v>
      </c>
      <c r="F3" s="325" t="s">
        <v>637</v>
      </c>
      <c r="G3" s="274"/>
      <c r="H3" s="274" t="s">
        <v>634</v>
      </c>
      <c r="I3" s="324" t="s">
        <v>635</v>
      </c>
      <c r="J3" s="325" t="s">
        <v>636</v>
      </c>
      <c r="K3" s="325" t="s">
        <v>637</v>
      </c>
      <c r="L3" s="274"/>
      <c r="M3" s="274" t="s">
        <v>634</v>
      </c>
      <c r="N3" s="324" t="s">
        <v>635</v>
      </c>
      <c r="O3" s="325" t="s">
        <v>636</v>
      </c>
      <c r="P3" s="325" t="s">
        <v>637</v>
      </c>
      <c r="Q3" s="274"/>
      <c r="R3" s="274" t="s">
        <v>634</v>
      </c>
      <c r="S3" s="324" t="s">
        <v>635</v>
      </c>
      <c r="T3" s="325" t="s">
        <v>636</v>
      </c>
      <c r="U3" s="325" t="s">
        <v>637</v>
      </c>
    </row>
    <row r="4" spans="1:21" s="19" customFormat="1" ht="12.75">
      <c r="A4" s="373"/>
      <c r="B4" s="278"/>
      <c r="C4" s="400"/>
      <c r="D4" s="283"/>
      <c r="E4" s="460"/>
      <c r="F4" s="460"/>
      <c r="G4" s="439"/>
      <c r="H4" s="400"/>
      <c r="I4" s="283"/>
      <c r="J4" s="460"/>
      <c r="K4" s="460"/>
      <c r="L4" s="439"/>
      <c r="M4" s="400"/>
      <c r="N4" s="283"/>
      <c r="O4" s="460"/>
      <c r="P4" s="460"/>
      <c r="Q4" s="439"/>
      <c r="R4" s="400"/>
      <c r="S4" s="283"/>
      <c r="T4" s="460"/>
      <c r="U4" s="460"/>
    </row>
    <row r="5" spans="1:21" s="30" customFormat="1" ht="20.100000000000001" customHeight="1">
      <c r="A5" s="487" t="s">
        <v>1058</v>
      </c>
      <c r="B5" s="472" t="s">
        <v>32</v>
      </c>
      <c r="C5" s="473"/>
      <c r="D5" s="473"/>
      <c r="E5" s="473"/>
      <c r="F5" s="473"/>
      <c r="G5" s="473"/>
      <c r="H5" s="473"/>
      <c r="I5" s="473"/>
      <c r="J5" s="473"/>
      <c r="K5" s="473"/>
      <c r="L5" s="473"/>
      <c r="M5" s="473"/>
      <c r="N5" s="473"/>
      <c r="O5" s="473"/>
      <c r="P5" s="473"/>
      <c r="Q5" s="473"/>
      <c r="R5" s="473"/>
      <c r="S5" s="473"/>
      <c r="T5" s="473"/>
      <c r="U5" s="473"/>
    </row>
    <row r="6" spans="1:21" s="12" customFormat="1" ht="12.75">
      <c r="A6" s="369"/>
      <c r="B6" s="368"/>
      <c r="C6" s="369"/>
      <c r="D6" s="370"/>
      <c r="E6" s="371"/>
      <c r="F6" s="370"/>
      <c r="G6" s="372"/>
      <c r="H6" s="369"/>
      <c r="I6" s="370"/>
      <c r="J6" s="371"/>
      <c r="K6" s="370"/>
      <c r="L6" s="372"/>
      <c r="M6" s="369"/>
      <c r="N6" s="370"/>
      <c r="O6" s="371"/>
      <c r="P6" s="370"/>
      <c r="Q6" s="372"/>
      <c r="R6" s="369"/>
      <c r="S6" s="370"/>
      <c r="T6" s="371"/>
      <c r="U6" s="370"/>
    </row>
    <row r="7" spans="1:21" s="29" customFormat="1" ht="15" customHeight="1">
      <c r="A7" s="379" t="s">
        <v>1059</v>
      </c>
      <c r="B7" s="278" t="s">
        <v>1083</v>
      </c>
      <c r="C7" s="380"/>
      <c r="D7" s="381"/>
      <c r="E7" s="382"/>
      <c r="F7" s="381"/>
      <c r="G7" s="383"/>
      <c r="H7" s="380"/>
      <c r="I7" s="381"/>
      <c r="J7" s="382"/>
      <c r="K7" s="381"/>
      <c r="L7" s="383"/>
      <c r="M7" s="380"/>
      <c r="N7" s="381"/>
      <c r="O7" s="382"/>
      <c r="P7" s="381"/>
      <c r="Q7" s="383"/>
      <c r="R7" s="380"/>
      <c r="S7" s="381"/>
      <c r="T7" s="382"/>
      <c r="U7" s="381"/>
    </row>
    <row r="8" spans="1:21" s="29" customFormat="1" ht="156" customHeight="1">
      <c r="A8" s="385" t="s">
        <v>928</v>
      </c>
      <c r="B8" s="278" t="s">
        <v>1088</v>
      </c>
      <c r="C8" s="397" t="s">
        <v>3</v>
      </c>
      <c r="D8" s="398">
        <v>98.5</v>
      </c>
      <c r="E8" s="1077"/>
      <c r="F8" s="283">
        <f>D8*E8</f>
        <v>0</v>
      </c>
      <c r="G8" s="383"/>
      <c r="H8" s="397" t="s">
        <v>3</v>
      </c>
      <c r="I8" s="398"/>
      <c r="J8" s="398">
        <f>E8</f>
        <v>0</v>
      </c>
      <c r="K8" s="283">
        <f>I8*J8</f>
        <v>0</v>
      </c>
      <c r="L8" s="383"/>
      <c r="M8" s="397" t="s">
        <v>3</v>
      </c>
      <c r="N8" s="398">
        <v>98.5</v>
      </c>
      <c r="O8" s="398">
        <f>E8</f>
        <v>0</v>
      </c>
      <c r="P8" s="283">
        <f>N8*O8</f>
        <v>0</v>
      </c>
      <c r="Q8" s="383"/>
      <c r="R8" s="397" t="s">
        <v>3</v>
      </c>
      <c r="S8" s="398"/>
      <c r="T8" s="398">
        <f>E8</f>
        <v>0</v>
      </c>
      <c r="U8" s="283">
        <f>S8*T8</f>
        <v>0</v>
      </c>
    </row>
    <row r="9" spans="1:21" s="29" customFormat="1" ht="116.25" customHeight="1">
      <c r="A9" s="385" t="s">
        <v>929</v>
      </c>
      <c r="B9" s="278" t="s">
        <v>1091</v>
      </c>
      <c r="C9" s="383"/>
      <c r="D9" s="383"/>
      <c r="E9" s="383"/>
      <c r="F9" s="383"/>
      <c r="G9" s="383"/>
      <c r="H9" s="383"/>
      <c r="I9" s="383"/>
      <c r="J9" s="398">
        <f t="shared" ref="J9:J22" si="0">E9</f>
        <v>0</v>
      </c>
      <c r="K9" s="383"/>
      <c r="L9" s="383"/>
      <c r="M9" s="383"/>
      <c r="N9" s="383"/>
      <c r="O9" s="398">
        <f t="shared" ref="O9:O22" si="1">E9</f>
        <v>0</v>
      </c>
      <c r="P9" s="383"/>
      <c r="Q9" s="383"/>
      <c r="R9" s="383"/>
      <c r="S9" s="383"/>
      <c r="T9" s="398">
        <f t="shared" ref="T9:T22" si="2">E9</f>
        <v>0</v>
      </c>
      <c r="U9" s="383"/>
    </row>
    <row r="10" spans="1:21" s="29" customFormat="1" ht="39" customHeight="1">
      <c r="A10" s="385"/>
      <c r="B10" s="685" t="s">
        <v>1092</v>
      </c>
      <c r="C10" s="383"/>
      <c r="D10" s="383"/>
      <c r="E10" s="383"/>
      <c r="F10" s="383"/>
      <c r="G10" s="383"/>
      <c r="H10" s="383"/>
      <c r="I10" s="383"/>
      <c r="J10" s="398">
        <f t="shared" si="0"/>
        <v>0</v>
      </c>
      <c r="K10" s="383"/>
      <c r="L10" s="383"/>
      <c r="M10" s="383"/>
      <c r="N10" s="383"/>
      <c r="O10" s="398">
        <f t="shared" si="1"/>
        <v>0</v>
      </c>
      <c r="P10" s="383"/>
      <c r="Q10" s="383"/>
      <c r="R10" s="383"/>
      <c r="S10" s="383"/>
      <c r="T10" s="398">
        <f t="shared" si="2"/>
        <v>0</v>
      </c>
      <c r="U10" s="383"/>
    </row>
    <row r="11" spans="1:21" s="29" customFormat="1" ht="15" customHeight="1">
      <c r="A11" s="384"/>
      <c r="B11" s="278" t="s">
        <v>1090</v>
      </c>
      <c r="C11" s="517" t="s">
        <v>34</v>
      </c>
      <c r="D11" s="381">
        <v>20.5</v>
      </c>
      <c r="E11" s="1081"/>
      <c r="F11" s="370">
        <f>D11*E11</f>
        <v>0</v>
      </c>
      <c r="G11" s="383"/>
      <c r="H11" s="517" t="s">
        <v>34</v>
      </c>
      <c r="I11" s="381"/>
      <c r="J11" s="398">
        <f t="shared" si="0"/>
        <v>0</v>
      </c>
      <c r="K11" s="370">
        <f>I11*J11</f>
        <v>0</v>
      </c>
      <c r="L11" s="383"/>
      <c r="M11" s="517" t="s">
        <v>34</v>
      </c>
      <c r="N11" s="381">
        <v>20.5</v>
      </c>
      <c r="O11" s="398">
        <f t="shared" si="1"/>
        <v>0</v>
      </c>
      <c r="P11" s="370">
        <f>N11*O11</f>
        <v>0</v>
      </c>
      <c r="Q11" s="383"/>
      <c r="R11" s="517" t="s">
        <v>34</v>
      </c>
      <c r="S11" s="381"/>
      <c r="T11" s="398">
        <f t="shared" si="2"/>
        <v>0</v>
      </c>
      <c r="U11" s="370">
        <f>S11*T11</f>
        <v>0</v>
      </c>
    </row>
    <row r="12" spans="1:21" s="29" customFormat="1" ht="82.5" customHeight="1">
      <c r="A12" s="385" t="s">
        <v>930</v>
      </c>
      <c r="B12" s="278" t="s">
        <v>1089</v>
      </c>
      <c r="C12" s="521" t="s">
        <v>34</v>
      </c>
      <c r="D12" s="398">
        <v>100</v>
      </c>
      <c r="E12" s="1077"/>
      <c r="F12" s="283">
        <f>D12*E12</f>
        <v>0</v>
      </c>
      <c r="G12" s="383"/>
      <c r="H12" s="521" t="s">
        <v>34</v>
      </c>
      <c r="I12" s="398"/>
      <c r="J12" s="398">
        <f t="shared" si="0"/>
        <v>0</v>
      </c>
      <c r="K12" s="283">
        <f>I12*J12</f>
        <v>0</v>
      </c>
      <c r="L12" s="383"/>
      <c r="M12" s="521" t="s">
        <v>34</v>
      </c>
      <c r="N12" s="398">
        <v>100</v>
      </c>
      <c r="O12" s="398">
        <f t="shared" si="1"/>
        <v>0</v>
      </c>
      <c r="P12" s="283">
        <f>N12*O12</f>
        <v>0</v>
      </c>
      <c r="Q12" s="383"/>
      <c r="R12" s="521" t="s">
        <v>34</v>
      </c>
      <c r="S12" s="398"/>
      <c r="T12" s="398">
        <f t="shared" si="2"/>
        <v>0</v>
      </c>
      <c r="U12" s="283">
        <f>S12*T12</f>
        <v>0</v>
      </c>
    </row>
    <row r="13" spans="1:21" s="29" customFormat="1" ht="12.75">
      <c r="A13" s="384"/>
      <c r="B13" s="440"/>
      <c r="C13" s="380"/>
      <c r="D13" s="381"/>
      <c r="E13" s="382"/>
      <c r="F13" s="381"/>
      <c r="G13" s="383"/>
      <c r="H13" s="380"/>
      <c r="I13" s="381"/>
      <c r="J13" s="398">
        <f t="shared" si="0"/>
        <v>0</v>
      </c>
      <c r="K13" s="381"/>
      <c r="L13" s="383"/>
      <c r="M13" s="380"/>
      <c r="N13" s="381"/>
      <c r="O13" s="398">
        <f t="shared" si="1"/>
        <v>0</v>
      </c>
      <c r="P13" s="381"/>
      <c r="Q13" s="383"/>
      <c r="R13" s="380"/>
      <c r="S13" s="381"/>
      <c r="T13" s="398">
        <f t="shared" si="2"/>
        <v>0</v>
      </c>
      <c r="U13" s="381"/>
    </row>
    <row r="14" spans="1:21" s="29" customFormat="1" ht="15" customHeight="1">
      <c r="A14" s="379" t="s">
        <v>1085</v>
      </c>
      <c r="B14" s="278" t="s">
        <v>1086</v>
      </c>
      <c r="C14" s="380"/>
      <c r="D14" s="381"/>
      <c r="E14" s="382"/>
      <c r="F14" s="381"/>
      <c r="G14" s="383"/>
      <c r="H14" s="380"/>
      <c r="I14" s="381"/>
      <c r="J14" s="398">
        <f t="shared" si="0"/>
        <v>0</v>
      </c>
      <c r="K14" s="381"/>
      <c r="L14" s="383"/>
      <c r="M14" s="380"/>
      <c r="N14" s="381"/>
      <c r="O14" s="398">
        <f t="shared" si="1"/>
        <v>0</v>
      </c>
      <c r="P14" s="381"/>
      <c r="Q14" s="383"/>
      <c r="R14" s="380"/>
      <c r="S14" s="381"/>
      <c r="T14" s="398">
        <f t="shared" si="2"/>
        <v>0</v>
      </c>
      <c r="U14" s="381"/>
    </row>
    <row r="15" spans="1:21" s="29" customFormat="1" ht="206.25" customHeight="1">
      <c r="A15" s="385" t="s">
        <v>928</v>
      </c>
      <c r="B15" s="278" t="s">
        <v>1087</v>
      </c>
      <c r="C15" s="397" t="s">
        <v>3</v>
      </c>
      <c r="D15" s="398">
        <v>12</v>
      </c>
      <c r="E15" s="1077"/>
      <c r="F15" s="283">
        <f>D15*E15</f>
        <v>0</v>
      </c>
      <c r="G15" s="383"/>
      <c r="H15" s="397" t="s">
        <v>3</v>
      </c>
      <c r="I15" s="398"/>
      <c r="J15" s="398">
        <f t="shared" si="0"/>
        <v>0</v>
      </c>
      <c r="K15" s="283">
        <f>I15*J15</f>
        <v>0</v>
      </c>
      <c r="L15" s="383"/>
      <c r="M15" s="397" t="s">
        <v>3</v>
      </c>
      <c r="N15" s="398">
        <v>12</v>
      </c>
      <c r="O15" s="398">
        <f t="shared" si="1"/>
        <v>0</v>
      </c>
      <c r="P15" s="283">
        <f>N15*O15</f>
        <v>0</v>
      </c>
      <c r="Q15" s="383"/>
      <c r="R15" s="397" t="s">
        <v>3</v>
      </c>
      <c r="S15" s="398"/>
      <c r="T15" s="398">
        <f t="shared" si="2"/>
        <v>0</v>
      </c>
      <c r="U15" s="283">
        <f>S15*T15</f>
        <v>0</v>
      </c>
    </row>
    <row r="16" spans="1:21" s="29" customFormat="1" ht="82.5" customHeight="1">
      <c r="A16" s="385" t="s">
        <v>929</v>
      </c>
      <c r="B16" s="278" t="s">
        <v>1089</v>
      </c>
      <c r="C16" s="521" t="s">
        <v>34</v>
      </c>
      <c r="D16" s="398">
        <v>16.5</v>
      </c>
      <c r="E16" s="1077"/>
      <c r="F16" s="283">
        <f>D16*E16</f>
        <v>0</v>
      </c>
      <c r="G16" s="383"/>
      <c r="H16" s="521" t="s">
        <v>34</v>
      </c>
      <c r="I16" s="398"/>
      <c r="J16" s="398">
        <f t="shared" si="0"/>
        <v>0</v>
      </c>
      <c r="K16" s="283">
        <f>I16*J16</f>
        <v>0</v>
      </c>
      <c r="L16" s="383"/>
      <c r="M16" s="521" t="s">
        <v>34</v>
      </c>
      <c r="N16" s="398">
        <v>16.5</v>
      </c>
      <c r="O16" s="398">
        <f t="shared" si="1"/>
        <v>0</v>
      </c>
      <c r="P16" s="283">
        <f>N16*O16</f>
        <v>0</v>
      </c>
      <c r="Q16" s="383"/>
      <c r="R16" s="521" t="s">
        <v>34</v>
      </c>
      <c r="S16" s="398"/>
      <c r="T16" s="398">
        <f t="shared" si="2"/>
        <v>0</v>
      </c>
      <c r="U16" s="283">
        <f>S16*T16</f>
        <v>0</v>
      </c>
    </row>
    <row r="17" spans="1:21" s="29" customFormat="1" ht="12.75">
      <c r="A17" s="384"/>
      <c r="B17" s="440"/>
      <c r="C17" s="380"/>
      <c r="D17" s="381"/>
      <c r="E17" s="382"/>
      <c r="F17" s="381"/>
      <c r="G17" s="383"/>
      <c r="H17" s="380"/>
      <c r="I17" s="381"/>
      <c r="J17" s="398">
        <f t="shared" si="0"/>
        <v>0</v>
      </c>
      <c r="K17" s="381"/>
      <c r="L17" s="383"/>
      <c r="M17" s="380"/>
      <c r="N17" s="381"/>
      <c r="O17" s="398">
        <f t="shared" si="1"/>
        <v>0</v>
      </c>
      <c r="P17" s="381"/>
      <c r="Q17" s="383"/>
      <c r="R17" s="380"/>
      <c r="S17" s="381"/>
      <c r="T17" s="398">
        <f t="shared" si="2"/>
        <v>0</v>
      </c>
      <c r="U17" s="381"/>
    </row>
    <row r="18" spans="1:21" s="29" customFormat="1" ht="15" customHeight="1">
      <c r="A18" s="379" t="s">
        <v>1085</v>
      </c>
      <c r="B18" s="278" t="s">
        <v>1094</v>
      </c>
      <c r="C18" s="380"/>
      <c r="D18" s="381"/>
      <c r="E18" s="382"/>
      <c r="F18" s="381"/>
      <c r="G18" s="383"/>
      <c r="H18" s="380"/>
      <c r="I18" s="381"/>
      <c r="J18" s="398">
        <f t="shared" si="0"/>
        <v>0</v>
      </c>
      <c r="K18" s="381"/>
      <c r="L18" s="383"/>
      <c r="M18" s="380"/>
      <c r="N18" s="381"/>
      <c r="O18" s="398">
        <f t="shared" si="1"/>
        <v>0</v>
      </c>
      <c r="P18" s="381"/>
      <c r="Q18" s="383"/>
      <c r="R18" s="380"/>
      <c r="S18" s="381"/>
      <c r="T18" s="398">
        <f t="shared" si="2"/>
        <v>0</v>
      </c>
      <c r="U18" s="381"/>
    </row>
    <row r="19" spans="1:21" s="29" customFormat="1" ht="182.25" customHeight="1">
      <c r="A19" s="385" t="s">
        <v>928</v>
      </c>
      <c r="B19" s="278" t="s">
        <v>1084</v>
      </c>
      <c r="C19" s="397" t="s">
        <v>3</v>
      </c>
      <c r="D19" s="398">
        <v>33</v>
      </c>
      <c r="E19" s="1077"/>
      <c r="F19" s="283">
        <f>D19*E19</f>
        <v>0</v>
      </c>
      <c r="G19" s="383"/>
      <c r="H19" s="397" t="s">
        <v>3</v>
      </c>
      <c r="I19" s="398"/>
      <c r="J19" s="398">
        <f t="shared" si="0"/>
        <v>0</v>
      </c>
      <c r="K19" s="283">
        <f>I19*J19</f>
        <v>0</v>
      </c>
      <c r="L19" s="383"/>
      <c r="M19" s="397" t="s">
        <v>3</v>
      </c>
      <c r="N19" s="398">
        <v>33</v>
      </c>
      <c r="O19" s="398">
        <f t="shared" si="1"/>
        <v>0</v>
      </c>
      <c r="P19" s="283">
        <f>N19*O19</f>
        <v>0</v>
      </c>
      <c r="Q19" s="383"/>
      <c r="R19" s="397" t="s">
        <v>3</v>
      </c>
      <c r="S19" s="398"/>
      <c r="T19" s="398">
        <f t="shared" si="2"/>
        <v>0</v>
      </c>
      <c r="U19" s="283">
        <f>S19*T19</f>
        <v>0</v>
      </c>
    </row>
    <row r="20" spans="1:21" s="29" customFormat="1" ht="125.25" customHeight="1">
      <c r="A20" s="385" t="s">
        <v>929</v>
      </c>
      <c r="B20" s="278" t="s">
        <v>1093</v>
      </c>
      <c r="C20" s="521"/>
      <c r="D20" s="398"/>
      <c r="E20" s="398"/>
      <c r="F20" s="283"/>
      <c r="G20" s="383"/>
      <c r="H20" s="521"/>
      <c r="I20" s="398"/>
      <c r="J20" s="398">
        <f t="shared" si="0"/>
        <v>0</v>
      </c>
      <c r="K20" s="283"/>
      <c r="L20" s="383"/>
      <c r="M20" s="521"/>
      <c r="N20" s="398"/>
      <c r="O20" s="398">
        <f t="shared" si="1"/>
        <v>0</v>
      </c>
      <c r="P20" s="283"/>
      <c r="Q20" s="383"/>
      <c r="R20" s="521"/>
      <c r="S20" s="398"/>
      <c r="T20" s="398">
        <f t="shared" si="2"/>
        <v>0</v>
      </c>
      <c r="U20" s="283"/>
    </row>
    <row r="21" spans="1:21" s="29" customFormat="1" ht="45.75" customHeight="1">
      <c r="A21" s="385"/>
      <c r="B21" s="685" t="s">
        <v>1092</v>
      </c>
      <c r="C21" s="383"/>
      <c r="D21" s="383"/>
      <c r="E21" s="383"/>
      <c r="F21" s="383"/>
      <c r="G21" s="383"/>
      <c r="H21" s="383"/>
      <c r="I21" s="383"/>
      <c r="J21" s="398">
        <f t="shared" si="0"/>
        <v>0</v>
      </c>
      <c r="K21" s="383"/>
      <c r="L21" s="383"/>
      <c r="M21" s="383"/>
      <c r="N21" s="383"/>
      <c r="O21" s="398">
        <f t="shared" si="1"/>
        <v>0</v>
      </c>
      <c r="P21" s="383"/>
      <c r="Q21" s="383"/>
      <c r="R21" s="383"/>
      <c r="S21" s="383"/>
      <c r="T21" s="398">
        <f t="shared" si="2"/>
        <v>0</v>
      </c>
      <c r="U21" s="383"/>
    </row>
    <row r="22" spans="1:21" s="29" customFormat="1" ht="15" customHeight="1">
      <c r="A22" s="384"/>
      <c r="B22" s="278" t="s">
        <v>1090</v>
      </c>
      <c r="C22" s="517" t="s">
        <v>34</v>
      </c>
      <c r="D22" s="381">
        <v>7</v>
      </c>
      <c r="E22" s="1081"/>
      <c r="F22" s="370">
        <f>D22*E22</f>
        <v>0</v>
      </c>
      <c r="G22" s="383"/>
      <c r="H22" s="517" t="s">
        <v>34</v>
      </c>
      <c r="I22" s="381"/>
      <c r="J22" s="398">
        <f t="shared" si="0"/>
        <v>0</v>
      </c>
      <c r="K22" s="370">
        <f>I22*J22</f>
        <v>0</v>
      </c>
      <c r="L22" s="383"/>
      <c r="M22" s="517" t="s">
        <v>34</v>
      </c>
      <c r="N22" s="381">
        <v>7</v>
      </c>
      <c r="O22" s="398">
        <f t="shared" si="1"/>
        <v>0</v>
      </c>
      <c r="P22" s="370">
        <f>N22*O22</f>
        <v>0</v>
      </c>
      <c r="Q22" s="383"/>
      <c r="R22" s="517" t="s">
        <v>34</v>
      </c>
      <c r="S22" s="381"/>
      <c r="T22" s="398">
        <f t="shared" si="2"/>
        <v>0</v>
      </c>
      <c r="U22" s="370">
        <f>S22*T22</f>
        <v>0</v>
      </c>
    </row>
    <row r="23" spans="1:21" s="29" customFormat="1" ht="12.75">
      <c r="A23" s="384"/>
      <c r="B23" s="440"/>
      <c r="C23" s="521"/>
      <c r="D23" s="398"/>
      <c r="E23" s="398"/>
      <c r="F23" s="283"/>
      <c r="G23" s="383"/>
      <c r="H23" s="521"/>
      <c r="I23" s="398"/>
      <c r="J23" s="398"/>
      <c r="K23" s="283"/>
      <c r="L23" s="383"/>
      <c r="M23" s="521"/>
      <c r="N23" s="398"/>
      <c r="O23" s="398"/>
      <c r="P23" s="283"/>
      <c r="Q23" s="383"/>
      <c r="R23" s="521"/>
      <c r="S23" s="398"/>
      <c r="T23" s="398"/>
      <c r="U23" s="283"/>
    </row>
    <row r="24" spans="1:21" s="30" customFormat="1" ht="20.100000000000001" customHeight="1">
      <c r="A24" s="487"/>
      <c r="B24" s="1153" t="s">
        <v>696</v>
      </c>
      <c r="C24" s="1153"/>
      <c r="D24" s="488"/>
      <c r="E24" s="488"/>
      <c r="F24" s="488">
        <f>SUM(F8:F23)</f>
        <v>0</v>
      </c>
      <c r="G24" s="473"/>
      <c r="H24" s="473"/>
      <c r="I24" s="488"/>
      <c r="J24" s="488"/>
      <c r="K24" s="488">
        <f>SUM(K8:K23)</f>
        <v>0</v>
      </c>
      <c r="L24" s="473"/>
      <c r="M24" s="473"/>
      <c r="N24" s="488"/>
      <c r="O24" s="488"/>
      <c r="P24" s="488">
        <f>SUM(P8:P23)</f>
        <v>0</v>
      </c>
      <c r="Q24" s="473"/>
      <c r="R24" s="473"/>
      <c r="S24" s="488"/>
      <c r="T24" s="488"/>
      <c r="U24" s="488">
        <f>SUM(U8:U23)</f>
        <v>0</v>
      </c>
    </row>
    <row r="25" spans="1:21">
      <c r="A25" s="7"/>
      <c r="B25" s="14"/>
      <c r="C25" s="7"/>
      <c r="H25" s="7"/>
      <c r="M25" s="7"/>
      <c r="R25" s="7"/>
    </row>
    <row r="26" spans="1:21">
      <c r="A26" s="7"/>
      <c r="B26" s="14"/>
      <c r="C26" s="7"/>
      <c r="H26" s="7"/>
      <c r="M26" s="7"/>
      <c r="R26" s="7"/>
    </row>
    <row r="27" spans="1:21">
      <c r="A27" s="7"/>
      <c r="B27" s="14"/>
      <c r="C27" s="7"/>
      <c r="H27" s="7"/>
      <c r="M27" s="7"/>
      <c r="R27" s="7"/>
    </row>
    <row r="28" spans="1:21">
      <c r="A28" s="7"/>
      <c r="B28" s="14"/>
      <c r="C28" s="7"/>
      <c r="H28" s="7"/>
      <c r="M28" s="7"/>
      <c r="R28" s="7"/>
    </row>
    <row r="29" spans="1:21">
      <c r="A29" s="7"/>
      <c r="B29" s="14"/>
      <c r="C29" s="7"/>
      <c r="H29" s="7"/>
      <c r="M29" s="7"/>
      <c r="R29" s="7"/>
    </row>
    <row r="30" spans="1:21">
      <c r="A30" s="7"/>
      <c r="B30" s="14"/>
      <c r="C30" s="7"/>
      <c r="H30" s="7"/>
      <c r="M30" s="7"/>
      <c r="R30" s="7"/>
    </row>
    <row r="31" spans="1:21">
      <c r="A31" s="7"/>
      <c r="B31" s="14"/>
      <c r="C31" s="7"/>
      <c r="H31" s="7"/>
      <c r="M31" s="7"/>
      <c r="R31" s="7"/>
    </row>
    <row r="32" spans="1:21">
      <c r="A32" s="7"/>
      <c r="B32" s="14"/>
      <c r="C32" s="7"/>
      <c r="H32" s="7"/>
      <c r="M32" s="7"/>
      <c r="R32" s="7"/>
    </row>
    <row r="33" spans="1:18">
      <c r="A33" s="7"/>
      <c r="B33" s="14"/>
      <c r="C33" s="7"/>
      <c r="H33" s="7"/>
      <c r="M33" s="7"/>
      <c r="R33" s="7"/>
    </row>
  </sheetData>
  <sheetProtection password="E4C2" sheet="1" objects="1" scenarios="1"/>
  <mergeCells count="5">
    <mergeCell ref="B24:C24"/>
    <mergeCell ref="R1:U1"/>
    <mergeCell ref="M1:P1"/>
    <mergeCell ref="H1:K1"/>
    <mergeCell ref="C1:F1"/>
  </mergeCells>
  <pageMargins left="0.78740157480314965" right="0.19685039370078741" top="0.62992125984251968" bottom="0.55118110236220474" header="0.31496062992125984" footer="0.27559055118110237"/>
  <pageSetup paperSize="9" scale="60"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1" manualBreakCount="1">
    <brk id="17"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U73"/>
  <sheetViews>
    <sheetView windowProtection="1" showZeros="0" zoomScale="85" zoomScaleNormal="85" zoomScaleSheetLayoutView="100" zoomScalePageLayoutView="90" workbookViewId="0">
      <pane xSplit="1" ySplit="5" topLeftCell="B50"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279" customWidth="1"/>
    <col min="2" max="2" width="43.140625" style="168" customWidth="1"/>
    <col min="3" max="3" width="9.42578125" style="167" customWidth="1"/>
    <col min="4" max="4" width="9.42578125" style="179" customWidth="1"/>
    <col min="5" max="5" width="9.42578125" style="169" customWidth="1"/>
    <col min="6" max="6" width="10.140625" style="179" customWidth="1"/>
    <col min="7" max="7" width="3.7109375" style="172" customWidth="1"/>
    <col min="8" max="8" width="9.42578125" style="167" customWidth="1"/>
    <col min="9" max="9" width="9.42578125" style="179" customWidth="1"/>
    <col min="10" max="10" width="9.42578125" style="169" customWidth="1"/>
    <col min="11" max="11" width="10.140625" style="179" customWidth="1"/>
    <col min="12" max="12" width="3.7109375" style="172" customWidth="1"/>
    <col min="13" max="13" width="9.42578125" style="167" customWidth="1"/>
    <col min="14" max="14" width="9.42578125" style="179" customWidth="1"/>
    <col min="15" max="15" width="9.42578125" style="169" customWidth="1"/>
    <col min="16" max="16" width="10.140625" style="179" customWidth="1"/>
    <col min="17" max="17" width="3.7109375" style="172" customWidth="1"/>
    <col min="18" max="18" width="9.42578125" style="167" customWidth="1"/>
    <col min="19" max="19" width="9.42578125" style="179" customWidth="1"/>
    <col min="20" max="20" width="9.42578125" style="169" customWidth="1"/>
    <col min="21" max="21" width="10.140625" style="179" customWidth="1"/>
    <col min="22" max="16384" width="9" style="172"/>
  </cols>
  <sheetData>
    <row r="1" spans="1:21">
      <c r="C1" s="1155" t="s">
        <v>1265</v>
      </c>
      <c r="D1" s="1155"/>
      <c r="E1" s="1155"/>
      <c r="F1" s="1155"/>
      <c r="H1" s="1155" t="s">
        <v>1990</v>
      </c>
      <c r="I1" s="1155"/>
      <c r="J1" s="1155"/>
      <c r="K1" s="1155"/>
      <c r="M1" s="1155" t="s">
        <v>1991</v>
      </c>
      <c r="N1" s="1155"/>
      <c r="O1" s="1155"/>
      <c r="P1" s="1155"/>
      <c r="R1" s="1155" t="s">
        <v>1992</v>
      </c>
      <c r="S1" s="1155"/>
      <c r="T1" s="1155"/>
      <c r="U1" s="1155"/>
    </row>
    <row r="2" spans="1:21" ht="8.25" customHeight="1"/>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273" customFormat="1">
      <c r="A4" s="268"/>
      <c r="B4" s="269"/>
      <c r="C4" s="270"/>
      <c r="D4" s="271"/>
      <c r="E4" s="272"/>
      <c r="F4" s="272"/>
      <c r="H4" s="270"/>
      <c r="I4" s="271"/>
      <c r="J4" s="272"/>
      <c r="K4" s="272"/>
      <c r="M4" s="270"/>
      <c r="N4" s="271"/>
      <c r="O4" s="272"/>
      <c r="P4" s="272"/>
      <c r="R4" s="270"/>
      <c r="S4" s="271"/>
      <c r="T4" s="272"/>
      <c r="U4" s="272"/>
    </row>
    <row r="5" spans="1:21" s="154" customFormat="1" ht="20.100000000000001" customHeight="1">
      <c r="A5" s="727" t="s">
        <v>1060</v>
      </c>
      <c r="B5" s="339" t="s">
        <v>819</v>
      </c>
    </row>
    <row r="6" spans="1:21">
      <c r="A6" s="173"/>
      <c r="B6" s="275"/>
    </row>
    <row r="7" spans="1:21" s="178" customFormat="1" ht="60.75" customHeight="1">
      <c r="A7" s="276" t="s">
        <v>1061</v>
      </c>
      <c r="B7" s="277" t="s">
        <v>850</v>
      </c>
      <c r="C7" s="176"/>
      <c r="D7" s="179"/>
      <c r="E7" s="169"/>
      <c r="F7" s="179"/>
      <c r="H7" s="176"/>
      <c r="I7" s="179"/>
      <c r="J7" s="169"/>
      <c r="K7" s="179"/>
      <c r="M7" s="176"/>
      <c r="N7" s="179"/>
      <c r="O7" s="169"/>
      <c r="P7" s="179"/>
      <c r="R7" s="176"/>
      <c r="S7" s="179"/>
      <c r="T7" s="169"/>
      <c r="U7" s="179"/>
    </row>
    <row r="8" spans="1:21" s="178" customFormat="1" ht="32.25" customHeight="1">
      <c r="A8" s="176"/>
      <c r="B8" s="277" t="s">
        <v>840</v>
      </c>
      <c r="C8" s="290" t="s">
        <v>2</v>
      </c>
      <c r="D8" s="292">
        <v>40</v>
      </c>
      <c r="E8" s="1077"/>
      <c r="F8" s="292">
        <f>D8*E8</f>
        <v>0</v>
      </c>
      <c r="H8" s="290" t="s">
        <v>2</v>
      </c>
      <c r="I8" s="292"/>
      <c r="J8" s="292">
        <f>E8</f>
        <v>0</v>
      </c>
      <c r="K8" s="292">
        <f>I8*J8</f>
        <v>0</v>
      </c>
      <c r="M8" s="290" t="s">
        <v>2</v>
      </c>
      <c r="N8" s="292"/>
      <c r="O8" s="292">
        <f>E8</f>
        <v>0</v>
      </c>
      <c r="P8" s="292">
        <f>N8*O8</f>
        <v>0</v>
      </c>
      <c r="Q8" s="326"/>
      <c r="R8" s="290" t="s">
        <v>2</v>
      </c>
      <c r="S8" s="292">
        <v>40</v>
      </c>
      <c r="T8" s="292">
        <f>E8</f>
        <v>0</v>
      </c>
      <c r="U8" s="292">
        <f>S8*T8</f>
        <v>0</v>
      </c>
    </row>
    <row r="9" spans="1:21" s="178" customFormat="1" ht="13.15" customHeight="1">
      <c r="A9" s="176"/>
      <c r="B9" s="277"/>
      <c r="C9" s="176"/>
      <c r="D9" s="179"/>
      <c r="E9" s="169"/>
      <c r="F9" s="179"/>
      <c r="H9" s="176"/>
      <c r="I9" s="179"/>
      <c r="J9" s="292">
        <f t="shared" ref="J9:J67" si="0">E9</f>
        <v>0</v>
      </c>
      <c r="K9" s="179"/>
      <c r="M9" s="176"/>
      <c r="N9" s="179"/>
      <c r="O9" s="292">
        <f t="shared" ref="O9:O67" si="1">E9</f>
        <v>0</v>
      </c>
      <c r="P9" s="179"/>
      <c r="R9" s="176"/>
      <c r="S9" s="179"/>
      <c r="T9" s="292">
        <f t="shared" ref="T9:T67" si="2">E9</f>
        <v>0</v>
      </c>
      <c r="U9" s="179"/>
    </row>
    <row r="10" spans="1:21" ht="94.5" customHeight="1">
      <c r="A10" s="173" t="s">
        <v>1062</v>
      </c>
      <c r="B10" s="278" t="s">
        <v>861</v>
      </c>
      <c r="C10" s="290" t="s">
        <v>2</v>
      </c>
      <c r="D10" s="292">
        <v>32</v>
      </c>
      <c r="E10" s="1077"/>
      <c r="F10" s="292">
        <f>D10*E10</f>
        <v>0</v>
      </c>
      <c r="G10" s="331"/>
      <c r="H10" s="290" t="s">
        <v>2</v>
      </c>
      <c r="I10" s="292"/>
      <c r="J10" s="292">
        <f t="shared" si="0"/>
        <v>0</v>
      </c>
      <c r="K10" s="292">
        <f>I10*J10</f>
        <v>0</v>
      </c>
      <c r="L10" s="331"/>
      <c r="M10" s="290" t="s">
        <v>2</v>
      </c>
      <c r="N10" s="292">
        <v>32</v>
      </c>
      <c r="O10" s="292">
        <f t="shared" si="1"/>
        <v>0</v>
      </c>
      <c r="P10" s="292">
        <f>N10*O10</f>
        <v>0</v>
      </c>
      <c r="Q10" s="331"/>
      <c r="R10" s="290" t="s">
        <v>2</v>
      </c>
      <c r="S10" s="292"/>
      <c r="T10" s="292">
        <f t="shared" si="2"/>
        <v>0</v>
      </c>
      <c r="U10" s="292">
        <f>S10*T10</f>
        <v>0</v>
      </c>
    </row>
    <row r="11" spans="1:21">
      <c r="B11" s="280"/>
      <c r="C11" s="176"/>
      <c r="H11" s="176"/>
      <c r="J11" s="292">
        <f t="shared" si="0"/>
        <v>0</v>
      </c>
      <c r="M11" s="176"/>
      <c r="O11" s="292">
        <f t="shared" si="1"/>
        <v>0</v>
      </c>
      <c r="R11" s="176"/>
      <c r="T11" s="292">
        <f t="shared" si="2"/>
        <v>0</v>
      </c>
    </row>
    <row r="12" spans="1:21" s="284" customFormat="1" ht="12" customHeight="1">
      <c r="A12" s="173" t="s">
        <v>1063</v>
      </c>
      <c r="B12" s="281" t="s">
        <v>793</v>
      </c>
      <c r="C12" s="282"/>
      <c r="D12" s="283"/>
      <c r="E12" s="283"/>
      <c r="F12" s="181"/>
      <c r="H12" s="282"/>
      <c r="I12" s="283"/>
      <c r="J12" s="292">
        <f t="shared" si="0"/>
        <v>0</v>
      </c>
      <c r="K12" s="181"/>
      <c r="M12" s="282"/>
      <c r="N12" s="283"/>
      <c r="O12" s="292">
        <f t="shared" si="1"/>
        <v>0</v>
      </c>
      <c r="P12" s="181"/>
      <c r="R12" s="282"/>
      <c r="S12" s="283"/>
      <c r="T12" s="292">
        <f t="shared" si="2"/>
        <v>0</v>
      </c>
      <c r="U12" s="181"/>
    </row>
    <row r="13" spans="1:21" s="286" customFormat="1" ht="96.75" customHeight="1">
      <c r="A13" s="180"/>
      <c r="B13" s="277" t="s">
        <v>822</v>
      </c>
      <c r="C13" s="285"/>
      <c r="D13" s="271"/>
      <c r="E13" s="283"/>
      <c r="F13" s="181"/>
      <c r="H13" s="285"/>
      <c r="I13" s="271"/>
      <c r="J13" s="292">
        <f t="shared" si="0"/>
        <v>0</v>
      </c>
      <c r="K13" s="181"/>
      <c r="M13" s="285"/>
      <c r="N13" s="271"/>
      <c r="O13" s="292">
        <f t="shared" si="1"/>
        <v>0</v>
      </c>
      <c r="P13" s="181"/>
      <c r="R13" s="285"/>
      <c r="S13" s="271"/>
      <c r="T13" s="292">
        <f t="shared" si="2"/>
        <v>0</v>
      </c>
      <c r="U13" s="181"/>
    </row>
    <row r="14" spans="1:21" s="286" customFormat="1">
      <c r="A14" s="280"/>
      <c r="B14" s="280"/>
      <c r="C14" s="176" t="s">
        <v>3</v>
      </c>
      <c r="D14" s="179">
        <v>170</v>
      </c>
      <c r="E14" s="1078"/>
      <c r="F14" s="181">
        <f>D14*E14</f>
        <v>0</v>
      </c>
      <c r="H14" s="176" t="s">
        <v>3</v>
      </c>
      <c r="I14" s="179"/>
      <c r="J14" s="292">
        <f t="shared" si="0"/>
        <v>0</v>
      </c>
      <c r="K14" s="181">
        <f>I14*J14</f>
        <v>0</v>
      </c>
      <c r="M14" s="176" t="s">
        <v>3</v>
      </c>
      <c r="N14" s="179">
        <v>170</v>
      </c>
      <c r="O14" s="292">
        <f t="shared" si="1"/>
        <v>0</v>
      </c>
      <c r="P14" s="181">
        <f>N14*O14</f>
        <v>0</v>
      </c>
      <c r="R14" s="176" t="s">
        <v>3</v>
      </c>
      <c r="S14" s="179"/>
      <c r="T14" s="292">
        <f t="shared" si="2"/>
        <v>0</v>
      </c>
      <c r="U14" s="181">
        <f>S14*T14</f>
        <v>0</v>
      </c>
    </row>
    <row r="15" spans="1:21" s="286" customFormat="1">
      <c r="A15" s="280"/>
      <c r="B15" s="280"/>
      <c r="C15" s="282"/>
      <c r="D15" s="287"/>
      <c r="E15" s="182"/>
      <c r="F15" s="181"/>
      <c r="H15" s="282"/>
      <c r="I15" s="287"/>
      <c r="J15" s="292">
        <f t="shared" si="0"/>
        <v>0</v>
      </c>
      <c r="K15" s="181"/>
      <c r="M15" s="282"/>
      <c r="N15" s="287"/>
      <c r="O15" s="292">
        <f t="shared" si="1"/>
        <v>0</v>
      </c>
      <c r="P15" s="181"/>
      <c r="R15" s="282"/>
      <c r="S15" s="287"/>
      <c r="T15" s="292">
        <f t="shared" si="2"/>
        <v>0</v>
      </c>
      <c r="U15" s="181"/>
    </row>
    <row r="16" spans="1:21" s="286" customFormat="1">
      <c r="A16" s="173" t="s">
        <v>1064</v>
      </c>
      <c r="B16" s="288" t="s">
        <v>643</v>
      </c>
      <c r="C16" s="282"/>
      <c r="D16" s="287"/>
      <c r="E16" s="182"/>
      <c r="F16" s="181"/>
      <c r="H16" s="282"/>
      <c r="I16" s="287"/>
      <c r="J16" s="292">
        <f t="shared" si="0"/>
        <v>0</v>
      </c>
      <c r="K16" s="181"/>
      <c r="M16" s="282"/>
      <c r="N16" s="287"/>
      <c r="O16" s="292">
        <f t="shared" si="1"/>
        <v>0</v>
      </c>
      <c r="P16" s="181"/>
      <c r="R16" s="282"/>
      <c r="S16" s="287"/>
      <c r="T16" s="292">
        <f t="shared" si="2"/>
        <v>0</v>
      </c>
      <c r="U16" s="181"/>
    </row>
    <row r="17" spans="1:21" s="286" customFormat="1" ht="114.75">
      <c r="A17" s="280"/>
      <c r="B17" s="289" t="s">
        <v>862</v>
      </c>
      <c r="C17" s="290" t="s">
        <v>3</v>
      </c>
      <c r="D17" s="292">
        <v>170</v>
      </c>
      <c r="E17" s="1078"/>
      <c r="F17" s="337">
        <f>D17*E17</f>
        <v>0</v>
      </c>
      <c r="G17" s="338"/>
      <c r="H17" s="290" t="s">
        <v>3</v>
      </c>
      <c r="I17" s="292"/>
      <c r="J17" s="292">
        <f t="shared" si="0"/>
        <v>0</v>
      </c>
      <c r="K17" s="337">
        <f>I17*J17</f>
        <v>0</v>
      </c>
      <c r="L17" s="338"/>
      <c r="M17" s="290" t="s">
        <v>3</v>
      </c>
      <c r="N17" s="292">
        <v>170</v>
      </c>
      <c r="O17" s="292">
        <f t="shared" si="1"/>
        <v>0</v>
      </c>
      <c r="P17" s="337">
        <f>N17*O17</f>
        <v>0</v>
      </c>
      <c r="Q17" s="338"/>
      <c r="R17" s="290" t="s">
        <v>3</v>
      </c>
      <c r="S17" s="292"/>
      <c r="T17" s="292">
        <f t="shared" si="2"/>
        <v>0</v>
      </c>
      <c r="U17" s="337">
        <f>S17*T17</f>
        <v>0</v>
      </c>
    </row>
    <row r="18" spans="1:21">
      <c r="J18" s="292">
        <f t="shared" si="0"/>
        <v>0</v>
      </c>
      <c r="O18" s="292">
        <f t="shared" si="1"/>
        <v>0</v>
      </c>
      <c r="T18" s="292">
        <f t="shared" si="2"/>
        <v>0</v>
      </c>
    </row>
    <row r="19" spans="1:21" ht="165.75" customHeight="1">
      <c r="A19" s="173" t="s">
        <v>1065</v>
      </c>
      <c r="B19" s="728" t="s">
        <v>872</v>
      </c>
      <c r="C19" s="290" t="s">
        <v>2</v>
      </c>
      <c r="D19" s="292">
        <v>80</v>
      </c>
      <c r="E19" s="1077"/>
      <c r="F19" s="292">
        <f>D19*E19</f>
        <v>0</v>
      </c>
      <c r="G19" s="331"/>
      <c r="H19" s="290" t="s">
        <v>2</v>
      </c>
      <c r="I19" s="292"/>
      <c r="J19" s="292">
        <f t="shared" si="0"/>
        <v>0</v>
      </c>
      <c r="K19" s="292">
        <f>I19*J19</f>
        <v>0</v>
      </c>
      <c r="L19" s="331"/>
      <c r="M19" s="290" t="s">
        <v>2</v>
      </c>
      <c r="N19" s="292">
        <v>40</v>
      </c>
      <c r="O19" s="292">
        <f t="shared" si="1"/>
        <v>0</v>
      </c>
      <c r="P19" s="292">
        <f>N19*O19</f>
        <v>0</v>
      </c>
      <c r="Q19" s="331"/>
      <c r="R19" s="290" t="s">
        <v>2</v>
      </c>
      <c r="S19" s="292">
        <v>40</v>
      </c>
      <c r="T19" s="292">
        <f t="shared" si="2"/>
        <v>0</v>
      </c>
      <c r="U19" s="292">
        <f>S19*T19</f>
        <v>0</v>
      </c>
    </row>
    <row r="20" spans="1:21">
      <c r="J20" s="292">
        <f t="shared" si="0"/>
        <v>0</v>
      </c>
      <c r="O20" s="292">
        <f t="shared" si="1"/>
        <v>0</v>
      </c>
      <c r="T20" s="292">
        <f t="shared" si="2"/>
        <v>0</v>
      </c>
    </row>
    <row r="21" spans="1:21" ht="161.25" customHeight="1">
      <c r="A21" s="268" t="s">
        <v>1066</v>
      </c>
      <c r="B21" s="278" t="s">
        <v>873</v>
      </c>
      <c r="J21" s="292">
        <f t="shared" si="0"/>
        <v>0</v>
      </c>
      <c r="O21" s="292">
        <f t="shared" si="1"/>
        <v>0</v>
      </c>
      <c r="T21" s="292">
        <f t="shared" si="2"/>
        <v>0</v>
      </c>
    </row>
    <row r="22" spans="1:21" ht="15" customHeight="1">
      <c r="B22" s="278" t="s">
        <v>797</v>
      </c>
      <c r="C22" s="290" t="s">
        <v>2</v>
      </c>
      <c r="D22" s="179">
        <v>2</v>
      </c>
      <c r="E22" s="1076"/>
      <c r="F22" s="179">
        <f>D22*E22</f>
        <v>0</v>
      </c>
      <c r="H22" s="290" t="s">
        <v>2</v>
      </c>
      <c r="J22" s="292">
        <f t="shared" si="0"/>
        <v>0</v>
      </c>
      <c r="K22" s="179">
        <f>I22*J22</f>
        <v>0</v>
      </c>
      <c r="M22" s="290" t="s">
        <v>2</v>
      </c>
      <c r="N22" s="179">
        <v>2</v>
      </c>
      <c r="O22" s="292">
        <f t="shared" si="1"/>
        <v>0</v>
      </c>
      <c r="P22" s="179">
        <f>N22*O22</f>
        <v>0</v>
      </c>
      <c r="R22" s="290" t="s">
        <v>2</v>
      </c>
      <c r="T22" s="292">
        <f t="shared" si="2"/>
        <v>0</v>
      </c>
      <c r="U22" s="179">
        <f>S22*T22</f>
        <v>0</v>
      </c>
    </row>
    <row r="23" spans="1:21">
      <c r="C23" s="176"/>
      <c r="H23" s="176"/>
      <c r="J23" s="292">
        <f t="shared" si="0"/>
        <v>0</v>
      </c>
      <c r="M23" s="176"/>
      <c r="O23" s="292">
        <f t="shared" si="1"/>
        <v>0</v>
      </c>
      <c r="R23" s="176"/>
      <c r="T23" s="292">
        <f t="shared" si="2"/>
        <v>0</v>
      </c>
    </row>
    <row r="24" spans="1:21" s="293" customFormat="1" ht="63.75">
      <c r="A24" s="291" t="s">
        <v>1067</v>
      </c>
      <c r="B24" s="277" t="s">
        <v>871</v>
      </c>
      <c r="C24" s="290" t="s">
        <v>2</v>
      </c>
      <c r="D24" s="292">
        <v>2</v>
      </c>
      <c r="E24" s="1078"/>
      <c r="F24" s="181">
        <f>D24*E24</f>
        <v>0</v>
      </c>
      <c r="H24" s="290" t="s">
        <v>2</v>
      </c>
      <c r="I24" s="292"/>
      <c r="J24" s="292">
        <f t="shared" si="0"/>
        <v>0</v>
      </c>
      <c r="K24" s="181">
        <f>I24*J24</f>
        <v>0</v>
      </c>
      <c r="M24" s="290" t="s">
        <v>2</v>
      </c>
      <c r="N24" s="292">
        <v>2</v>
      </c>
      <c r="O24" s="292">
        <f t="shared" si="1"/>
        <v>0</v>
      </c>
      <c r="P24" s="181">
        <f>N24*O24</f>
        <v>0</v>
      </c>
      <c r="R24" s="290" t="s">
        <v>2</v>
      </c>
      <c r="S24" s="292"/>
      <c r="T24" s="292">
        <f t="shared" si="2"/>
        <v>0</v>
      </c>
      <c r="U24" s="181">
        <f>S24*T24</f>
        <v>0</v>
      </c>
    </row>
    <row r="25" spans="1:21">
      <c r="J25" s="292">
        <f t="shared" si="0"/>
        <v>0</v>
      </c>
      <c r="O25" s="292">
        <f t="shared" si="1"/>
        <v>0</v>
      </c>
      <c r="T25" s="292">
        <f t="shared" si="2"/>
        <v>0</v>
      </c>
    </row>
    <row r="26" spans="1:21" s="279" customFormat="1" ht="295.5" customHeight="1">
      <c r="A26" s="173" t="s">
        <v>1068</v>
      </c>
      <c r="B26" s="278" t="s">
        <v>866</v>
      </c>
      <c r="C26" s="290" t="s">
        <v>34</v>
      </c>
      <c r="D26" s="292">
        <v>35</v>
      </c>
      <c r="E26" s="1077"/>
      <c r="F26" s="292">
        <f>D26*E26</f>
        <v>0</v>
      </c>
      <c r="G26" s="331"/>
      <c r="H26" s="290" t="s">
        <v>34</v>
      </c>
      <c r="I26" s="292"/>
      <c r="J26" s="292">
        <f t="shared" si="0"/>
        <v>0</v>
      </c>
      <c r="K26" s="292">
        <f>I26*J26</f>
        <v>0</v>
      </c>
      <c r="L26" s="331"/>
      <c r="M26" s="290" t="s">
        <v>34</v>
      </c>
      <c r="N26" s="292">
        <v>20</v>
      </c>
      <c r="O26" s="292">
        <f t="shared" si="1"/>
        <v>0</v>
      </c>
      <c r="P26" s="292">
        <f>N26*O26</f>
        <v>0</v>
      </c>
      <c r="Q26" s="331"/>
      <c r="R26" s="290" t="s">
        <v>34</v>
      </c>
      <c r="S26" s="292">
        <v>15</v>
      </c>
      <c r="T26" s="292">
        <f t="shared" si="2"/>
        <v>0</v>
      </c>
      <c r="U26" s="292">
        <f>S26*T26</f>
        <v>0</v>
      </c>
    </row>
    <row r="27" spans="1:21">
      <c r="J27" s="292">
        <f t="shared" si="0"/>
        <v>0</v>
      </c>
      <c r="O27" s="292">
        <f t="shared" si="1"/>
        <v>0</v>
      </c>
      <c r="T27" s="292">
        <f t="shared" si="2"/>
        <v>0</v>
      </c>
    </row>
    <row r="28" spans="1:21" ht="191.25">
      <c r="A28" s="268" t="s">
        <v>1069</v>
      </c>
      <c r="B28" s="278" t="s">
        <v>867</v>
      </c>
      <c r="J28" s="292">
        <f t="shared" si="0"/>
        <v>0</v>
      </c>
      <c r="O28" s="292">
        <f t="shared" si="1"/>
        <v>0</v>
      </c>
      <c r="T28" s="292">
        <f t="shared" si="2"/>
        <v>0</v>
      </c>
    </row>
    <row r="29" spans="1:21" ht="19.5" customHeight="1">
      <c r="B29" s="278" t="s">
        <v>794</v>
      </c>
      <c r="C29" s="290" t="s">
        <v>34</v>
      </c>
      <c r="D29" s="292">
        <v>35</v>
      </c>
      <c r="E29" s="1078"/>
      <c r="F29" s="292">
        <f>D29*E29</f>
        <v>0</v>
      </c>
      <c r="G29" s="331"/>
      <c r="H29" s="290" t="s">
        <v>34</v>
      </c>
      <c r="I29" s="292"/>
      <c r="J29" s="292">
        <f t="shared" si="0"/>
        <v>0</v>
      </c>
      <c r="K29" s="292">
        <f>I29*J29</f>
        <v>0</v>
      </c>
      <c r="L29" s="331"/>
      <c r="M29" s="290" t="s">
        <v>34</v>
      </c>
      <c r="N29" s="292">
        <v>20</v>
      </c>
      <c r="O29" s="292">
        <f t="shared" si="1"/>
        <v>0</v>
      </c>
      <c r="P29" s="292">
        <f>N29*O29</f>
        <v>0</v>
      </c>
      <c r="Q29" s="331"/>
      <c r="R29" s="290" t="s">
        <v>34</v>
      </c>
      <c r="S29" s="292">
        <v>15</v>
      </c>
      <c r="T29" s="292">
        <f t="shared" si="2"/>
        <v>0</v>
      </c>
      <c r="U29" s="292">
        <f>S29*T29</f>
        <v>0</v>
      </c>
    </row>
    <row r="30" spans="1:21">
      <c r="C30" s="176"/>
      <c r="E30" s="283"/>
      <c r="H30" s="176"/>
      <c r="J30" s="292">
        <f t="shared" si="0"/>
        <v>0</v>
      </c>
      <c r="M30" s="176"/>
      <c r="O30" s="292">
        <f t="shared" si="1"/>
        <v>0</v>
      </c>
      <c r="R30" s="176"/>
      <c r="T30" s="292">
        <f t="shared" si="2"/>
        <v>0</v>
      </c>
    </row>
    <row r="31" spans="1:21" s="173" customFormat="1" ht="150.75" customHeight="1">
      <c r="A31" s="173" t="s">
        <v>1070</v>
      </c>
      <c r="B31" s="277" t="s">
        <v>1976</v>
      </c>
      <c r="C31" s="290" t="s">
        <v>3</v>
      </c>
      <c r="D31" s="292">
        <v>145</v>
      </c>
      <c r="E31" s="1077"/>
      <c r="F31" s="292">
        <f>D31*E31</f>
        <v>0</v>
      </c>
      <c r="G31" s="175"/>
      <c r="H31" s="290" t="s">
        <v>3</v>
      </c>
      <c r="I31" s="292"/>
      <c r="J31" s="292">
        <f t="shared" si="0"/>
        <v>0</v>
      </c>
      <c r="K31" s="292">
        <f>I31*J31</f>
        <v>0</v>
      </c>
      <c r="L31" s="175"/>
      <c r="M31" s="290" t="s">
        <v>3</v>
      </c>
      <c r="N31" s="292"/>
      <c r="O31" s="292">
        <f t="shared" si="1"/>
        <v>0</v>
      </c>
      <c r="P31" s="292">
        <f>N31*O31</f>
        <v>0</v>
      </c>
      <c r="Q31" s="175"/>
      <c r="R31" s="290" t="s">
        <v>3</v>
      </c>
      <c r="S31" s="292">
        <v>145</v>
      </c>
      <c r="T31" s="292">
        <f t="shared" si="2"/>
        <v>0</v>
      </c>
      <c r="U31" s="292">
        <f>S31*T31</f>
        <v>0</v>
      </c>
    </row>
    <row r="32" spans="1:21" s="173" customFormat="1">
      <c r="B32" s="280"/>
      <c r="J32" s="292">
        <f t="shared" si="0"/>
        <v>0</v>
      </c>
      <c r="O32" s="292">
        <f t="shared" si="1"/>
        <v>0</v>
      </c>
      <c r="T32" s="292">
        <f t="shared" si="2"/>
        <v>0</v>
      </c>
    </row>
    <row r="33" spans="1:21" s="173" customFormat="1" ht="133.5" customHeight="1">
      <c r="A33" s="173" t="s">
        <v>1071</v>
      </c>
      <c r="B33" s="278" t="s">
        <v>868</v>
      </c>
      <c r="C33" s="290" t="s">
        <v>3</v>
      </c>
      <c r="D33" s="292">
        <v>145</v>
      </c>
      <c r="E33" s="1077"/>
      <c r="F33" s="292">
        <f>D33*E33</f>
        <v>0</v>
      </c>
      <c r="G33" s="175"/>
      <c r="H33" s="290" t="s">
        <v>3</v>
      </c>
      <c r="I33" s="292"/>
      <c r="J33" s="292">
        <f t="shared" si="0"/>
        <v>0</v>
      </c>
      <c r="K33" s="292">
        <f>I33*J33</f>
        <v>0</v>
      </c>
      <c r="L33" s="175"/>
      <c r="M33" s="290" t="s">
        <v>3</v>
      </c>
      <c r="N33" s="292"/>
      <c r="O33" s="292">
        <f t="shared" si="1"/>
        <v>0</v>
      </c>
      <c r="P33" s="292">
        <f>N33*O33</f>
        <v>0</v>
      </c>
      <c r="Q33" s="175"/>
      <c r="R33" s="290" t="s">
        <v>3</v>
      </c>
      <c r="S33" s="292">
        <v>145</v>
      </c>
      <c r="T33" s="292">
        <f t="shared" si="2"/>
        <v>0</v>
      </c>
      <c r="U33" s="292">
        <f>S33*T33</f>
        <v>0</v>
      </c>
    </row>
    <row r="34" spans="1:21" s="173" customFormat="1">
      <c r="B34" s="280"/>
      <c r="C34" s="176"/>
      <c r="D34" s="179"/>
      <c r="E34" s="169"/>
      <c r="F34" s="179"/>
      <c r="H34" s="176"/>
      <c r="I34" s="179"/>
      <c r="J34" s="292">
        <f t="shared" si="0"/>
        <v>0</v>
      </c>
      <c r="K34" s="179"/>
      <c r="M34" s="176"/>
      <c r="N34" s="179"/>
      <c r="O34" s="292">
        <f t="shared" si="1"/>
        <v>0</v>
      </c>
      <c r="P34" s="179"/>
      <c r="R34" s="176"/>
      <c r="S34" s="179"/>
      <c r="T34" s="292">
        <f t="shared" si="2"/>
        <v>0</v>
      </c>
      <c r="U34" s="179"/>
    </row>
    <row r="35" spans="1:21" s="173" customFormat="1" ht="133.5" customHeight="1">
      <c r="A35" s="173" t="s">
        <v>1072</v>
      </c>
      <c r="B35" s="278" t="s">
        <v>869</v>
      </c>
      <c r="C35" s="290" t="s">
        <v>3</v>
      </c>
      <c r="D35" s="292">
        <v>5</v>
      </c>
      <c r="E35" s="1077"/>
      <c r="F35" s="292">
        <f>D35*E35</f>
        <v>0</v>
      </c>
      <c r="G35" s="175"/>
      <c r="H35" s="290" t="s">
        <v>3</v>
      </c>
      <c r="I35" s="292"/>
      <c r="J35" s="292">
        <f t="shared" si="0"/>
        <v>0</v>
      </c>
      <c r="K35" s="292">
        <f>I35*J35</f>
        <v>0</v>
      </c>
      <c r="L35" s="175"/>
      <c r="M35" s="290" t="s">
        <v>3</v>
      </c>
      <c r="N35" s="292"/>
      <c r="O35" s="292">
        <f t="shared" si="1"/>
        <v>0</v>
      </c>
      <c r="P35" s="292">
        <f>N35*O35</f>
        <v>0</v>
      </c>
      <c r="Q35" s="175"/>
      <c r="R35" s="290" t="s">
        <v>3</v>
      </c>
      <c r="S35" s="292">
        <v>5</v>
      </c>
      <c r="T35" s="292">
        <f t="shared" si="2"/>
        <v>0</v>
      </c>
      <c r="U35" s="292">
        <f>S35*T35</f>
        <v>0</v>
      </c>
    </row>
    <row r="36" spans="1:21" s="173" customFormat="1">
      <c r="B36" s="280"/>
      <c r="C36" s="176"/>
      <c r="D36" s="179"/>
      <c r="E36" s="169"/>
      <c r="F36" s="179"/>
      <c r="H36" s="176"/>
      <c r="I36" s="179"/>
      <c r="J36" s="292">
        <f t="shared" si="0"/>
        <v>0</v>
      </c>
      <c r="K36" s="179"/>
      <c r="M36" s="176"/>
      <c r="N36" s="179"/>
      <c r="O36" s="292">
        <f t="shared" si="1"/>
        <v>0</v>
      </c>
      <c r="P36" s="179"/>
      <c r="R36" s="176"/>
      <c r="S36" s="179"/>
      <c r="T36" s="292">
        <f t="shared" si="2"/>
        <v>0</v>
      </c>
      <c r="U36" s="179"/>
    </row>
    <row r="37" spans="1:21" s="293" customFormat="1" ht="155.25" customHeight="1">
      <c r="A37" s="268" t="s">
        <v>1073</v>
      </c>
      <c r="B37" s="277" t="s">
        <v>857</v>
      </c>
      <c r="E37" s="271"/>
      <c r="F37" s="294"/>
      <c r="J37" s="292">
        <f t="shared" si="0"/>
        <v>0</v>
      </c>
      <c r="K37" s="294"/>
      <c r="O37" s="292">
        <f t="shared" si="1"/>
        <v>0</v>
      </c>
      <c r="P37" s="294"/>
      <c r="T37" s="292">
        <f t="shared" si="2"/>
        <v>0</v>
      </c>
      <c r="U37" s="294"/>
    </row>
    <row r="38" spans="1:21" ht="15" customHeight="1">
      <c r="B38" s="278" t="s">
        <v>798</v>
      </c>
      <c r="C38" s="290" t="s">
        <v>3</v>
      </c>
      <c r="D38" s="271">
        <v>60</v>
      </c>
      <c r="E38" s="1078"/>
      <c r="F38" s="292">
        <f>D38*E38</f>
        <v>0</v>
      </c>
      <c r="G38" s="331"/>
      <c r="H38" s="290" t="s">
        <v>3</v>
      </c>
      <c r="I38" s="271"/>
      <c r="J38" s="292">
        <f t="shared" si="0"/>
        <v>0</v>
      </c>
      <c r="K38" s="292">
        <f>I38*J38</f>
        <v>0</v>
      </c>
      <c r="L38" s="331"/>
      <c r="M38" s="290" t="s">
        <v>3</v>
      </c>
      <c r="N38" s="271"/>
      <c r="O38" s="292">
        <f t="shared" si="1"/>
        <v>0</v>
      </c>
      <c r="P38" s="292">
        <f>N38*O38</f>
        <v>0</v>
      </c>
      <c r="Q38" s="331"/>
      <c r="R38" s="290" t="s">
        <v>3</v>
      </c>
      <c r="S38" s="271">
        <v>60</v>
      </c>
      <c r="T38" s="292">
        <f t="shared" si="2"/>
        <v>0</v>
      </c>
      <c r="U38" s="292">
        <f>S38*T38</f>
        <v>0</v>
      </c>
    </row>
    <row r="39" spans="1:21">
      <c r="C39" s="176"/>
      <c r="H39" s="176"/>
      <c r="J39" s="292">
        <f t="shared" si="0"/>
        <v>0</v>
      </c>
      <c r="M39" s="176"/>
      <c r="O39" s="292">
        <f t="shared" si="1"/>
        <v>0</v>
      </c>
      <c r="R39" s="176"/>
      <c r="T39" s="292">
        <f t="shared" si="2"/>
        <v>0</v>
      </c>
    </row>
    <row r="40" spans="1:21" s="293" customFormat="1" ht="81" customHeight="1">
      <c r="A40" s="268" t="s">
        <v>1074</v>
      </c>
      <c r="B40" s="277" t="s">
        <v>870</v>
      </c>
      <c r="E40" s="271"/>
      <c r="F40" s="294"/>
      <c r="J40" s="292">
        <f t="shared" si="0"/>
        <v>0</v>
      </c>
      <c r="K40" s="294"/>
      <c r="O40" s="292">
        <f t="shared" si="1"/>
        <v>0</v>
      </c>
      <c r="P40" s="294"/>
      <c r="T40" s="292">
        <f t="shared" si="2"/>
        <v>0</v>
      </c>
      <c r="U40" s="294"/>
    </row>
    <row r="41" spans="1:21" ht="15" customHeight="1">
      <c r="B41" s="278" t="s">
        <v>798</v>
      </c>
      <c r="C41" s="290" t="s">
        <v>3</v>
      </c>
      <c r="D41" s="271">
        <v>15</v>
      </c>
      <c r="E41" s="1078"/>
      <c r="F41" s="292">
        <f>D41*E41</f>
        <v>0</v>
      </c>
      <c r="G41" s="331"/>
      <c r="H41" s="290" t="s">
        <v>3</v>
      </c>
      <c r="I41" s="271"/>
      <c r="J41" s="292">
        <f t="shared" si="0"/>
        <v>0</v>
      </c>
      <c r="K41" s="292">
        <f>I41*J41</f>
        <v>0</v>
      </c>
      <c r="L41" s="331"/>
      <c r="M41" s="290" t="s">
        <v>3</v>
      </c>
      <c r="N41" s="271"/>
      <c r="O41" s="292">
        <f t="shared" si="1"/>
        <v>0</v>
      </c>
      <c r="P41" s="292">
        <f>N41*O41</f>
        <v>0</v>
      </c>
      <c r="Q41" s="331"/>
      <c r="R41" s="290" t="s">
        <v>3</v>
      </c>
      <c r="S41" s="271">
        <v>15</v>
      </c>
      <c r="T41" s="292">
        <f t="shared" si="2"/>
        <v>0</v>
      </c>
      <c r="U41" s="292">
        <f>S41*T41</f>
        <v>0</v>
      </c>
    </row>
    <row r="42" spans="1:21">
      <c r="C42" s="176"/>
      <c r="H42" s="176"/>
      <c r="J42" s="292">
        <f t="shared" si="0"/>
        <v>0</v>
      </c>
      <c r="M42" s="176"/>
      <c r="O42" s="292">
        <f t="shared" si="1"/>
        <v>0</v>
      </c>
      <c r="R42" s="176"/>
      <c r="T42" s="292">
        <f t="shared" si="2"/>
        <v>0</v>
      </c>
    </row>
    <row r="43" spans="1:21" ht="164.25" customHeight="1">
      <c r="A43" s="268" t="s">
        <v>1075</v>
      </c>
      <c r="B43" s="278" t="s">
        <v>860</v>
      </c>
      <c r="E43" s="295"/>
      <c r="J43" s="292">
        <f t="shared" si="0"/>
        <v>0</v>
      </c>
      <c r="O43" s="292">
        <f t="shared" si="1"/>
        <v>0</v>
      </c>
      <c r="T43" s="292">
        <f t="shared" si="2"/>
        <v>0</v>
      </c>
    </row>
    <row r="44" spans="1:21" ht="19.5" customHeight="1">
      <c r="B44" s="278" t="s">
        <v>2068</v>
      </c>
      <c r="C44" s="290" t="s">
        <v>3</v>
      </c>
      <c r="D44" s="292">
        <v>7</v>
      </c>
      <c r="E44" s="1078"/>
      <c r="F44" s="292">
        <f>D44*E44</f>
        <v>0</v>
      </c>
      <c r="G44" s="331"/>
      <c r="H44" s="290" t="s">
        <v>3</v>
      </c>
      <c r="I44" s="292"/>
      <c r="J44" s="292">
        <f t="shared" si="0"/>
        <v>0</v>
      </c>
      <c r="K44" s="292">
        <f>I44*J44</f>
        <v>0</v>
      </c>
      <c r="L44" s="331"/>
      <c r="M44" s="290" t="s">
        <v>3</v>
      </c>
      <c r="N44" s="292"/>
      <c r="O44" s="292">
        <f t="shared" si="1"/>
        <v>0</v>
      </c>
      <c r="P44" s="292">
        <f>N44*O44</f>
        <v>0</v>
      </c>
      <c r="Q44" s="331"/>
      <c r="R44" s="290" t="s">
        <v>3</v>
      </c>
      <c r="S44" s="292">
        <v>7</v>
      </c>
      <c r="T44" s="292">
        <f t="shared" si="2"/>
        <v>0</v>
      </c>
      <c r="U44" s="292">
        <f>S44*T44</f>
        <v>0</v>
      </c>
    </row>
    <row r="45" spans="1:21">
      <c r="C45" s="176"/>
      <c r="H45" s="176"/>
      <c r="J45" s="292">
        <f t="shared" si="0"/>
        <v>0</v>
      </c>
      <c r="M45" s="176"/>
      <c r="O45" s="292">
        <f t="shared" si="1"/>
        <v>0</v>
      </c>
      <c r="R45" s="176"/>
      <c r="T45" s="292">
        <f t="shared" si="2"/>
        <v>0</v>
      </c>
    </row>
    <row r="46" spans="1:21" ht="70.5" customHeight="1">
      <c r="A46" s="268" t="s">
        <v>1076</v>
      </c>
      <c r="B46" s="278" t="s">
        <v>799</v>
      </c>
      <c r="E46" s="295"/>
      <c r="J46" s="292">
        <f t="shared" si="0"/>
        <v>0</v>
      </c>
      <c r="O46" s="292">
        <f t="shared" si="1"/>
        <v>0</v>
      </c>
      <c r="T46" s="292">
        <f t="shared" si="2"/>
        <v>0</v>
      </c>
    </row>
    <row r="47" spans="1:21" ht="19.5" customHeight="1">
      <c r="B47" s="278" t="s">
        <v>2068</v>
      </c>
      <c r="C47" s="290" t="s">
        <v>3</v>
      </c>
      <c r="D47" s="292">
        <v>7</v>
      </c>
      <c r="E47" s="1078"/>
      <c r="F47" s="292">
        <f>D47*E47</f>
        <v>0</v>
      </c>
      <c r="G47" s="331"/>
      <c r="H47" s="290" t="s">
        <v>3</v>
      </c>
      <c r="I47" s="292"/>
      <c r="J47" s="292">
        <f t="shared" si="0"/>
        <v>0</v>
      </c>
      <c r="K47" s="292">
        <f>I47*J47</f>
        <v>0</v>
      </c>
      <c r="L47" s="331"/>
      <c r="M47" s="290" t="s">
        <v>3</v>
      </c>
      <c r="N47" s="292"/>
      <c r="O47" s="292">
        <f t="shared" si="1"/>
        <v>0</v>
      </c>
      <c r="P47" s="292">
        <f>N47*O47</f>
        <v>0</v>
      </c>
      <c r="Q47" s="331"/>
      <c r="R47" s="290" t="s">
        <v>3</v>
      </c>
      <c r="S47" s="292">
        <v>7</v>
      </c>
      <c r="T47" s="292">
        <f t="shared" si="2"/>
        <v>0</v>
      </c>
      <c r="U47" s="292">
        <f>S47*T47</f>
        <v>0</v>
      </c>
    </row>
    <row r="48" spans="1:21">
      <c r="C48" s="176"/>
      <c r="H48" s="176"/>
      <c r="J48" s="292">
        <f t="shared" si="0"/>
        <v>0</v>
      </c>
      <c r="M48" s="176"/>
      <c r="O48" s="292">
        <f t="shared" si="1"/>
        <v>0</v>
      </c>
      <c r="R48" s="176"/>
      <c r="T48" s="292">
        <f t="shared" si="2"/>
        <v>0</v>
      </c>
    </row>
    <row r="49" spans="1:21" s="301" customFormat="1" ht="70.5" customHeight="1">
      <c r="A49" s="296" t="s">
        <v>1077</v>
      </c>
      <c r="B49" s="297" t="s">
        <v>858</v>
      </c>
      <c r="C49" s="298"/>
      <c r="D49" s="299"/>
      <c r="E49" s="300"/>
      <c r="F49" s="299"/>
      <c r="H49" s="298"/>
      <c r="I49" s="299"/>
      <c r="J49" s="292">
        <f t="shared" si="0"/>
        <v>0</v>
      </c>
      <c r="K49" s="299"/>
      <c r="M49" s="298"/>
      <c r="N49" s="299"/>
      <c r="O49" s="292">
        <f t="shared" si="1"/>
        <v>0</v>
      </c>
      <c r="P49" s="299"/>
      <c r="R49" s="298"/>
      <c r="S49" s="299"/>
      <c r="T49" s="292">
        <f t="shared" si="2"/>
        <v>0</v>
      </c>
      <c r="U49" s="299"/>
    </row>
    <row r="50" spans="1:21" s="301" customFormat="1" ht="19.5" customHeight="1">
      <c r="A50" s="302"/>
      <c r="B50" s="297" t="s">
        <v>859</v>
      </c>
      <c r="C50" s="332" t="s">
        <v>1</v>
      </c>
      <c r="D50" s="333">
        <v>3</v>
      </c>
      <c r="E50" s="1079"/>
      <c r="F50" s="292">
        <f>D50*E50</f>
        <v>0</v>
      </c>
      <c r="G50" s="334"/>
      <c r="H50" s="332" t="s">
        <v>1</v>
      </c>
      <c r="I50" s="333"/>
      <c r="J50" s="292">
        <f t="shared" si="0"/>
        <v>0</v>
      </c>
      <c r="K50" s="292">
        <f>I50*J50</f>
        <v>0</v>
      </c>
      <c r="L50" s="334"/>
      <c r="M50" s="332" t="s">
        <v>1</v>
      </c>
      <c r="N50" s="333"/>
      <c r="O50" s="292">
        <f t="shared" si="1"/>
        <v>0</v>
      </c>
      <c r="P50" s="292">
        <f>N50*O50</f>
        <v>0</v>
      </c>
      <c r="Q50" s="334"/>
      <c r="R50" s="332" t="s">
        <v>1</v>
      </c>
      <c r="S50" s="333">
        <v>3</v>
      </c>
      <c r="T50" s="292">
        <f t="shared" si="2"/>
        <v>0</v>
      </c>
      <c r="U50" s="292">
        <f>S50*T50</f>
        <v>0</v>
      </c>
    </row>
    <row r="51" spans="1:21" s="301" customFormat="1">
      <c r="A51" s="302"/>
      <c r="B51" s="304"/>
      <c r="C51" s="305"/>
      <c r="D51" s="299"/>
      <c r="E51" s="303"/>
      <c r="F51" s="299"/>
      <c r="H51" s="305"/>
      <c r="I51" s="299"/>
      <c r="J51" s="292">
        <f t="shared" si="0"/>
        <v>0</v>
      </c>
      <c r="K51" s="299"/>
      <c r="M51" s="305"/>
      <c r="N51" s="299"/>
      <c r="O51" s="292">
        <f t="shared" si="1"/>
        <v>0</v>
      </c>
      <c r="P51" s="299"/>
      <c r="R51" s="305"/>
      <c r="S51" s="299"/>
      <c r="T51" s="292">
        <f t="shared" si="2"/>
        <v>0</v>
      </c>
      <c r="U51" s="299"/>
    </row>
    <row r="52" spans="1:21" ht="69.75" customHeight="1">
      <c r="A52" s="306" t="s">
        <v>1078</v>
      </c>
      <c r="B52" s="278" t="s">
        <v>852</v>
      </c>
      <c r="J52" s="292">
        <f t="shared" si="0"/>
        <v>0</v>
      </c>
      <c r="O52" s="292">
        <f t="shared" si="1"/>
        <v>0</v>
      </c>
      <c r="T52" s="292">
        <f t="shared" si="2"/>
        <v>0</v>
      </c>
    </row>
    <row r="53" spans="1:21">
      <c r="A53" s="167"/>
      <c r="B53" s="307" t="s">
        <v>2069</v>
      </c>
      <c r="C53" s="290" t="s">
        <v>1</v>
      </c>
      <c r="D53" s="292">
        <v>1</v>
      </c>
      <c r="E53" s="1077"/>
      <c r="F53" s="292">
        <f>D53*E53</f>
        <v>0</v>
      </c>
      <c r="H53" s="290" t="s">
        <v>1</v>
      </c>
      <c r="I53" s="292"/>
      <c r="J53" s="292">
        <f t="shared" si="0"/>
        <v>0</v>
      </c>
      <c r="K53" s="292">
        <f>I53*J53</f>
        <v>0</v>
      </c>
      <c r="M53" s="290" t="s">
        <v>1</v>
      </c>
      <c r="N53" s="292"/>
      <c r="O53" s="292">
        <f t="shared" si="1"/>
        <v>0</v>
      </c>
      <c r="P53" s="292">
        <f>N53*O53</f>
        <v>0</v>
      </c>
      <c r="R53" s="290" t="s">
        <v>1</v>
      </c>
      <c r="S53" s="292">
        <v>1</v>
      </c>
      <c r="T53" s="292">
        <f t="shared" si="2"/>
        <v>0</v>
      </c>
      <c r="U53" s="292">
        <f>S53*T53</f>
        <v>0</v>
      </c>
    </row>
    <row r="54" spans="1:21" ht="12.95" customHeight="1">
      <c r="A54" s="167"/>
      <c r="B54" s="280" t="s">
        <v>854</v>
      </c>
      <c r="C54" s="176" t="s">
        <v>1</v>
      </c>
      <c r="D54" s="179">
        <v>3</v>
      </c>
      <c r="E54" s="1080"/>
      <c r="F54" s="179">
        <f>D54*E54</f>
        <v>0</v>
      </c>
      <c r="H54" s="176" t="s">
        <v>1</v>
      </c>
      <c r="J54" s="292">
        <f t="shared" si="0"/>
        <v>0</v>
      </c>
      <c r="K54" s="179">
        <f>I54*J54</f>
        <v>0</v>
      </c>
      <c r="M54" s="176" t="s">
        <v>1</v>
      </c>
      <c r="O54" s="292">
        <f t="shared" si="1"/>
        <v>0</v>
      </c>
      <c r="P54" s="179">
        <f>N54*O54</f>
        <v>0</v>
      </c>
      <c r="R54" s="176" t="s">
        <v>1</v>
      </c>
      <c r="S54" s="179">
        <v>3</v>
      </c>
      <c r="T54" s="292">
        <f t="shared" si="2"/>
        <v>0</v>
      </c>
      <c r="U54" s="179">
        <f>S54*T54</f>
        <v>0</v>
      </c>
    </row>
    <row r="55" spans="1:21" ht="12.95" customHeight="1">
      <c r="A55" s="167"/>
      <c r="B55" s="280" t="s">
        <v>851</v>
      </c>
      <c r="C55" s="176" t="s">
        <v>34</v>
      </c>
      <c r="D55" s="179">
        <v>18</v>
      </c>
      <c r="E55" s="1080"/>
      <c r="F55" s="179">
        <f>D55*E55</f>
        <v>0</v>
      </c>
      <c r="H55" s="176" t="s">
        <v>34</v>
      </c>
      <c r="J55" s="292">
        <f t="shared" si="0"/>
        <v>0</v>
      </c>
      <c r="K55" s="179">
        <f>I55*J55</f>
        <v>0</v>
      </c>
      <c r="M55" s="176" t="s">
        <v>34</v>
      </c>
      <c r="O55" s="292">
        <f t="shared" si="1"/>
        <v>0</v>
      </c>
      <c r="P55" s="179">
        <f>N55*O55</f>
        <v>0</v>
      </c>
      <c r="R55" s="176" t="s">
        <v>34</v>
      </c>
      <c r="S55" s="179">
        <v>18</v>
      </c>
      <c r="T55" s="292">
        <f t="shared" si="2"/>
        <v>0</v>
      </c>
      <c r="U55" s="179">
        <f>S55*T55</f>
        <v>0</v>
      </c>
    </row>
    <row r="56" spans="1:21">
      <c r="A56" s="167"/>
      <c r="J56" s="292">
        <f t="shared" si="0"/>
        <v>0</v>
      </c>
      <c r="O56" s="292">
        <f t="shared" si="1"/>
        <v>0</v>
      </c>
      <c r="T56" s="292">
        <f t="shared" si="2"/>
        <v>0</v>
      </c>
    </row>
    <row r="57" spans="1:21" ht="76.5">
      <c r="A57" s="306" t="s">
        <v>1079</v>
      </c>
      <c r="B57" s="278" t="s">
        <v>2070</v>
      </c>
      <c r="J57" s="292">
        <f t="shared" si="0"/>
        <v>0</v>
      </c>
      <c r="O57" s="292">
        <f t="shared" si="1"/>
        <v>0</v>
      </c>
      <c r="T57" s="292">
        <f t="shared" si="2"/>
        <v>0</v>
      </c>
    </row>
    <row r="58" spans="1:21">
      <c r="A58" s="167"/>
      <c r="B58" s="280" t="s">
        <v>853</v>
      </c>
      <c r="C58" s="179" t="s">
        <v>1</v>
      </c>
      <c r="D58" s="179">
        <v>2</v>
      </c>
      <c r="E58" s="1081"/>
      <c r="F58" s="179">
        <f>D58*E58</f>
        <v>0</v>
      </c>
      <c r="H58" s="179" t="s">
        <v>1</v>
      </c>
      <c r="J58" s="292">
        <f t="shared" si="0"/>
        <v>0</v>
      </c>
      <c r="K58" s="179">
        <f>I58*J58</f>
        <v>0</v>
      </c>
      <c r="M58" s="179" t="s">
        <v>1</v>
      </c>
      <c r="O58" s="292">
        <f t="shared" si="1"/>
        <v>0</v>
      </c>
      <c r="P58" s="179">
        <f>N58*O58</f>
        <v>0</v>
      </c>
      <c r="R58" s="179" t="s">
        <v>1</v>
      </c>
      <c r="S58" s="179">
        <v>2</v>
      </c>
      <c r="T58" s="292">
        <f t="shared" si="2"/>
        <v>0</v>
      </c>
      <c r="U58" s="179">
        <f>S58*T58</f>
        <v>0</v>
      </c>
    </row>
    <row r="59" spans="1:21" ht="38.25">
      <c r="A59" s="167"/>
      <c r="B59" s="307" t="s">
        <v>855</v>
      </c>
      <c r="C59" s="292" t="s">
        <v>1</v>
      </c>
      <c r="D59" s="292">
        <v>1</v>
      </c>
      <c r="E59" s="1077"/>
      <c r="F59" s="292">
        <f>D59*E59</f>
        <v>0</v>
      </c>
      <c r="H59" s="292" t="s">
        <v>1</v>
      </c>
      <c r="I59" s="292"/>
      <c r="J59" s="292">
        <f t="shared" si="0"/>
        <v>0</v>
      </c>
      <c r="K59" s="292">
        <f>I59*J59</f>
        <v>0</v>
      </c>
      <c r="M59" s="292" t="s">
        <v>1</v>
      </c>
      <c r="N59" s="292"/>
      <c r="O59" s="292">
        <f t="shared" si="1"/>
        <v>0</v>
      </c>
      <c r="P59" s="292">
        <f>N59*O59</f>
        <v>0</v>
      </c>
      <c r="R59" s="292" t="s">
        <v>1</v>
      </c>
      <c r="S59" s="292">
        <v>1</v>
      </c>
      <c r="T59" s="292">
        <f t="shared" si="2"/>
        <v>0</v>
      </c>
      <c r="U59" s="292">
        <f>S59*T59</f>
        <v>0</v>
      </c>
    </row>
    <row r="60" spans="1:21" ht="25.5">
      <c r="A60" s="167"/>
      <c r="B60" s="307" t="s">
        <v>856</v>
      </c>
      <c r="C60" s="292" t="s">
        <v>1</v>
      </c>
      <c r="D60" s="292">
        <v>1</v>
      </c>
      <c r="E60" s="1077"/>
      <c r="F60" s="292">
        <f>D60*E60</f>
        <v>0</v>
      </c>
      <c r="H60" s="292" t="s">
        <v>1</v>
      </c>
      <c r="I60" s="292"/>
      <c r="J60" s="292">
        <f t="shared" si="0"/>
        <v>0</v>
      </c>
      <c r="K60" s="292">
        <f>I60*J60</f>
        <v>0</v>
      </c>
      <c r="M60" s="292" t="s">
        <v>1</v>
      </c>
      <c r="N60" s="292"/>
      <c r="O60" s="292">
        <f t="shared" si="1"/>
        <v>0</v>
      </c>
      <c r="P60" s="292">
        <f>N60*O60</f>
        <v>0</v>
      </c>
      <c r="R60" s="292" t="s">
        <v>1</v>
      </c>
      <c r="S60" s="292">
        <v>1</v>
      </c>
      <c r="T60" s="292">
        <f t="shared" si="2"/>
        <v>0</v>
      </c>
      <c r="U60" s="292">
        <f>S60*T60</f>
        <v>0</v>
      </c>
    </row>
    <row r="61" spans="1:21">
      <c r="A61" s="167"/>
      <c r="J61" s="292">
        <f t="shared" si="0"/>
        <v>0</v>
      </c>
      <c r="O61" s="292">
        <f t="shared" si="1"/>
        <v>0</v>
      </c>
      <c r="T61" s="292">
        <f t="shared" si="2"/>
        <v>0</v>
      </c>
    </row>
    <row r="62" spans="1:21" s="314" customFormat="1" ht="94.5" customHeight="1">
      <c r="A62" s="308" t="s">
        <v>1080</v>
      </c>
      <c r="B62" s="309" t="s">
        <v>743</v>
      </c>
      <c r="C62" s="327" t="s">
        <v>3</v>
      </c>
      <c r="D62" s="328">
        <v>90</v>
      </c>
      <c r="E62" s="1082"/>
      <c r="F62" s="329">
        <f>D62*E62</f>
        <v>0</v>
      </c>
      <c r="G62" s="330"/>
      <c r="H62" s="327" t="s">
        <v>3</v>
      </c>
      <c r="I62" s="328"/>
      <c r="J62" s="292">
        <f t="shared" si="0"/>
        <v>0</v>
      </c>
      <c r="K62" s="329">
        <f>I62*J62</f>
        <v>0</v>
      </c>
      <c r="L62" s="330"/>
      <c r="M62" s="327" t="s">
        <v>3</v>
      </c>
      <c r="N62" s="328"/>
      <c r="O62" s="292">
        <f t="shared" si="1"/>
        <v>0</v>
      </c>
      <c r="P62" s="329">
        <f>N62*O62</f>
        <v>0</v>
      </c>
      <c r="Q62" s="330"/>
      <c r="R62" s="327" t="s">
        <v>3</v>
      </c>
      <c r="S62" s="328">
        <v>90</v>
      </c>
      <c r="T62" s="292">
        <f t="shared" si="2"/>
        <v>0</v>
      </c>
      <c r="U62" s="329">
        <f>S62*T62</f>
        <v>0</v>
      </c>
    </row>
    <row r="63" spans="1:21" s="314" customFormat="1" ht="13.15" customHeight="1">
      <c r="A63" s="308"/>
      <c r="B63" s="309"/>
      <c r="C63" s="310"/>
      <c r="D63" s="311"/>
      <c r="E63" s="312"/>
      <c r="F63" s="313"/>
      <c r="H63" s="310"/>
      <c r="I63" s="311"/>
      <c r="J63" s="292">
        <f t="shared" si="0"/>
        <v>0</v>
      </c>
      <c r="K63" s="313"/>
      <c r="M63" s="310"/>
      <c r="N63" s="311"/>
      <c r="O63" s="292">
        <f t="shared" si="1"/>
        <v>0</v>
      </c>
      <c r="P63" s="313"/>
      <c r="R63" s="310"/>
      <c r="S63" s="311"/>
      <c r="T63" s="292">
        <f t="shared" si="2"/>
        <v>0</v>
      </c>
      <c r="U63" s="313"/>
    </row>
    <row r="64" spans="1:21" ht="69" customHeight="1">
      <c r="A64" s="268" t="s">
        <v>1081</v>
      </c>
      <c r="B64" s="278" t="s">
        <v>880</v>
      </c>
      <c r="C64" s="290" t="s">
        <v>34</v>
      </c>
      <c r="D64" s="292">
        <v>19.5</v>
      </c>
      <c r="E64" s="1077"/>
      <c r="F64" s="292">
        <f>D64*E64</f>
        <v>0</v>
      </c>
      <c r="G64" s="331"/>
      <c r="H64" s="290" t="s">
        <v>34</v>
      </c>
      <c r="I64" s="292"/>
      <c r="J64" s="292">
        <f t="shared" si="0"/>
        <v>0</v>
      </c>
      <c r="K64" s="292">
        <f>I64*J64</f>
        <v>0</v>
      </c>
      <c r="L64" s="331"/>
      <c r="M64" s="290" t="s">
        <v>34</v>
      </c>
      <c r="N64" s="292"/>
      <c r="O64" s="292">
        <f t="shared" si="1"/>
        <v>0</v>
      </c>
      <c r="P64" s="292">
        <f>N64*O64</f>
        <v>0</v>
      </c>
      <c r="Q64" s="331"/>
      <c r="R64" s="290" t="s">
        <v>34</v>
      </c>
      <c r="S64" s="292">
        <v>19.5</v>
      </c>
      <c r="T64" s="292">
        <f t="shared" si="2"/>
        <v>0</v>
      </c>
      <c r="U64" s="292">
        <f>S64*T64</f>
        <v>0</v>
      </c>
    </row>
    <row r="65" spans="1:21">
      <c r="A65" s="167"/>
      <c r="J65" s="292">
        <f t="shared" si="0"/>
        <v>0</v>
      </c>
      <c r="O65" s="292">
        <f t="shared" si="1"/>
        <v>0</v>
      </c>
      <c r="T65" s="292">
        <f t="shared" si="2"/>
        <v>0</v>
      </c>
    </row>
    <row r="66" spans="1:21" s="319" customFormat="1">
      <c r="A66" s="315" t="s">
        <v>1082</v>
      </c>
      <c r="B66" s="316" t="s">
        <v>639</v>
      </c>
      <c r="C66" s="317"/>
      <c r="D66" s="271"/>
      <c r="E66" s="283"/>
      <c r="F66" s="318"/>
      <c r="H66" s="317"/>
      <c r="I66" s="271"/>
      <c r="J66" s="292">
        <f t="shared" si="0"/>
        <v>0</v>
      </c>
      <c r="K66" s="318"/>
      <c r="M66" s="317"/>
      <c r="N66" s="271"/>
      <c r="O66" s="292">
        <f t="shared" si="1"/>
        <v>0</v>
      </c>
      <c r="P66" s="318"/>
      <c r="R66" s="317"/>
      <c r="S66" s="271"/>
      <c r="T66" s="292">
        <f t="shared" si="2"/>
        <v>0</v>
      </c>
      <c r="U66" s="318"/>
    </row>
    <row r="67" spans="1:21" s="319" customFormat="1" ht="106.5" customHeight="1">
      <c r="A67" s="320"/>
      <c r="B67" s="269" t="s">
        <v>879</v>
      </c>
      <c r="C67" s="270" t="s">
        <v>41</v>
      </c>
      <c r="D67" s="271">
        <v>1</v>
      </c>
      <c r="E67" s="1078"/>
      <c r="F67" s="335">
        <f>D67*E67</f>
        <v>0</v>
      </c>
      <c r="G67" s="336"/>
      <c r="H67" s="270" t="s">
        <v>41</v>
      </c>
      <c r="I67" s="271"/>
      <c r="J67" s="292">
        <f t="shared" si="0"/>
        <v>0</v>
      </c>
      <c r="K67" s="335">
        <f>I67*J67</f>
        <v>0</v>
      </c>
      <c r="L67" s="336"/>
      <c r="M67" s="270" t="s">
        <v>41</v>
      </c>
      <c r="N67" s="271"/>
      <c r="O67" s="292">
        <f t="shared" si="1"/>
        <v>0</v>
      </c>
      <c r="P67" s="335">
        <f>N67*O67</f>
        <v>0</v>
      </c>
      <c r="Q67" s="336"/>
      <c r="R67" s="270" t="s">
        <v>41</v>
      </c>
      <c r="S67" s="271">
        <v>1</v>
      </c>
      <c r="T67" s="292">
        <f t="shared" si="2"/>
        <v>0</v>
      </c>
      <c r="U67" s="335">
        <f>S67*T67</f>
        <v>0</v>
      </c>
    </row>
    <row r="68" spans="1:21" s="160" customFormat="1">
      <c r="A68" s="323"/>
      <c r="B68" s="156"/>
      <c r="C68" s="321"/>
      <c r="D68" s="322"/>
      <c r="E68" s="153"/>
      <c r="F68" s="322"/>
      <c r="H68" s="321"/>
      <c r="I68" s="322"/>
      <c r="J68" s="153"/>
      <c r="K68" s="322"/>
      <c r="M68" s="321"/>
      <c r="N68" s="322"/>
      <c r="O68" s="153"/>
      <c r="P68" s="322"/>
      <c r="R68" s="321"/>
      <c r="S68" s="322"/>
      <c r="T68" s="153"/>
      <c r="U68" s="322"/>
    </row>
    <row r="69" spans="1:21" s="154" customFormat="1" ht="20.100000000000001" customHeight="1">
      <c r="A69" s="727"/>
      <c r="B69" s="339" t="s">
        <v>874</v>
      </c>
      <c r="C69" s="150"/>
      <c r="D69" s="151"/>
      <c r="E69" s="151"/>
      <c r="F69" s="151">
        <f>SUM(F8:F67)</f>
        <v>0</v>
      </c>
      <c r="H69" s="150"/>
      <c r="I69" s="151"/>
      <c r="J69" s="151"/>
      <c r="K69" s="151">
        <f>SUM(K7:K67)</f>
        <v>0</v>
      </c>
      <c r="M69" s="150"/>
      <c r="N69" s="151"/>
      <c r="O69" s="151"/>
      <c r="P69" s="151">
        <f>SUM(P8:P67)</f>
        <v>0</v>
      </c>
      <c r="R69" s="150"/>
      <c r="S69" s="151"/>
      <c r="T69" s="151"/>
      <c r="U69" s="151">
        <f>SUM(U8:U67)</f>
        <v>0</v>
      </c>
    </row>
    <row r="73" spans="1:21" s="314" customFormat="1" ht="13.15" customHeight="1">
      <c r="A73" s="308"/>
      <c r="B73" s="309"/>
      <c r="C73" s="310"/>
      <c r="D73" s="311"/>
      <c r="E73" s="312"/>
      <c r="F73" s="311"/>
      <c r="H73" s="310"/>
      <c r="I73" s="311"/>
      <c r="J73" s="312"/>
      <c r="K73" s="311"/>
      <c r="M73" s="310"/>
      <c r="N73" s="311"/>
      <c r="O73" s="312"/>
      <c r="P73" s="311"/>
      <c r="R73" s="310"/>
      <c r="S73" s="311"/>
      <c r="T73" s="312"/>
      <c r="U73" s="311"/>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4"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00B0F0"/>
    <pageSetUpPr fitToPage="1"/>
  </sheetPr>
  <dimension ref="A1:I26"/>
  <sheetViews>
    <sheetView windowProtection="1" showGridLines="0" showZeros="0" zoomScaleNormal="100" zoomScaleSheetLayoutView="80" zoomScalePageLayoutView="90" workbookViewId="0">
      <selection activeCell="G14" sqref="G14"/>
    </sheetView>
  </sheetViews>
  <sheetFormatPr defaultColWidth="9" defaultRowHeight="12.75"/>
  <cols>
    <col min="1" max="1" width="17.7109375" style="167" customWidth="1"/>
    <col min="2" max="2" width="55.85546875" style="168" customWidth="1"/>
    <col min="3" max="3" width="12.7109375" style="169" customWidth="1"/>
    <col min="4" max="4" width="4.7109375" style="172" customWidth="1"/>
    <col min="5" max="5" width="13.7109375" style="172" customWidth="1"/>
    <col min="6" max="6" width="4.7109375" style="172" customWidth="1"/>
    <col min="7" max="7" width="13.7109375" style="172" customWidth="1"/>
    <col min="8" max="8" width="4.7109375" style="172" customWidth="1"/>
    <col min="9" max="9" width="13.7109375" style="172" customWidth="1"/>
    <col min="10" max="16384" width="9" style="172"/>
  </cols>
  <sheetData>
    <row r="1" spans="1:9">
      <c r="A1" s="176"/>
      <c r="B1" s="269"/>
    </row>
    <row r="2" spans="1:9">
      <c r="A2" s="176"/>
      <c r="B2" s="269"/>
    </row>
    <row r="3" spans="1:9">
      <c r="A3" s="176"/>
      <c r="B3" s="269"/>
    </row>
    <row r="4" spans="1:9">
      <c r="A4" s="176"/>
      <c r="B4" s="269"/>
    </row>
    <row r="5" spans="1:9">
      <c r="A5" s="176"/>
      <c r="B5" s="269"/>
    </row>
    <row r="6" spans="1:9" s="154" customFormat="1" ht="20.100000000000001" customHeight="1">
      <c r="A6" s="150"/>
      <c r="B6" s="339" t="s">
        <v>697</v>
      </c>
      <c r="C6" s="151"/>
      <c r="E6" s="151" t="s">
        <v>1990</v>
      </c>
      <c r="F6" s="153"/>
      <c r="G6" s="151" t="s">
        <v>1991</v>
      </c>
      <c r="H6" s="153"/>
      <c r="I6" s="151" t="s">
        <v>1992</v>
      </c>
    </row>
    <row r="7" spans="1:9" s="164" customFormat="1" ht="15" customHeight="1">
      <c r="A7" s="161"/>
      <c r="B7" s="162"/>
      <c r="C7" s="153"/>
    </row>
    <row r="8" spans="1:9" s="164" customFormat="1" ht="15" customHeight="1">
      <c r="A8" s="161">
        <v>1</v>
      </c>
      <c r="B8" s="162" t="str">
        <f>'01. Limarski radovi'!B5</f>
        <v>LIMARSKI RADOVI</v>
      </c>
      <c r="C8" s="157">
        <f>lim</f>
        <v>0</v>
      </c>
      <c r="G8" s="157">
        <f>'01. Limarski radovi'!P23</f>
        <v>0</v>
      </c>
      <c r="I8" s="157">
        <f>'01. Limarski radovi'!U23</f>
        <v>0</v>
      </c>
    </row>
    <row r="9" spans="1:9" s="164" customFormat="1" ht="15" customHeight="1">
      <c r="A9" s="161">
        <v>2</v>
      </c>
      <c r="B9" s="162" t="str">
        <f>'02. Krovopokrivački radovi'!B5</f>
        <v>KROVOPOKRIVAČKI RADOVI</v>
      </c>
      <c r="C9" s="157">
        <f>kro</f>
        <v>0</v>
      </c>
      <c r="G9" s="157">
        <f>'02. Krovopokrivački radovi'!P12</f>
        <v>0</v>
      </c>
    </row>
    <row r="10" spans="1:9" s="164" customFormat="1" ht="15" customHeight="1">
      <c r="A10" s="161">
        <v>3</v>
      </c>
      <c r="B10" s="162" t="str">
        <f>'03. Vanjska stolarija'!B5</f>
        <v>VANJSKA ALUMINIJSKA STOLARIJA</v>
      </c>
      <c r="C10" s="157">
        <f>sto</f>
        <v>0</v>
      </c>
      <c r="G10" s="157">
        <f>'03. Vanjska stolarija'!P161</f>
        <v>0</v>
      </c>
    </row>
    <row r="11" spans="1:9" s="164" customFormat="1" ht="15" customHeight="1">
      <c r="A11" s="161">
        <v>4</v>
      </c>
      <c r="B11" s="162" t="str">
        <f>'04. Unutarnja stolarija'!B5</f>
        <v>UNUTARNJA STOLARIJA</v>
      </c>
      <c r="C11" s="157">
        <f>usto</f>
        <v>0</v>
      </c>
      <c r="G11" s="157">
        <f>'04. Unutarnja stolarija'!P75</f>
        <v>0</v>
      </c>
      <c r="I11" s="157">
        <f>'04. Unutarnja stolarija'!U75</f>
        <v>0</v>
      </c>
    </row>
    <row r="12" spans="1:9" s="164" customFormat="1" ht="15" customHeight="1">
      <c r="A12" s="161">
        <v>5</v>
      </c>
      <c r="B12" s="162" t="str">
        <f>'05. Vatrootporna stolarija'!B5</f>
        <v>VATROOTPORNA STOLARIJA</v>
      </c>
      <c r="C12" s="157">
        <f>assa</f>
        <v>0</v>
      </c>
      <c r="G12" s="157">
        <f>'05. Vatrootporna stolarija'!P55</f>
        <v>0</v>
      </c>
      <c r="I12" s="157">
        <f>'05. Vatrootporna stolarija'!U55</f>
        <v>0</v>
      </c>
    </row>
    <row r="13" spans="1:9" s="164" customFormat="1" ht="15" customHeight="1">
      <c r="A13" s="161">
        <v>6</v>
      </c>
      <c r="B13" s="162" t="str">
        <f>'06. Bravarski radovi'!B5</f>
        <v>BRAVARSKI RADOVI</v>
      </c>
      <c r="C13" s="157">
        <f>bra</f>
        <v>0</v>
      </c>
      <c r="G13" s="157">
        <f>'06. Bravarski radovi'!P59</f>
        <v>0</v>
      </c>
      <c r="I13" s="157">
        <f>'06. Bravarski radovi'!U59</f>
        <v>0</v>
      </c>
    </row>
    <row r="14" spans="1:9" s="164" customFormat="1" ht="15" customHeight="1">
      <c r="A14" s="161">
        <v>7</v>
      </c>
      <c r="B14" s="162" t="str">
        <f>'07. Gipskartonski radovi'!B5</f>
        <v>GIPSKARTONSKI RADOVI</v>
      </c>
      <c r="C14" s="157">
        <f>gips</f>
        <v>0</v>
      </c>
      <c r="G14" s="157">
        <f>'07. Gipskartonski radovi'!P92</f>
        <v>0</v>
      </c>
      <c r="I14" s="157">
        <f>'07. Gipskartonski radovi'!U92</f>
        <v>0</v>
      </c>
    </row>
    <row r="15" spans="1:9" s="164" customFormat="1" ht="15" customHeight="1">
      <c r="A15" s="161">
        <v>8</v>
      </c>
      <c r="B15" s="162" t="str">
        <f>'08. Kamenorezački radovi'!B5</f>
        <v>KAMENOREZAČKI RADOVI</v>
      </c>
      <c r="C15" s="157">
        <f>kam</f>
        <v>0</v>
      </c>
      <c r="G15" s="157">
        <f>'08. Kamenorezački radovi'!P15</f>
        <v>0</v>
      </c>
      <c r="I15" s="157">
        <f>'08. Kamenorezački radovi'!U15</f>
        <v>0</v>
      </c>
    </row>
    <row r="16" spans="1:9" s="164" customFormat="1" ht="15" customHeight="1">
      <c r="A16" s="161">
        <v>9</v>
      </c>
      <c r="B16" s="162" t="str">
        <f>'09. Keramičarski radovi'!B5</f>
        <v>KERAMIČARSKI RADOVI</v>
      </c>
      <c r="C16" s="157">
        <f>ker</f>
        <v>0</v>
      </c>
      <c r="G16" s="157">
        <f>'09. Keramičarski radovi'!P26</f>
        <v>0</v>
      </c>
      <c r="I16" s="157">
        <f>'09. Keramičarski radovi'!U26</f>
        <v>0</v>
      </c>
    </row>
    <row r="17" spans="1:9" s="164" customFormat="1" ht="15" customHeight="1">
      <c r="A17" s="161">
        <v>10</v>
      </c>
      <c r="B17" s="162" t="str">
        <f>'10. Parketarski radovi'!B5</f>
        <v>PARKETARSKI RADOVI</v>
      </c>
      <c r="C17" s="157">
        <f>ker</f>
        <v>0</v>
      </c>
      <c r="E17" s="157">
        <f>'10. Parketarski radovi'!K11</f>
        <v>0</v>
      </c>
      <c r="G17" s="157">
        <f>'10. Parketarski radovi'!P11</f>
        <v>0</v>
      </c>
      <c r="I17" s="157">
        <f>'10. Parketarski radovi'!U11</f>
        <v>0</v>
      </c>
    </row>
    <row r="18" spans="1:9" s="164" customFormat="1" ht="15" customHeight="1">
      <c r="A18" s="161">
        <v>11</v>
      </c>
      <c r="B18" s="162" t="str">
        <f>'11. Soboslikarski radovi'!B5</f>
        <v>SOBOSLIKARSKO - LIČILAČKI RADOVI</v>
      </c>
      <c r="C18" s="157">
        <f>sob</f>
        <v>0</v>
      </c>
      <c r="E18" s="157">
        <f>'11. Soboslikarski radovi'!K17</f>
        <v>0</v>
      </c>
      <c r="G18" s="157">
        <f>'11. Soboslikarski radovi'!P17</f>
        <v>0</v>
      </c>
      <c r="I18" s="157">
        <f>'11. Soboslikarski radovi'!U17</f>
        <v>0</v>
      </c>
    </row>
    <row r="19" spans="1:9" s="164" customFormat="1" ht="15" customHeight="1">
      <c r="A19" s="161">
        <v>12</v>
      </c>
      <c r="B19" s="162" t="str">
        <f>'12. Podoplagački radovi'!B5</f>
        <v>PODOPOLAGAČKI RADOVI</v>
      </c>
      <c r="C19" s="157">
        <f>pod</f>
        <v>0</v>
      </c>
      <c r="E19" s="157">
        <f>'12. Podoplagački radovi'!K24</f>
        <v>0</v>
      </c>
      <c r="G19" s="157">
        <f>'12. Podoplagački radovi'!P24</f>
        <v>0</v>
      </c>
      <c r="I19" s="157">
        <f>'12. Podoplagački radovi'!U24</f>
        <v>0</v>
      </c>
    </row>
    <row r="20" spans="1:9" s="164" customFormat="1" ht="15" customHeight="1">
      <c r="A20" s="161">
        <v>13</v>
      </c>
      <c r="B20" s="162" t="str">
        <f>'13.Radovi na okolišu'!B5</f>
        <v>UREĐENJE OKOLIŠA</v>
      </c>
      <c r="C20" s="157">
        <f>okoliš</f>
        <v>0</v>
      </c>
      <c r="E20" s="157">
        <f>'13.Radovi na okolišu'!K69</f>
        <v>0</v>
      </c>
      <c r="G20" s="157">
        <f>'13.Radovi na okolišu'!P69</f>
        <v>0</v>
      </c>
      <c r="I20" s="157">
        <f>'13.Radovi na okolišu'!U69</f>
        <v>0</v>
      </c>
    </row>
    <row r="21" spans="1:9" s="164" customFormat="1" ht="15" customHeight="1">
      <c r="A21" s="161"/>
      <c r="B21" s="162"/>
      <c r="C21" s="157"/>
    </row>
    <row r="22" spans="1:9" s="154" customFormat="1" ht="20.100000000000001" customHeight="1">
      <c r="A22" s="150"/>
      <c r="B22" s="339" t="s">
        <v>631</v>
      </c>
      <c r="C22" s="166">
        <f>SUM(C8:C21)</f>
        <v>0</v>
      </c>
      <c r="E22" s="151">
        <f>SUM(E8:E20)</f>
        <v>0</v>
      </c>
      <c r="G22" s="151">
        <f>SUM(G8:G20)</f>
        <v>0</v>
      </c>
      <c r="I22" s="151">
        <f>SUM(I8:I20)</f>
        <v>0</v>
      </c>
    </row>
    <row r="24" spans="1:9">
      <c r="F24" s="171"/>
      <c r="H24" s="171"/>
      <c r="I24" s="171"/>
    </row>
    <row r="25" spans="1:9">
      <c r="E25" s="171"/>
      <c r="G25" s="171"/>
    </row>
    <row r="26" spans="1:9">
      <c r="G26" s="171"/>
    </row>
  </sheetData>
  <sheetProtection password="E4C2" sheet="1" objects="1" scenarios="1"/>
  <pageMargins left="0.78740157480314965" right="0.19685039370078741" top="0.62992125984251968" bottom="0.55118110236220474" header="0.31496062992125984" footer="0.27559055118110237"/>
  <pageSetup paperSize="9" scale="98"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00B0F0"/>
    <pageSetUpPr fitToPage="1"/>
  </sheetPr>
  <dimension ref="A2:F44"/>
  <sheetViews>
    <sheetView windowProtection="1" showGridLines="0" view="pageBreakPreview" zoomScaleNormal="100" zoomScaleSheetLayoutView="100" workbookViewId="0">
      <selection activeCell="F25" sqref="F25"/>
    </sheetView>
  </sheetViews>
  <sheetFormatPr defaultRowHeight="15.75"/>
  <cols>
    <col min="1" max="1" width="53" style="1016" customWidth="1"/>
    <col min="2" max="2" width="62.140625" style="1017" customWidth="1"/>
    <col min="3" max="3" width="10.140625" style="1018" customWidth="1"/>
    <col min="4" max="4" width="10.140625" style="1019" customWidth="1"/>
    <col min="5" max="5" width="11.7109375" style="1020" customWidth="1"/>
    <col min="6" max="6" width="14.28515625" style="1020" customWidth="1"/>
    <col min="7" max="16384" width="9.140625" style="1014"/>
  </cols>
  <sheetData>
    <row r="2" spans="1:6">
      <c r="A2" s="1011"/>
      <c r="B2" s="1012"/>
      <c r="C2" s="1012"/>
      <c r="D2" s="1012"/>
      <c r="E2" s="1013"/>
      <c r="F2" s="1013"/>
    </row>
    <row r="3" spans="1:6">
      <c r="A3" s="1011"/>
      <c r="B3" s="1012"/>
      <c r="C3" s="1012"/>
      <c r="D3" s="1012"/>
      <c r="E3" s="1013"/>
      <c r="F3" s="1013"/>
    </row>
    <row r="4" spans="1:6">
      <c r="A4" s="1011"/>
      <c r="B4" s="1012"/>
      <c r="C4" s="1012"/>
      <c r="D4" s="1012"/>
      <c r="E4" s="1013"/>
      <c r="F4" s="1013"/>
    </row>
    <row r="5" spans="1:6">
      <c r="A5" s="1011"/>
      <c r="B5" s="1012"/>
      <c r="C5" s="1012"/>
      <c r="D5" s="1012"/>
      <c r="E5" s="1013"/>
      <c r="F5" s="1013"/>
    </row>
    <row r="6" spans="1:6">
      <c r="A6" s="1011"/>
      <c r="B6" s="1012"/>
      <c r="C6" s="1012"/>
      <c r="D6" s="1012"/>
      <c r="E6" s="1013"/>
      <c r="F6" s="1013"/>
    </row>
    <row r="7" spans="1:6">
      <c r="A7" s="1011"/>
      <c r="B7" s="1012"/>
      <c r="C7" s="1012"/>
      <c r="D7" s="1012"/>
      <c r="E7" s="1013"/>
      <c r="F7" s="1013"/>
    </row>
    <row r="8" spans="1:6">
      <c r="A8" s="1011"/>
      <c r="B8" s="1012"/>
      <c r="C8" s="1012"/>
      <c r="D8" s="1012"/>
      <c r="E8" s="1013"/>
      <c r="F8" s="1013"/>
    </row>
    <row r="9" spans="1:6">
      <c r="A9" s="1011"/>
      <c r="B9" s="1012"/>
      <c r="C9" s="1012"/>
      <c r="D9" s="1012"/>
      <c r="E9" s="1013"/>
      <c r="F9" s="1013"/>
    </row>
    <row r="10" spans="1:6">
      <c r="A10" s="1011"/>
      <c r="B10" s="1012"/>
      <c r="C10" s="1012"/>
      <c r="D10" s="1012"/>
      <c r="E10" s="1013"/>
      <c r="F10" s="1013"/>
    </row>
    <row r="11" spans="1:6">
      <c r="A11" s="1011"/>
      <c r="B11" s="1012"/>
      <c r="C11" s="1012"/>
      <c r="D11" s="1012"/>
      <c r="E11" s="1013"/>
      <c r="F11" s="1013"/>
    </row>
    <row r="12" spans="1:6">
      <c r="A12" s="1011"/>
      <c r="B12" s="1012"/>
      <c r="C12" s="1012"/>
      <c r="D12" s="1012"/>
      <c r="E12" s="1013"/>
      <c r="F12" s="1013"/>
    </row>
    <row r="13" spans="1:6">
      <c r="A13" s="1011"/>
      <c r="B13" s="1012"/>
      <c r="C13" s="1012"/>
      <c r="D13" s="1012"/>
      <c r="E13" s="1013"/>
      <c r="F13" s="1013"/>
    </row>
    <row r="14" spans="1:6">
      <c r="A14" s="1011"/>
      <c r="B14" s="1012"/>
      <c r="C14" s="1012"/>
      <c r="D14" s="1012"/>
      <c r="E14" s="1013"/>
      <c r="F14" s="1013"/>
    </row>
    <row r="15" spans="1:6">
      <c r="A15" s="1011"/>
      <c r="B15" s="1012"/>
      <c r="C15" s="1012"/>
      <c r="D15" s="1012"/>
      <c r="E15" s="1013"/>
      <c r="F15" s="1013"/>
    </row>
    <row r="16" spans="1:6">
      <c r="A16" s="1011"/>
      <c r="B16" s="1012"/>
      <c r="C16" s="1012"/>
      <c r="D16" s="1012"/>
      <c r="E16" s="1013"/>
      <c r="F16" s="1013"/>
    </row>
    <row r="17" spans="1:6" s="1015" customFormat="1" ht="30" customHeight="1">
      <c r="A17" s="1156" t="s">
        <v>2183</v>
      </c>
      <c r="B17" s="1156"/>
      <c r="C17" s="1156"/>
      <c r="D17" s="1156"/>
      <c r="E17" s="1030"/>
      <c r="F17" s="1030"/>
    </row>
    <row r="18" spans="1:6">
      <c r="A18" s="1011"/>
      <c r="B18" s="1012"/>
      <c r="C18" s="1012"/>
      <c r="D18" s="1012"/>
      <c r="E18" s="1013"/>
      <c r="F18" s="1013"/>
    </row>
    <row r="19" spans="1:6">
      <c r="A19" s="1011"/>
      <c r="B19" s="1012"/>
      <c r="C19" s="1012"/>
      <c r="D19" s="1012"/>
      <c r="E19" s="1013"/>
      <c r="F19" s="1013"/>
    </row>
    <row r="20" spans="1:6">
      <c r="A20" s="1011"/>
      <c r="B20" s="1012"/>
      <c r="C20" s="1012"/>
      <c r="D20" s="1012"/>
      <c r="E20" s="1013"/>
      <c r="F20" s="1013"/>
    </row>
    <row r="21" spans="1:6">
      <c r="A21" s="1011"/>
      <c r="B21" s="1012"/>
      <c r="C21" s="1012"/>
      <c r="D21" s="1012"/>
      <c r="E21" s="1013"/>
      <c r="F21" s="1013"/>
    </row>
    <row r="22" spans="1:6">
      <c r="A22" s="1011"/>
      <c r="B22" s="1012"/>
      <c r="C22" s="1012"/>
      <c r="D22" s="1012"/>
      <c r="E22" s="1013"/>
      <c r="F22" s="1013"/>
    </row>
    <row r="23" spans="1:6">
      <c r="A23" s="1011"/>
      <c r="B23" s="1012"/>
      <c r="C23" s="1012"/>
      <c r="D23" s="1012"/>
      <c r="E23" s="1013"/>
      <c r="F23" s="1013"/>
    </row>
    <row r="24" spans="1:6">
      <c r="A24" s="1011"/>
      <c r="B24" s="1012"/>
      <c r="C24" s="1012"/>
      <c r="D24" s="1012"/>
      <c r="E24" s="1013"/>
      <c r="F24" s="1013"/>
    </row>
    <row r="25" spans="1:6">
      <c r="A25" s="1011"/>
      <c r="B25" s="1012"/>
      <c r="C25" s="1012"/>
      <c r="D25" s="1012"/>
      <c r="E25" s="1013"/>
      <c r="F25" s="1013"/>
    </row>
    <row r="26" spans="1:6">
      <c r="A26" s="1011"/>
      <c r="B26" s="1012"/>
      <c r="C26" s="1012"/>
      <c r="D26" s="1012"/>
      <c r="E26" s="1013"/>
      <c r="F26" s="1013"/>
    </row>
    <row r="27" spans="1:6">
      <c r="A27" s="1011"/>
      <c r="B27" s="1012"/>
      <c r="C27" s="1012"/>
      <c r="D27" s="1012"/>
      <c r="E27" s="1013"/>
      <c r="F27" s="1013"/>
    </row>
    <row r="28" spans="1:6">
      <c r="A28" s="1011"/>
      <c r="B28" s="1012"/>
      <c r="C28" s="1012"/>
      <c r="D28" s="1012"/>
      <c r="E28" s="1013"/>
      <c r="F28" s="1013"/>
    </row>
    <row r="29" spans="1:6">
      <c r="A29" s="1011"/>
      <c r="B29" s="1012"/>
      <c r="C29" s="1012"/>
      <c r="D29" s="1012"/>
      <c r="E29" s="1013"/>
      <c r="F29" s="1013"/>
    </row>
    <row r="30" spans="1:6">
      <c r="A30" s="1011"/>
      <c r="B30" s="1012"/>
      <c r="C30" s="1012"/>
      <c r="D30" s="1012"/>
      <c r="E30" s="1013"/>
      <c r="F30" s="1013"/>
    </row>
    <row r="31" spans="1:6">
      <c r="A31" s="1011"/>
      <c r="B31" s="1012"/>
      <c r="C31" s="1012"/>
      <c r="D31" s="1012"/>
      <c r="E31" s="1013"/>
      <c r="F31" s="1013"/>
    </row>
    <row r="32" spans="1:6">
      <c r="A32" s="1011"/>
      <c r="B32" s="1012"/>
      <c r="C32" s="1012"/>
      <c r="D32" s="1012"/>
      <c r="E32" s="1013"/>
      <c r="F32" s="1013"/>
    </row>
    <row r="33" spans="1:6">
      <c r="A33" s="1011"/>
      <c r="B33" s="1012"/>
      <c r="C33" s="1012"/>
      <c r="D33" s="1012"/>
      <c r="E33" s="1013"/>
      <c r="F33" s="1013"/>
    </row>
    <row r="34" spans="1:6">
      <c r="A34" s="1011"/>
      <c r="B34" s="1012"/>
      <c r="C34" s="1012"/>
      <c r="D34" s="1012"/>
      <c r="E34" s="1013"/>
      <c r="F34" s="1013"/>
    </row>
    <row r="35" spans="1:6">
      <c r="A35" s="1011"/>
      <c r="B35" s="1012"/>
      <c r="C35" s="1012"/>
      <c r="D35" s="1012"/>
      <c r="E35" s="1013"/>
      <c r="F35" s="1013"/>
    </row>
    <row r="36" spans="1:6">
      <c r="A36" s="1011"/>
      <c r="B36" s="1012"/>
      <c r="C36" s="1012"/>
      <c r="D36" s="1012"/>
      <c r="E36" s="1013"/>
      <c r="F36" s="1013"/>
    </row>
    <row r="37" spans="1:6">
      <c r="A37" s="1011"/>
      <c r="B37" s="1012"/>
      <c r="C37" s="1012"/>
      <c r="D37" s="1012"/>
      <c r="E37" s="1013"/>
      <c r="F37" s="1013"/>
    </row>
    <row r="38" spans="1:6">
      <c r="A38" s="1011"/>
      <c r="B38" s="1012"/>
      <c r="C38" s="1012"/>
      <c r="D38" s="1012"/>
      <c r="E38" s="1013"/>
      <c r="F38" s="1013"/>
    </row>
    <row r="39" spans="1:6">
      <c r="A39" s="1011"/>
      <c r="B39" s="1012"/>
      <c r="C39" s="1012"/>
      <c r="D39" s="1012"/>
      <c r="E39" s="1013"/>
      <c r="F39" s="1013"/>
    </row>
    <row r="40" spans="1:6">
      <c r="A40" s="1011"/>
      <c r="B40" s="1012"/>
      <c r="C40" s="1012"/>
      <c r="D40" s="1012"/>
      <c r="E40" s="1013"/>
      <c r="F40" s="1013"/>
    </row>
    <row r="41" spans="1:6">
      <c r="A41" s="1011"/>
      <c r="B41" s="1012"/>
      <c r="C41" s="1012"/>
      <c r="D41" s="1012"/>
      <c r="E41" s="1013"/>
      <c r="F41" s="1013"/>
    </row>
    <row r="42" spans="1:6">
      <c r="A42" s="1011"/>
      <c r="B42" s="1012"/>
      <c r="C42" s="1012"/>
      <c r="D42" s="1012"/>
      <c r="E42" s="1013"/>
      <c r="F42" s="1013"/>
    </row>
    <row r="43" spans="1:6">
      <c r="A43" s="1011"/>
      <c r="B43" s="1012"/>
      <c r="C43" s="1012"/>
      <c r="D43" s="1012"/>
      <c r="E43" s="1013"/>
      <c r="F43" s="1013"/>
    </row>
    <row r="44" spans="1:6">
      <c r="A44" s="1011"/>
      <c r="B44" s="1012"/>
      <c r="C44" s="1012"/>
      <c r="D44" s="1012"/>
      <c r="E44" s="1013"/>
      <c r="F44" s="1013"/>
    </row>
  </sheetData>
  <sheetProtection password="E4C2" sheet="1" objects="1" scenarios="1"/>
  <mergeCells count="1">
    <mergeCell ref="A17:D17"/>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B2:G590"/>
  <sheetViews>
    <sheetView windowProtection="1" showGridLines="0" zoomScale="115" zoomScaleNormal="115" zoomScaleSheetLayoutView="115" workbookViewId="0">
      <selection activeCell="F25" sqref="F25"/>
    </sheetView>
  </sheetViews>
  <sheetFormatPr defaultColWidth="9.28515625" defaultRowHeight="15.75"/>
  <cols>
    <col min="1" max="1" width="59.7109375" style="1005" customWidth="1"/>
    <col min="2" max="2" width="7.140625" style="1001" customWidth="1"/>
    <col min="3" max="3" width="69.28515625" style="1003" customWidth="1"/>
    <col min="4" max="4" width="8.140625" style="1002" customWidth="1"/>
    <col min="5" max="5" width="7.42578125" style="1002" customWidth="1"/>
    <col min="6" max="6" width="9.85546875" style="1005" customWidth="1"/>
    <col min="7" max="7" width="11.5703125" style="1005" customWidth="1"/>
    <col min="8" max="257" width="9.28515625" style="1005"/>
    <col min="258" max="258" width="7.140625" style="1005" customWidth="1"/>
    <col min="259" max="259" width="44.5703125" style="1005" customWidth="1"/>
    <col min="260" max="260" width="8.140625" style="1005" customWidth="1"/>
    <col min="261" max="261" width="7.42578125" style="1005" customWidth="1"/>
    <col min="262" max="262" width="9.85546875" style="1005" customWidth="1"/>
    <col min="263" max="263" width="11.5703125" style="1005" customWidth="1"/>
    <col min="264" max="513" width="9.28515625" style="1005"/>
    <col min="514" max="514" width="7.140625" style="1005" customWidth="1"/>
    <col min="515" max="515" width="44.5703125" style="1005" customWidth="1"/>
    <col min="516" max="516" width="8.140625" style="1005" customWidth="1"/>
    <col min="517" max="517" width="7.42578125" style="1005" customWidth="1"/>
    <col min="518" max="518" width="9.85546875" style="1005" customWidth="1"/>
    <col min="519" max="519" width="11.5703125" style="1005" customWidth="1"/>
    <col min="520" max="769" width="9.28515625" style="1005"/>
    <col min="770" max="770" width="7.140625" style="1005" customWidth="1"/>
    <col min="771" max="771" width="44.5703125" style="1005" customWidth="1"/>
    <col min="772" max="772" width="8.140625" style="1005" customWidth="1"/>
    <col min="773" max="773" width="7.42578125" style="1005" customWidth="1"/>
    <col min="774" max="774" width="9.85546875" style="1005" customWidth="1"/>
    <col min="775" max="775" width="11.5703125" style="1005" customWidth="1"/>
    <col min="776" max="1025" width="9.28515625" style="1005"/>
    <col min="1026" max="1026" width="7.140625" style="1005" customWidth="1"/>
    <col min="1027" max="1027" width="44.5703125" style="1005" customWidth="1"/>
    <col min="1028" max="1028" width="8.140625" style="1005" customWidth="1"/>
    <col min="1029" max="1029" width="7.42578125" style="1005" customWidth="1"/>
    <col min="1030" max="1030" width="9.85546875" style="1005" customWidth="1"/>
    <col min="1031" max="1031" width="11.5703125" style="1005" customWidth="1"/>
    <col min="1032" max="1281" width="9.28515625" style="1005"/>
    <col min="1282" max="1282" width="7.140625" style="1005" customWidth="1"/>
    <col min="1283" max="1283" width="44.5703125" style="1005" customWidth="1"/>
    <col min="1284" max="1284" width="8.140625" style="1005" customWidth="1"/>
    <col min="1285" max="1285" width="7.42578125" style="1005" customWidth="1"/>
    <col min="1286" max="1286" width="9.85546875" style="1005" customWidth="1"/>
    <col min="1287" max="1287" width="11.5703125" style="1005" customWidth="1"/>
    <col min="1288" max="1537" width="9.28515625" style="1005"/>
    <col min="1538" max="1538" width="7.140625" style="1005" customWidth="1"/>
    <col min="1539" max="1539" width="44.5703125" style="1005" customWidth="1"/>
    <col min="1540" max="1540" width="8.140625" style="1005" customWidth="1"/>
    <col min="1541" max="1541" width="7.42578125" style="1005" customWidth="1"/>
    <col min="1542" max="1542" width="9.85546875" style="1005" customWidth="1"/>
    <col min="1543" max="1543" width="11.5703125" style="1005" customWidth="1"/>
    <col min="1544" max="1793" width="9.28515625" style="1005"/>
    <col min="1794" max="1794" width="7.140625" style="1005" customWidth="1"/>
    <col min="1795" max="1795" width="44.5703125" style="1005" customWidth="1"/>
    <col min="1796" max="1796" width="8.140625" style="1005" customWidth="1"/>
    <col min="1797" max="1797" width="7.42578125" style="1005" customWidth="1"/>
    <col min="1798" max="1798" width="9.85546875" style="1005" customWidth="1"/>
    <col min="1799" max="1799" width="11.5703125" style="1005" customWidth="1"/>
    <col min="1800" max="2049" width="9.28515625" style="1005"/>
    <col min="2050" max="2050" width="7.140625" style="1005" customWidth="1"/>
    <col min="2051" max="2051" width="44.5703125" style="1005" customWidth="1"/>
    <col min="2052" max="2052" width="8.140625" style="1005" customWidth="1"/>
    <col min="2053" max="2053" width="7.42578125" style="1005" customWidth="1"/>
    <col min="2054" max="2054" width="9.85546875" style="1005" customWidth="1"/>
    <col min="2055" max="2055" width="11.5703125" style="1005" customWidth="1"/>
    <col min="2056" max="2305" width="9.28515625" style="1005"/>
    <col min="2306" max="2306" width="7.140625" style="1005" customWidth="1"/>
    <col min="2307" max="2307" width="44.5703125" style="1005" customWidth="1"/>
    <col min="2308" max="2308" width="8.140625" style="1005" customWidth="1"/>
    <col min="2309" max="2309" width="7.42578125" style="1005" customWidth="1"/>
    <col min="2310" max="2310" width="9.85546875" style="1005" customWidth="1"/>
    <col min="2311" max="2311" width="11.5703125" style="1005" customWidth="1"/>
    <col min="2312" max="2561" width="9.28515625" style="1005"/>
    <col min="2562" max="2562" width="7.140625" style="1005" customWidth="1"/>
    <col min="2563" max="2563" width="44.5703125" style="1005" customWidth="1"/>
    <col min="2564" max="2564" width="8.140625" style="1005" customWidth="1"/>
    <col min="2565" max="2565" width="7.42578125" style="1005" customWidth="1"/>
    <col min="2566" max="2566" width="9.85546875" style="1005" customWidth="1"/>
    <col min="2567" max="2567" width="11.5703125" style="1005" customWidth="1"/>
    <col min="2568" max="2817" width="9.28515625" style="1005"/>
    <col min="2818" max="2818" width="7.140625" style="1005" customWidth="1"/>
    <col min="2819" max="2819" width="44.5703125" style="1005" customWidth="1"/>
    <col min="2820" max="2820" width="8.140625" style="1005" customWidth="1"/>
    <col min="2821" max="2821" width="7.42578125" style="1005" customWidth="1"/>
    <col min="2822" max="2822" width="9.85546875" style="1005" customWidth="1"/>
    <col min="2823" max="2823" width="11.5703125" style="1005" customWidth="1"/>
    <col min="2824" max="3073" width="9.28515625" style="1005"/>
    <col min="3074" max="3074" width="7.140625" style="1005" customWidth="1"/>
    <col min="3075" max="3075" width="44.5703125" style="1005" customWidth="1"/>
    <col min="3076" max="3076" width="8.140625" style="1005" customWidth="1"/>
    <col min="3077" max="3077" width="7.42578125" style="1005" customWidth="1"/>
    <col min="3078" max="3078" width="9.85546875" style="1005" customWidth="1"/>
    <col min="3079" max="3079" width="11.5703125" style="1005" customWidth="1"/>
    <col min="3080" max="3329" width="9.28515625" style="1005"/>
    <col min="3330" max="3330" width="7.140625" style="1005" customWidth="1"/>
    <col min="3331" max="3331" width="44.5703125" style="1005" customWidth="1"/>
    <col min="3332" max="3332" width="8.140625" style="1005" customWidth="1"/>
    <col min="3333" max="3333" width="7.42578125" style="1005" customWidth="1"/>
    <col min="3334" max="3334" width="9.85546875" style="1005" customWidth="1"/>
    <col min="3335" max="3335" width="11.5703125" style="1005" customWidth="1"/>
    <col min="3336" max="3585" width="9.28515625" style="1005"/>
    <col min="3586" max="3586" width="7.140625" style="1005" customWidth="1"/>
    <col min="3587" max="3587" width="44.5703125" style="1005" customWidth="1"/>
    <col min="3588" max="3588" width="8.140625" style="1005" customWidth="1"/>
    <col min="3589" max="3589" width="7.42578125" style="1005" customWidth="1"/>
    <col min="3590" max="3590" width="9.85546875" style="1005" customWidth="1"/>
    <col min="3591" max="3591" width="11.5703125" style="1005" customWidth="1"/>
    <col min="3592" max="3841" width="9.28515625" style="1005"/>
    <col min="3842" max="3842" width="7.140625" style="1005" customWidth="1"/>
    <col min="3843" max="3843" width="44.5703125" style="1005" customWidth="1"/>
    <col min="3844" max="3844" width="8.140625" style="1005" customWidth="1"/>
    <col min="3845" max="3845" width="7.42578125" style="1005" customWidth="1"/>
    <col min="3846" max="3846" width="9.85546875" style="1005" customWidth="1"/>
    <col min="3847" max="3847" width="11.5703125" style="1005" customWidth="1"/>
    <col min="3848" max="4097" width="9.28515625" style="1005"/>
    <col min="4098" max="4098" width="7.140625" style="1005" customWidth="1"/>
    <col min="4099" max="4099" width="44.5703125" style="1005" customWidth="1"/>
    <col min="4100" max="4100" width="8.140625" style="1005" customWidth="1"/>
    <col min="4101" max="4101" width="7.42578125" style="1005" customWidth="1"/>
    <col min="4102" max="4102" width="9.85546875" style="1005" customWidth="1"/>
    <col min="4103" max="4103" width="11.5703125" style="1005" customWidth="1"/>
    <col min="4104" max="4353" width="9.28515625" style="1005"/>
    <col min="4354" max="4354" width="7.140625" style="1005" customWidth="1"/>
    <col min="4355" max="4355" width="44.5703125" style="1005" customWidth="1"/>
    <col min="4356" max="4356" width="8.140625" style="1005" customWidth="1"/>
    <col min="4357" max="4357" width="7.42578125" style="1005" customWidth="1"/>
    <col min="4358" max="4358" width="9.85546875" style="1005" customWidth="1"/>
    <col min="4359" max="4359" width="11.5703125" style="1005" customWidth="1"/>
    <col min="4360" max="4609" width="9.28515625" style="1005"/>
    <col min="4610" max="4610" width="7.140625" style="1005" customWidth="1"/>
    <col min="4611" max="4611" width="44.5703125" style="1005" customWidth="1"/>
    <col min="4612" max="4612" width="8.140625" style="1005" customWidth="1"/>
    <col min="4613" max="4613" width="7.42578125" style="1005" customWidth="1"/>
    <col min="4614" max="4614" width="9.85546875" style="1005" customWidth="1"/>
    <col min="4615" max="4615" width="11.5703125" style="1005" customWidth="1"/>
    <col min="4616" max="4865" width="9.28515625" style="1005"/>
    <col min="4866" max="4866" width="7.140625" style="1005" customWidth="1"/>
    <col min="4867" max="4867" width="44.5703125" style="1005" customWidth="1"/>
    <col min="4868" max="4868" width="8.140625" style="1005" customWidth="1"/>
    <col min="4869" max="4869" width="7.42578125" style="1005" customWidth="1"/>
    <col min="4870" max="4870" width="9.85546875" style="1005" customWidth="1"/>
    <col min="4871" max="4871" width="11.5703125" style="1005" customWidth="1"/>
    <col min="4872" max="5121" width="9.28515625" style="1005"/>
    <col min="5122" max="5122" width="7.140625" style="1005" customWidth="1"/>
    <col min="5123" max="5123" width="44.5703125" style="1005" customWidth="1"/>
    <col min="5124" max="5124" width="8.140625" style="1005" customWidth="1"/>
    <col min="5125" max="5125" width="7.42578125" style="1005" customWidth="1"/>
    <col min="5126" max="5126" width="9.85546875" style="1005" customWidth="1"/>
    <col min="5127" max="5127" width="11.5703125" style="1005" customWidth="1"/>
    <col min="5128" max="5377" width="9.28515625" style="1005"/>
    <col min="5378" max="5378" width="7.140625" style="1005" customWidth="1"/>
    <col min="5379" max="5379" width="44.5703125" style="1005" customWidth="1"/>
    <col min="5380" max="5380" width="8.140625" style="1005" customWidth="1"/>
    <col min="5381" max="5381" width="7.42578125" style="1005" customWidth="1"/>
    <col min="5382" max="5382" width="9.85546875" style="1005" customWidth="1"/>
    <col min="5383" max="5383" width="11.5703125" style="1005" customWidth="1"/>
    <col min="5384" max="5633" width="9.28515625" style="1005"/>
    <col min="5634" max="5634" width="7.140625" style="1005" customWidth="1"/>
    <col min="5635" max="5635" width="44.5703125" style="1005" customWidth="1"/>
    <col min="5636" max="5636" width="8.140625" style="1005" customWidth="1"/>
    <col min="5637" max="5637" width="7.42578125" style="1005" customWidth="1"/>
    <col min="5638" max="5638" width="9.85546875" style="1005" customWidth="1"/>
    <col min="5639" max="5639" width="11.5703125" style="1005" customWidth="1"/>
    <col min="5640" max="5889" width="9.28515625" style="1005"/>
    <col min="5890" max="5890" width="7.140625" style="1005" customWidth="1"/>
    <col min="5891" max="5891" width="44.5703125" style="1005" customWidth="1"/>
    <col min="5892" max="5892" width="8.140625" style="1005" customWidth="1"/>
    <col min="5893" max="5893" width="7.42578125" style="1005" customWidth="1"/>
    <col min="5894" max="5894" width="9.85546875" style="1005" customWidth="1"/>
    <col min="5895" max="5895" width="11.5703125" style="1005" customWidth="1"/>
    <col min="5896" max="6145" width="9.28515625" style="1005"/>
    <col min="6146" max="6146" width="7.140625" style="1005" customWidth="1"/>
    <col min="6147" max="6147" width="44.5703125" style="1005" customWidth="1"/>
    <col min="6148" max="6148" width="8.140625" style="1005" customWidth="1"/>
    <col min="6149" max="6149" width="7.42578125" style="1005" customWidth="1"/>
    <col min="6150" max="6150" width="9.85546875" style="1005" customWidth="1"/>
    <col min="6151" max="6151" width="11.5703125" style="1005" customWidth="1"/>
    <col min="6152" max="6401" width="9.28515625" style="1005"/>
    <col min="6402" max="6402" width="7.140625" style="1005" customWidth="1"/>
    <col min="6403" max="6403" width="44.5703125" style="1005" customWidth="1"/>
    <col min="6404" max="6404" width="8.140625" style="1005" customWidth="1"/>
    <col min="6405" max="6405" width="7.42578125" style="1005" customWidth="1"/>
    <col min="6406" max="6406" width="9.85546875" style="1005" customWidth="1"/>
    <col min="6407" max="6407" width="11.5703125" style="1005" customWidth="1"/>
    <col min="6408" max="6657" width="9.28515625" style="1005"/>
    <col min="6658" max="6658" width="7.140625" style="1005" customWidth="1"/>
    <col min="6659" max="6659" width="44.5703125" style="1005" customWidth="1"/>
    <col min="6660" max="6660" width="8.140625" style="1005" customWidth="1"/>
    <col min="6661" max="6661" width="7.42578125" style="1005" customWidth="1"/>
    <col min="6662" max="6662" width="9.85546875" style="1005" customWidth="1"/>
    <col min="6663" max="6663" width="11.5703125" style="1005" customWidth="1"/>
    <col min="6664" max="6913" width="9.28515625" style="1005"/>
    <col min="6914" max="6914" width="7.140625" style="1005" customWidth="1"/>
    <col min="6915" max="6915" width="44.5703125" style="1005" customWidth="1"/>
    <col min="6916" max="6916" width="8.140625" style="1005" customWidth="1"/>
    <col min="6917" max="6917" width="7.42578125" style="1005" customWidth="1"/>
    <col min="6918" max="6918" width="9.85546875" style="1005" customWidth="1"/>
    <col min="6919" max="6919" width="11.5703125" style="1005" customWidth="1"/>
    <col min="6920" max="7169" width="9.28515625" style="1005"/>
    <col min="7170" max="7170" width="7.140625" style="1005" customWidth="1"/>
    <col min="7171" max="7171" width="44.5703125" style="1005" customWidth="1"/>
    <col min="7172" max="7172" width="8.140625" style="1005" customWidth="1"/>
    <col min="7173" max="7173" width="7.42578125" style="1005" customWidth="1"/>
    <col min="7174" max="7174" width="9.85546875" style="1005" customWidth="1"/>
    <col min="7175" max="7175" width="11.5703125" style="1005" customWidth="1"/>
    <col min="7176" max="7425" width="9.28515625" style="1005"/>
    <col min="7426" max="7426" width="7.140625" style="1005" customWidth="1"/>
    <col min="7427" max="7427" width="44.5703125" style="1005" customWidth="1"/>
    <col min="7428" max="7428" width="8.140625" style="1005" customWidth="1"/>
    <col min="7429" max="7429" width="7.42578125" style="1005" customWidth="1"/>
    <col min="7430" max="7430" width="9.85546875" style="1005" customWidth="1"/>
    <col min="7431" max="7431" width="11.5703125" style="1005" customWidth="1"/>
    <col min="7432" max="7681" width="9.28515625" style="1005"/>
    <col min="7682" max="7682" width="7.140625" style="1005" customWidth="1"/>
    <col min="7683" max="7683" width="44.5703125" style="1005" customWidth="1"/>
    <col min="7684" max="7684" width="8.140625" style="1005" customWidth="1"/>
    <col min="7685" max="7685" width="7.42578125" style="1005" customWidth="1"/>
    <col min="7686" max="7686" width="9.85546875" style="1005" customWidth="1"/>
    <col min="7687" max="7687" width="11.5703125" style="1005" customWidth="1"/>
    <col min="7688" max="7937" width="9.28515625" style="1005"/>
    <col min="7938" max="7938" width="7.140625" style="1005" customWidth="1"/>
    <col min="7939" max="7939" width="44.5703125" style="1005" customWidth="1"/>
    <col min="7940" max="7940" width="8.140625" style="1005" customWidth="1"/>
    <col min="7941" max="7941" width="7.42578125" style="1005" customWidth="1"/>
    <col min="7942" max="7942" width="9.85546875" style="1005" customWidth="1"/>
    <col min="7943" max="7943" width="11.5703125" style="1005" customWidth="1"/>
    <col min="7944" max="8193" width="9.28515625" style="1005"/>
    <col min="8194" max="8194" width="7.140625" style="1005" customWidth="1"/>
    <col min="8195" max="8195" width="44.5703125" style="1005" customWidth="1"/>
    <col min="8196" max="8196" width="8.140625" style="1005" customWidth="1"/>
    <col min="8197" max="8197" width="7.42578125" style="1005" customWidth="1"/>
    <col min="8198" max="8198" width="9.85546875" style="1005" customWidth="1"/>
    <col min="8199" max="8199" width="11.5703125" style="1005" customWidth="1"/>
    <col min="8200" max="8449" width="9.28515625" style="1005"/>
    <col min="8450" max="8450" width="7.140625" style="1005" customWidth="1"/>
    <col min="8451" max="8451" width="44.5703125" style="1005" customWidth="1"/>
    <col min="8452" max="8452" width="8.140625" style="1005" customWidth="1"/>
    <col min="8453" max="8453" width="7.42578125" style="1005" customWidth="1"/>
    <col min="8454" max="8454" width="9.85546875" style="1005" customWidth="1"/>
    <col min="8455" max="8455" width="11.5703125" style="1005" customWidth="1"/>
    <col min="8456" max="8705" width="9.28515625" style="1005"/>
    <col min="8706" max="8706" width="7.140625" style="1005" customWidth="1"/>
    <col min="8707" max="8707" width="44.5703125" style="1005" customWidth="1"/>
    <col min="8708" max="8708" width="8.140625" style="1005" customWidth="1"/>
    <col min="8709" max="8709" width="7.42578125" style="1005" customWidth="1"/>
    <col min="8710" max="8710" width="9.85546875" style="1005" customWidth="1"/>
    <col min="8711" max="8711" width="11.5703125" style="1005" customWidth="1"/>
    <col min="8712" max="8961" width="9.28515625" style="1005"/>
    <col min="8962" max="8962" width="7.140625" style="1005" customWidth="1"/>
    <col min="8963" max="8963" width="44.5703125" style="1005" customWidth="1"/>
    <col min="8964" max="8964" width="8.140625" style="1005" customWidth="1"/>
    <col min="8965" max="8965" width="7.42578125" style="1005" customWidth="1"/>
    <col min="8966" max="8966" width="9.85546875" style="1005" customWidth="1"/>
    <col min="8967" max="8967" width="11.5703125" style="1005" customWidth="1"/>
    <col min="8968" max="9217" width="9.28515625" style="1005"/>
    <col min="9218" max="9218" width="7.140625" style="1005" customWidth="1"/>
    <col min="9219" max="9219" width="44.5703125" style="1005" customWidth="1"/>
    <col min="9220" max="9220" width="8.140625" style="1005" customWidth="1"/>
    <col min="9221" max="9221" width="7.42578125" style="1005" customWidth="1"/>
    <col min="9222" max="9222" width="9.85546875" style="1005" customWidth="1"/>
    <col min="9223" max="9223" width="11.5703125" style="1005" customWidth="1"/>
    <col min="9224" max="9473" width="9.28515625" style="1005"/>
    <col min="9474" max="9474" width="7.140625" style="1005" customWidth="1"/>
    <col min="9475" max="9475" width="44.5703125" style="1005" customWidth="1"/>
    <col min="9476" max="9476" width="8.140625" style="1005" customWidth="1"/>
    <col min="9477" max="9477" width="7.42578125" style="1005" customWidth="1"/>
    <col min="9478" max="9478" width="9.85546875" style="1005" customWidth="1"/>
    <col min="9479" max="9479" width="11.5703125" style="1005" customWidth="1"/>
    <col min="9480" max="9729" width="9.28515625" style="1005"/>
    <col min="9730" max="9730" width="7.140625" style="1005" customWidth="1"/>
    <col min="9731" max="9731" width="44.5703125" style="1005" customWidth="1"/>
    <col min="9732" max="9732" width="8.140625" style="1005" customWidth="1"/>
    <col min="9733" max="9733" width="7.42578125" style="1005" customWidth="1"/>
    <col min="9734" max="9734" width="9.85546875" style="1005" customWidth="1"/>
    <col min="9735" max="9735" width="11.5703125" style="1005" customWidth="1"/>
    <col min="9736" max="9985" width="9.28515625" style="1005"/>
    <col min="9986" max="9986" width="7.140625" style="1005" customWidth="1"/>
    <col min="9987" max="9987" width="44.5703125" style="1005" customWidth="1"/>
    <col min="9988" max="9988" width="8.140625" style="1005" customWidth="1"/>
    <col min="9989" max="9989" width="7.42578125" style="1005" customWidth="1"/>
    <col min="9990" max="9990" width="9.85546875" style="1005" customWidth="1"/>
    <col min="9991" max="9991" width="11.5703125" style="1005" customWidth="1"/>
    <col min="9992" max="10241" width="9.28515625" style="1005"/>
    <col min="10242" max="10242" width="7.140625" style="1005" customWidth="1"/>
    <col min="10243" max="10243" width="44.5703125" style="1005" customWidth="1"/>
    <col min="10244" max="10244" width="8.140625" style="1005" customWidth="1"/>
    <col min="10245" max="10245" width="7.42578125" style="1005" customWidth="1"/>
    <col min="10246" max="10246" width="9.85546875" style="1005" customWidth="1"/>
    <col min="10247" max="10247" width="11.5703125" style="1005" customWidth="1"/>
    <col min="10248" max="10497" width="9.28515625" style="1005"/>
    <col min="10498" max="10498" width="7.140625" style="1005" customWidth="1"/>
    <col min="10499" max="10499" width="44.5703125" style="1005" customWidth="1"/>
    <col min="10500" max="10500" width="8.140625" style="1005" customWidth="1"/>
    <col min="10501" max="10501" width="7.42578125" style="1005" customWidth="1"/>
    <col min="10502" max="10502" width="9.85546875" style="1005" customWidth="1"/>
    <col min="10503" max="10503" width="11.5703125" style="1005" customWidth="1"/>
    <col min="10504" max="10753" width="9.28515625" style="1005"/>
    <col min="10754" max="10754" width="7.140625" style="1005" customWidth="1"/>
    <col min="10755" max="10755" width="44.5703125" style="1005" customWidth="1"/>
    <col min="10756" max="10756" width="8.140625" style="1005" customWidth="1"/>
    <col min="10757" max="10757" width="7.42578125" style="1005" customWidth="1"/>
    <col min="10758" max="10758" width="9.85546875" style="1005" customWidth="1"/>
    <col min="10759" max="10759" width="11.5703125" style="1005" customWidth="1"/>
    <col min="10760" max="11009" width="9.28515625" style="1005"/>
    <col min="11010" max="11010" width="7.140625" style="1005" customWidth="1"/>
    <col min="11011" max="11011" width="44.5703125" style="1005" customWidth="1"/>
    <col min="11012" max="11012" width="8.140625" style="1005" customWidth="1"/>
    <col min="11013" max="11013" width="7.42578125" style="1005" customWidth="1"/>
    <col min="11014" max="11014" width="9.85546875" style="1005" customWidth="1"/>
    <col min="11015" max="11015" width="11.5703125" style="1005" customWidth="1"/>
    <col min="11016" max="11265" width="9.28515625" style="1005"/>
    <col min="11266" max="11266" width="7.140625" style="1005" customWidth="1"/>
    <col min="11267" max="11267" width="44.5703125" style="1005" customWidth="1"/>
    <col min="11268" max="11268" width="8.140625" style="1005" customWidth="1"/>
    <col min="11269" max="11269" width="7.42578125" style="1005" customWidth="1"/>
    <col min="11270" max="11270" width="9.85546875" style="1005" customWidth="1"/>
    <col min="11271" max="11271" width="11.5703125" style="1005" customWidth="1"/>
    <col min="11272" max="11521" width="9.28515625" style="1005"/>
    <col min="11522" max="11522" width="7.140625" style="1005" customWidth="1"/>
    <col min="11523" max="11523" width="44.5703125" style="1005" customWidth="1"/>
    <col min="11524" max="11524" width="8.140625" style="1005" customWidth="1"/>
    <col min="11525" max="11525" width="7.42578125" style="1005" customWidth="1"/>
    <col min="11526" max="11526" width="9.85546875" style="1005" customWidth="1"/>
    <col min="11527" max="11527" width="11.5703125" style="1005" customWidth="1"/>
    <col min="11528" max="11777" width="9.28515625" style="1005"/>
    <col min="11778" max="11778" width="7.140625" style="1005" customWidth="1"/>
    <col min="11779" max="11779" width="44.5703125" style="1005" customWidth="1"/>
    <col min="11780" max="11780" width="8.140625" style="1005" customWidth="1"/>
    <col min="11781" max="11781" width="7.42578125" style="1005" customWidth="1"/>
    <col min="11782" max="11782" width="9.85546875" style="1005" customWidth="1"/>
    <col min="11783" max="11783" width="11.5703125" style="1005" customWidth="1"/>
    <col min="11784" max="12033" width="9.28515625" style="1005"/>
    <col min="12034" max="12034" width="7.140625" style="1005" customWidth="1"/>
    <col min="12035" max="12035" width="44.5703125" style="1005" customWidth="1"/>
    <col min="12036" max="12036" width="8.140625" style="1005" customWidth="1"/>
    <col min="12037" max="12037" width="7.42578125" style="1005" customWidth="1"/>
    <col min="12038" max="12038" width="9.85546875" style="1005" customWidth="1"/>
    <col min="12039" max="12039" width="11.5703125" style="1005" customWidth="1"/>
    <col min="12040" max="12289" width="9.28515625" style="1005"/>
    <col min="12290" max="12290" width="7.140625" style="1005" customWidth="1"/>
    <col min="12291" max="12291" width="44.5703125" style="1005" customWidth="1"/>
    <col min="12292" max="12292" width="8.140625" style="1005" customWidth="1"/>
    <col min="12293" max="12293" width="7.42578125" style="1005" customWidth="1"/>
    <col min="12294" max="12294" width="9.85546875" style="1005" customWidth="1"/>
    <col min="12295" max="12295" width="11.5703125" style="1005" customWidth="1"/>
    <col min="12296" max="12545" width="9.28515625" style="1005"/>
    <col min="12546" max="12546" width="7.140625" style="1005" customWidth="1"/>
    <col min="12547" max="12547" width="44.5703125" style="1005" customWidth="1"/>
    <col min="12548" max="12548" width="8.140625" style="1005" customWidth="1"/>
    <col min="12549" max="12549" width="7.42578125" style="1005" customWidth="1"/>
    <col min="12550" max="12550" width="9.85546875" style="1005" customWidth="1"/>
    <col min="12551" max="12551" width="11.5703125" style="1005" customWidth="1"/>
    <col min="12552" max="12801" width="9.28515625" style="1005"/>
    <col min="12802" max="12802" width="7.140625" style="1005" customWidth="1"/>
    <col min="12803" max="12803" width="44.5703125" style="1005" customWidth="1"/>
    <col min="12804" max="12804" width="8.140625" style="1005" customWidth="1"/>
    <col min="12805" max="12805" width="7.42578125" style="1005" customWidth="1"/>
    <col min="12806" max="12806" width="9.85546875" style="1005" customWidth="1"/>
    <col min="12807" max="12807" width="11.5703125" style="1005" customWidth="1"/>
    <col min="12808" max="13057" width="9.28515625" style="1005"/>
    <col min="13058" max="13058" width="7.140625" style="1005" customWidth="1"/>
    <col min="13059" max="13059" width="44.5703125" style="1005" customWidth="1"/>
    <col min="13060" max="13060" width="8.140625" style="1005" customWidth="1"/>
    <col min="13061" max="13061" width="7.42578125" style="1005" customWidth="1"/>
    <col min="13062" max="13062" width="9.85546875" style="1005" customWidth="1"/>
    <col min="13063" max="13063" width="11.5703125" style="1005" customWidth="1"/>
    <col min="13064" max="13313" width="9.28515625" style="1005"/>
    <col min="13314" max="13314" width="7.140625" style="1005" customWidth="1"/>
    <col min="13315" max="13315" width="44.5703125" style="1005" customWidth="1"/>
    <col min="13316" max="13316" width="8.140625" style="1005" customWidth="1"/>
    <col min="13317" max="13317" width="7.42578125" style="1005" customWidth="1"/>
    <col min="13318" max="13318" width="9.85546875" style="1005" customWidth="1"/>
    <col min="13319" max="13319" width="11.5703125" style="1005" customWidth="1"/>
    <col min="13320" max="13569" width="9.28515625" style="1005"/>
    <col min="13570" max="13570" width="7.140625" style="1005" customWidth="1"/>
    <col min="13571" max="13571" width="44.5703125" style="1005" customWidth="1"/>
    <col min="13572" max="13572" width="8.140625" style="1005" customWidth="1"/>
    <col min="13573" max="13573" width="7.42578125" style="1005" customWidth="1"/>
    <col min="13574" max="13574" width="9.85546875" style="1005" customWidth="1"/>
    <col min="13575" max="13575" width="11.5703125" style="1005" customWidth="1"/>
    <col min="13576" max="13825" width="9.28515625" style="1005"/>
    <col min="13826" max="13826" width="7.140625" style="1005" customWidth="1"/>
    <col min="13827" max="13827" width="44.5703125" style="1005" customWidth="1"/>
    <col min="13828" max="13828" width="8.140625" style="1005" customWidth="1"/>
    <col min="13829" max="13829" width="7.42578125" style="1005" customWidth="1"/>
    <col min="13830" max="13830" width="9.85546875" style="1005" customWidth="1"/>
    <col min="13831" max="13831" width="11.5703125" style="1005" customWidth="1"/>
    <col min="13832" max="14081" width="9.28515625" style="1005"/>
    <col min="14082" max="14082" width="7.140625" style="1005" customWidth="1"/>
    <col min="14083" max="14083" width="44.5703125" style="1005" customWidth="1"/>
    <col min="14084" max="14084" width="8.140625" style="1005" customWidth="1"/>
    <col min="14085" max="14085" width="7.42578125" style="1005" customWidth="1"/>
    <col min="14086" max="14086" width="9.85546875" style="1005" customWidth="1"/>
    <col min="14087" max="14087" width="11.5703125" style="1005" customWidth="1"/>
    <col min="14088" max="14337" width="9.28515625" style="1005"/>
    <col min="14338" max="14338" width="7.140625" style="1005" customWidth="1"/>
    <col min="14339" max="14339" width="44.5703125" style="1005" customWidth="1"/>
    <col min="14340" max="14340" width="8.140625" style="1005" customWidth="1"/>
    <col min="14341" max="14341" width="7.42578125" style="1005" customWidth="1"/>
    <col min="14342" max="14342" width="9.85546875" style="1005" customWidth="1"/>
    <col min="14343" max="14343" width="11.5703125" style="1005" customWidth="1"/>
    <col min="14344" max="14593" width="9.28515625" style="1005"/>
    <col min="14594" max="14594" width="7.140625" style="1005" customWidth="1"/>
    <col min="14595" max="14595" width="44.5703125" style="1005" customWidth="1"/>
    <col min="14596" max="14596" width="8.140625" style="1005" customWidth="1"/>
    <col min="14597" max="14597" width="7.42578125" style="1005" customWidth="1"/>
    <col min="14598" max="14598" width="9.85546875" style="1005" customWidth="1"/>
    <col min="14599" max="14599" width="11.5703125" style="1005" customWidth="1"/>
    <col min="14600" max="14849" width="9.28515625" style="1005"/>
    <col min="14850" max="14850" width="7.140625" style="1005" customWidth="1"/>
    <col min="14851" max="14851" width="44.5703125" style="1005" customWidth="1"/>
    <col min="14852" max="14852" width="8.140625" style="1005" customWidth="1"/>
    <col min="14853" max="14853" width="7.42578125" style="1005" customWidth="1"/>
    <col min="14854" max="14854" width="9.85546875" style="1005" customWidth="1"/>
    <col min="14855" max="14855" width="11.5703125" style="1005" customWidth="1"/>
    <col min="14856" max="15105" width="9.28515625" style="1005"/>
    <col min="15106" max="15106" width="7.140625" style="1005" customWidth="1"/>
    <col min="15107" max="15107" width="44.5703125" style="1005" customWidth="1"/>
    <col min="15108" max="15108" width="8.140625" style="1005" customWidth="1"/>
    <col min="15109" max="15109" width="7.42578125" style="1005" customWidth="1"/>
    <col min="15110" max="15110" width="9.85546875" style="1005" customWidth="1"/>
    <col min="15111" max="15111" width="11.5703125" style="1005" customWidth="1"/>
    <col min="15112" max="15361" width="9.28515625" style="1005"/>
    <col min="15362" max="15362" width="7.140625" style="1005" customWidth="1"/>
    <col min="15363" max="15363" width="44.5703125" style="1005" customWidth="1"/>
    <col min="15364" max="15364" width="8.140625" style="1005" customWidth="1"/>
    <col min="15365" max="15365" width="7.42578125" style="1005" customWidth="1"/>
    <col min="15366" max="15366" width="9.85546875" style="1005" customWidth="1"/>
    <col min="15367" max="15367" width="11.5703125" style="1005" customWidth="1"/>
    <col min="15368" max="15617" width="9.28515625" style="1005"/>
    <col min="15618" max="15618" width="7.140625" style="1005" customWidth="1"/>
    <col min="15619" max="15619" width="44.5703125" style="1005" customWidth="1"/>
    <col min="15620" max="15620" width="8.140625" style="1005" customWidth="1"/>
    <col min="15621" max="15621" width="7.42578125" style="1005" customWidth="1"/>
    <col min="15622" max="15622" width="9.85546875" style="1005" customWidth="1"/>
    <col min="15623" max="15623" width="11.5703125" style="1005" customWidth="1"/>
    <col min="15624" max="15873" width="9.28515625" style="1005"/>
    <col min="15874" max="15874" width="7.140625" style="1005" customWidth="1"/>
    <col min="15875" max="15875" width="44.5703125" style="1005" customWidth="1"/>
    <col min="15876" max="15876" width="8.140625" style="1005" customWidth="1"/>
    <col min="15877" max="15877" width="7.42578125" style="1005" customWidth="1"/>
    <col min="15878" max="15878" width="9.85546875" style="1005" customWidth="1"/>
    <col min="15879" max="15879" width="11.5703125" style="1005" customWidth="1"/>
    <col min="15880" max="16129" width="9.28515625" style="1005"/>
    <col min="16130" max="16130" width="7.140625" style="1005" customWidth="1"/>
    <col min="16131" max="16131" width="44.5703125" style="1005" customWidth="1"/>
    <col min="16132" max="16132" width="8.140625" style="1005" customWidth="1"/>
    <col min="16133" max="16133" width="7.42578125" style="1005" customWidth="1"/>
    <col min="16134" max="16134" width="9.85546875" style="1005" customWidth="1"/>
    <col min="16135" max="16135" width="11.5703125" style="1005" customWidth="1"/>
    <col min="16136" max="16384" width="9.28515625" style="1005"/>
  </cols>
  <sheetData>
    <row r="2" spans="2:7" ht="21" customHeight="1">
      <c r="C2" s="1010" t="s">
        <v>1309</v>
      </c>
      <c r="F2" s="1004"/>
      <c r="G2" s="1004"/>
    </row>
    <row r="3" spans="2:7" ht="10.5" customHeight="1">
      <c r="C3" s="1006"/>
      <c r="F3" s="1004"/>
      <c r="G3" s="1004"/>
    </row>
    <row r="4" spans="2:7">
      <c r="B4" s="1007" t="s">
        <v>1110</v>
      </c>
      <c r="C4" s="1009" t="s">
        <v>1310</v>
      </c>
      <c r="F4" s="1004"/>
      <c r="G4" s="1004"/>
    </row>
    <row r="5" spans="2:7">
      <c r="B5" s="1007" t="s">
        <v>1109</v>
      </c>
      <c r="C5" s="1009" t="s">
        <v>1311</v>
      </c>
      <c r="F5" s="1004"/>
      <c r="G5" s="1004"/>
    </row>
    <row r="6" spans="2:7">
      <c r="B6" s="1007" t="s">
        <v>44</v>
      </c>
      <c r="C6" s="1009" t="s">
        <v>1312</v>
      </c>
      <c r="F6" s="1004"/>
      <c r="G6" s="1004"/>
    </row>
    <row r="7" spans="2:7">
      <c r="B7" s="1007" t="s">
        <v>45</v>
      </c>
      <c r="C7" s="1009" t="s">
        <v>1313</v>
      </c>
      <c r="F7" s="1004"/>
      <c r="G7" s="1004"/>
    </row>
    <row r="8" spans="2:7">
      <c r="B8" s="1007" t="s">
        <v>46</v>
      </c>
      <c r="C8" s="1009" t="s">
        <v>1314</v>
      </c>
      <c r="F8" s="1004"/>
      <c r="G8" s="1004"/>
    </row>
    <row r="9" spans="2:7">
      <c r="B9" s="1007" t="s">
        <v>1279</v>
      </c>
      <c r="C9" s="1010" t="s">
        <v>1315</v>
      </c>
      <c r="F9" s="1004"/>
      <c r="G9" s="1004"/>
    </row>
    <row r="10" spans="2:7">
      <c r="B10" s="1007" t="s">
        <v>1281</v>
      </c>
      <c r="C10" s="1010" t="s">
        <v>1316</v>
      </c>
      <c r="F10" s="1004"/>
      <c r="G10" s="1004"/>
    </row>
    <row r="11" spans="2:7">
      <c r="B11" s="1007" t="s">
        <v>1283</v>
      </c>
      <c r="C11" s="1010" t="s">
        <v>1317</v>
      </c>
      <c r="F11" s="1004"/>
      <c r="G11" s="1004"/>
    </row>
    <row r="12" spans="2:7">
      <c r="B12" s="1007" t="s">
        <v>1285</v>
      </c>
      <c r="C12" s="1010" t="s">
        <v>1318</v>
      </c>
      <c r="F12" s="1004"/>
      <c r="G12" s="1004"/>
    </row>
    <row r="13" spans="2:7">
      <c r="B13" s="1007" t="s">
        <v>1188</v>
      </c>
      <c r="C13" s="1009" t="s">
        <v>1319</v>
      </c>
      <c r="F13" s="1004"/>
      <c r="G13" s="1004"/>
    </row>
    <row r="14" spans="2:7">
      <c r="B14" s="1007" t="s">
        <v>1191</v>
      </c>
      <c r="C14" s="1009" t="s">
        <v>1320</v>
      </c>
      <c r="F14" s="1004"/>
      <c r="G14" s="1004"/>
    </row>
    <row r="15" spans="2:7" ht="16.5" customHeight="1">
      <c r="F15" s="1004"/>
      <c r="G15" s="1004"/>
    </row>
    <row r="16" spans="2:7">
      <c r="F16" s="1004"/>
      <c r="G16" s="1004"/>
    </row>
    <row r="17" spans="2:7">
      <c r="F17" s="1004"/>
      <c r="G17" s="1004"/>
    </row>
    <row r="18" spans="2:7">
      <c r="F18" s="1004"/>
      <c r="G18" s="1004"/>
    </row>
    <row r="19" spans="2:7">
      <c r="F19" s="1004"/>
      <c r="G19" s="1004"/>
    </row>
    <row r="20" spans="2:7">
      <c r="F20" s="1004"/>
      <c r="G20" s="1004"/>
    </row>
    <row r="21" spans="2:7">
      <c r="F21" s="1004"/>
      <c r="G21" s="1004"/>
    </row>
    <row r="22" spans="2:7">
      <c r="F22" s="1004"/>
      <c r="G22" s="1004"/>
    </row>
    <row r="23" spans="2:7">
      <c r="F23" s="1004"/>
      <c r="G23" s="1004"/>
    </row>
    <row r="24" spans="2:7">
      <c r="F24" s="1004"/>
      <c r="G24" s="1004"/>
    </row>
    <row r="25" spans="2:7">
      <c r="F25" s="1004"/>
      <c r="G25" s="1004"/>
    </row>
    <row r="26" spans="2:7">
      <c r="F26" s="1004"/>
      <c r="G26" s="1004"/>
    </row>
    <row r="27" spans="2:7">
      <c r="F27" s="1004"/>
      <c r="G27" s="1004"/>
    </row>
    <row r="28" spans="2:7">
      <c r="B28" s="1005"/>
      <c r="C28" s="1005"/>
      <c r="F28" s="1004"/>
      <c r="G28" s="1004"/>
    </row>
    <row r="29" spans="2:7">
      <c r="B29" s="1005"/>
      <c r="C29" s="1005"/>
      <c r="F29" s="1004"/>
      <c r="G29" s="1004"/>
    </row>
    <row r="30" spans="2:7">
      <c r="B30" s="1005"/>
      <c r="C30" s="1005"/>
      <c r="F30" s="1004"/>
      <c r="G30" s="1004"/>
    </row>
    <row r="31" spans="2:7">
      <c r="B31" s="1002"/>
      <c r="C31" s="1008"/>
      <c r="F31" s="1004"/>
      <c r="G31" s="1004"/>
    </row>
    <row r="32" spans="2:7">
      <c r="B32" s="1002"/>
      <c r="C32" s="1008"/>
      <c r="F32" s="1004"/>
      <c r="G32" s="1004"/>
    </row>
    <row r="33" spans="2:7">
      <c r="B33" s="1002"/>
      <c r="F33" s="1004"/>
      <c r="G33" s="1004"/>
    </row>
    <row r="34" spans="2:7">
      <c r="F34" s="1004"/>
      <c r="G34" s="1004"/>
    </row>
    <row r="35" spans="2:7">
      <c r="F35" s="1004"/>
      <c r="G35" s="1004"/>
    </row>
    <row r="36" spans="2:7">
      <c r="F36" s="1004"/>
      <c r="G36" s="1004"/>
    </row>
    <row r="37" spans="2:7">
      <c r="F37" s="1004"/>
      <c r="G37" s="1004"/>
    </row>
    <row r="38" spans="2:7">
      <c r="F38" s="1004"/>
      <c r="G38" s="1004"/>
    </row>
    <row r="39" spans="2:7">
      <c r="F39" s="1004"/>
      <c r="G39" s="1004"/>
    </row>
    <row r="40" spans="2:7">
      <c r="F40" s="1004"/>
      <c r="G40" s="1004"/>
    </row>
    <row r="41" spans="2:7">
      <c r="F41" s="1004"/>
      <c r="G41" s="1004"/>
    </row>
    <row r="42" spans="2:7">
      <c r="F42" s="1004"/>
      <c r="G42" s="1004"/>
    </row>
    <row r="43" spans="2:7">
      <c r="F43" s="1004"/>
      <c r="G43" s="1004"/>
    </row>
    <row r="44" spans="2:7">
      <c r="F44" s="1004"/>
      <c r="G44" s="1004"/>
    </row>
    <row r="45" spans="2:7">
      <c r="F45" s="1004"/>
      <c r="G45" s="1004"/>
    </row>
    <row r="46" spans="2:7">
      <c r="F46" s="1004"/>
      <c r="G46" s="1004"/>
    </row>
    <row r="47" spans="2:7">
      <c r="F47" s="1004"/>
      <c r="G47" s="1004"/>
    </row>
    <row r="48" spans="2:7">
      <c r="F48" s="1004"/>
      <c r="G48" s="1004"/>
    </row>
    <row r="49" spans="6:7">
      <c r="F49" s="1004"/>
      <c r="G49" s="1004"/>
    </row>
    <row r="50" spans="6:7">
      <c r="F50" s="1004"/>
      <c r="G50" s="1004"/>
    </row>
    <row r="51" spans="6:7">
      <c r="F51" s="1004"/>
      <c r="G51" s="1004"/>
    </row>
    <row r="52" spans="6:7">
      <c r="F52" s="1004"/>
      <c r="G52" s="1004"/>
    </row>
    <row r="53" spans="6:7">
      <c r="F53" s="1004"/>
      <c r="G53" s="1004"/>
    </row>
    <row r="54" spans="6:7">
      <c r="F54" s="1004"/>
      <c r="G54" s="1004"/>
    </row>
    <row r="55" spans="6:7">
      <c r="F55" s="1004"/>
      <c r="G55" s="1004"/>
    </row>
    <row r="56" spans="6:7">
      <c r="F56" s="1004"/>
      <c r="G56" s="1004"/>
    </row>
    <row r="57" spans="6:7">
      <c r="F57" s="1004"/>
      <c r="G57" s="1004"/>
    </row>
    <row r="58" spans="6:7">
      <c r="F58" s="1004"/>
      <c r="G58" s="1004"/>
    </row>
    <row r="59" spans="6:7">
      <c r="F59" s="1004"/>
      <c r="G59" s="1004"/>
    </row>
    <row r="60" spans="6:7">
      <c r="F60" s="1004"/>
      <c r="G60" s="1004"/>
    </row>
    <row r="61" spans="6:7">
      <c r="F61" s="1004"/>
      <c r="G61" s="1004"/>
    </row>
    <row r="62" spans="6:7">
      <c r="F62" s="1004"/>
      <c r="G62" s="1004"/>
    </row>
    <row r="63" spans="6:7">
      <c r="F63" s="1004"/>
      <c r="G63" s="1004"/>
    </row>
    <row r="64" spans="6:7">
      <c r="F64" s="1004"/>
      <c r="G64" s="1004"/>
    </row>
    <row r="65" spans="6:7">
      <c r="F65" s="1004"/>
      <c r="G65" s="1004"/>
    </row>
    <row r="66" spans="6:7">
      <c r="F66" s="1004"/>
      <c r="G66" s="1004"/>
    </row>
    <row r="67" spans="6:7">
      <c r="F67" s="1004"/>
      <c r="G67" s="1004"/>
    </row>
    <row r="68" spans="6:7">
      <c r="F68" s="1004"/>
      <c r="G68" s="1004"/>
    </row>
    <row r="69" spans="6:7">
      <c r="F69" s="1004"/>
      <c r="G69" s="1004"/>
    </row>
    <row r="70" spans="6:7">
      <c r="F70" s="1004"/>
      <c r="G70" s="1004"/>
    </row>
    <row r="71" spans="6:7">
      <c r="F71" s="1004"/>
      <c r="G71" s="1004"/>
    </row>
    <row r="72" spans="6:7">
      <c r="F72" s="1004"/>
      <c r="G72" s="1004"/>
    </row>
    <row r="73" spans="6:7">
      <c r="F73" s="1004"/>
      <c r="G73" s="1004"/>
    </row>
    <row r="74" spans="6:7">
      <c r="F74" s="1004"/>
      <c r="G74" s="1004"/>
    </row>
    <row r="75" spans="6:7">
      <c r="F75" s="1004"/>
      <c r="G75" s="1004"/>
    </row>
    <row r="76" spans="6:7">
      <c r="F76" s="1004"/>
      <c r="G76" s="1004"/>
    </row>
    <row r="77" spans="6:7">
      <c r="F77" s="1004"/>
      <c r="G77" s="1004"/>
    </row>
    <row r="78" spans="6:7">
      <c r="F78" s="1004"/>
      <c r="G78" s="1004"/>
    </row>
    <row r="79" spans="6:7">
      <c r="F79" s="1004"/>
      <c r="G79" s="1004"/>
    </row>
    <row r="80" spans="6:7">
      <c r="F80" s="1004"/>
      <c r="G80" s="1004"/>
    </row>
    <row r="81" spans="6:7">
      <c r="F81" s="1004"/>
      <c r="G81" s="1004"/>
    </row>
    <row r="82" spans="6:7">
      <c r="F82" s="1004"/>
      <c r="G82" s="1004"/>
    </row>
    <row r="83" spans="6:7">
      <c r="F83" s="1004"/>
      <c r="G83" s="1004"/>
    </row>
    <row r="84" spans="6:7">
      <c r="F84" s="1004"/>
      <c r="G84" s="1004"/>
    </row>
    <row r="85" spans="6:7">
      <c r="F85" s="1004"/>
      <c r="G85" s="1004"/>
    </row>
    <row r="86" spans="6:7">
      <c r="F86" s="1004"/>
      <c r="G86" s="1004"/>
    </row>
    <row r="87" spans="6:7">
      <c r="F87" s="1004"/>
      <c r="G87" s="1004"/>
    </row>
    <row r="88" spans="6:7">
      <c r="F88" s="1004"/>
      <c r="G88" s="1004"/>
    </row>
    <row r="89" spans="6:7">
      <c r="F89" s="1004"/>
      <c r="G89" s="1004"/>
    </row>
    <row r="90" spans="6:7">
      <c r="F90" s="1004"/>
      <c r="G90" s="1004"/>
    </row>
    <row r="91" spans="6:7">
      <c r="F91" s="1004"/>
      <c r="G91" s="1004"/>
    </row>
    <row r="92" spans="6:7">
      <c r="F92" s="1004"/>
      <c r="G92" s="1004"/>
    </row>
    <row r="93" spans="6:7">
      <c r="F93" s="1004"/>
      <c r="G93" s="1004"/>
    </row>
    <row r="94" spans="6:7">
      <c r="F94" s="1004"/>
      <c r="G94" s="1004"/>
    </row>
    <row r="95" spans="6:7">
      <c r="F95" s="1004"/>
      <c r="G95" s="1004"/>
    </row>
    <row r="96" spans="6:7">
      <c r="F96" s="1004"/>
      <c r="G96" s="1004"/>
    </row>
    <row r="97" spans="6:7">
      <c r="F97" s="1004"/>
      <c r="G97" s="1004"/>
    </row>
    <row r="98" spans="6:7">
      <c r="F98" s="1004"/>
      <c r="G98" s="1004"/>
    </row>
    <row r="99" spans="6:7">
      <c r="F99" s="1004"/>
      <c r="G99" s="1004"/>
    </row>
    <row r="100" spans="6:7">
      <c r="F100" s="1004"/>
      <c r="G100" s="1004"/>
    </row>
    <row r="101" spans="6:7">
      <c r="F101" s="1004"/>
      <c r="G101" s="1004"/>
    </row>
    <row r="102" spans="6:7">
      <c r="F102" s="1004"/>
      <c r="G102" s="1004"/>
    </row>
    <row r="103" spans="6:7">
      <c r="F103" s="1004"/>
      <c r="G103" s="1004"/>
    </row>
    <row r="104" spans="6:7">
      <c r="F104" s="1004"/>
      <c r="G104" s="1004"/>
    </row>
    <row r="105" spans="6:7">
      <c r="F105" s="1004"/>
      <c r="G105" s="1004"/>
    </row>
    <row r="106" spans="6:7">
      <c r="F106" s="1004"/>
      <c r="G106" s="1004"/>
    </row>
    <row r="107" spans="6:7">
      <c r="F107" s="1004"/>
      <c r="G107" s="1004"/>
    </row>
    <row r="108" spans="6:7">
      <c r="F108" s="1004"/>
      <c r="G108" s="1004"/>
    </row>
    <row r="109" spans="6:7">
      <c r="F109" s="1004"/>
      <c r="G109" s="1004"/>
    </row>
    <row r="110" spans="6:7">
      <c r="F110" s="1004"/>
      <c r="G110" s="1004"/>
    </row>
    <row r="111" spans="6:7">
      <c r="F111" s="1004"/>
      <c r="G111" s="1004"/>
    </row>
    <row r="112" spans="6:7">
      <c r="F112" s="1004"/>
      <c r="G112" s="1004"/>
    </row>
    <row r="113" spans="6:7">
      <c r="F113" s="1004"/>
      <c r="G113" s="1004"/>
    </row>
    <row r="114" spans="6:7">
      <c r="F114" s="1004"/>
      <c r="G114" s="1004"/>
    </row>
    <row r="115" spans="6:7">
      <c r="F115" s="1004"/>
      <c r="G115" s="1004"/>
    </row>
    <row r="116" spans="6:7">
      <c r="F116" s="1004"/>
      <c r="G116" s="1004"/>
    </row>
    <row r="117" spans="6:7">
      <c r="F117" s="1004"/>
      <c r="G117" s="1004"/>
    </row>
    <row r="118" spans="6:7">
      <c r="F118" s="1004"/>
      <c r="G118" s="1004"/>
    </row>
    <row r="119" spans="6:7">
      <c r="F119" s="1004"/>
      <c r="G119" s="1004"/>
    </row>
    <row r="120" spans="6:7">
      <c r="F120" s="1004"/>
      <c r="G120" s="1004"/>
    </row>
    <row r="121" spans="6:7">
      <c r="F121" s="1004"/>
      <c r="G121" s="1004"/>
    </row>
    <row r="122" spans="6:7">
      <c r="F122" s="1004"/>
      <c r="G122" s="1004"/>
    </row>
    <row r="123" spans="6:7">
      <c r="F123" s="1004"/>
      <c r="G123" s="1004"/>
    </row>
    <row r="124" spans="6:7">
      <c r="F124" s="1004"/>
      <c r="G124" s="1004"/>
    </row>
    <row r="125" spans="6:7">
      <c r="F125" s="1004"/>
      <c r="G125" s="1004"/>
    </row>
    <row r="126" spans="6:7">
      <c r="F126" s="1004"/>
      <c r="G126" s="1004"/>
    </row>
    <row r="127" spans="6:7">
      <c r="F127" s="1004"/>
      <c r="G127" s="1004"/>
    </row>
    <row r="128" spans="6:7">
      <c r="F128" s="1004"/>
      <c r="G128" s="1004"/>
    </row>
    <row r="129" spans="6:7">
      <c r="F129" s="1004"/>
      <c r="G129" s="1004"/>
    </row>
    <row r="130" spans="6:7">
      <c r="F130" s="1004"/>
      <c r="G130" s="1004"/>
    </row>
    <row r="131" spans="6:7">
      <c r="F131" s="1004"/>
      <c r="G131" s="1004"/>
    </row>
    <row r="132" spans="6:7">
      <c r="F132" s="1004"/>
      <c r="G132" s="1004"/>
    </row>
    <row r="133" spans="6:7">
      <c r="F133" s="1004"/>
      <c r="G133" s="1004"/>
    </row>
    <row r="134" spans="6:7">
      <c r="F134" s="1004"/>
      <c r="G134" s="1004"/>
    </row>
    <row r="135" spans="6:7">
      <c r="F135" s="1004"/>
      <c r="G135" s="1004"/>
    </row>
    <row r="136" spans="6:7">
      <c r="F136" s="1004"/>
      <c r="G136" s="1004"/>
    </row>
    <row r="137" spans="6:7">
      <c r="F137" s="1004"/>
      <c r="G137" s="1004"/>
    </row>
    <row r="138" spans="6:7">
      <c r="F138" s="1004"/>
      <c r="G138" s="1004"/>
    </row>
    <row r="139" spans="6:7">
      <c r="F139" s="1004"/>
      <c r="G139" s="1004"/>
    </row>
    <row r="140" spans="6:7">
      <c r="F140" s="1004"/>
      <c r="G140" s="1004"/>
    </row>
    <row r="141" spans="6:7">
      <c r="F141" s="1004"/>
      <c r="G141" s="1004"/>
    </row>
    <row r="142" spans="6:7">
      <c r="F142" s="1004"/>
      <c r="G142" s="1004"/>
    </row>
    <row r="143" spans="6:7">
      <c r="F143" s="1004"/>
      <c r="G143" s="1004"/>
    </row>
    <row r="144" spans="6:7">
      <c r="F144" s="1004"/>
      <c r="G144" s="1004"/>
    </row>
    <row r="145" spans="6:7">
      <c r="F145" s="1004"/>
      <c r="G145" s="1004"/>
    </row>
    <row r="146" spans="6:7">
      <c r="F146" s="1004"/>
      <c r="G146" s="1004"/>
    </row>
    <row r="147" spans="6:7">
      <c r="F147" s="1004"/>
      <c r="G147" s="1004"/>
    </row>
    <row r="148" spans="6:7">
      <c r="F148" s="1004"/>
      <c r="G148" s="1004"/>
    </row>
    <row r="149" spans="6:7">
      <c r="F149" s="1004"/>
      <c r="G149" s="1004"/>
    </row>
    <row r="150" spans="6:7">
      <c r="F150" s="1004"/>
      <c r="G150" s="1004"/>
    </row>
    <row r="151" spans="6:7">
      <c r="F151" s="1004"/>
      <c r="G151" s="1004"/>
    </row>
    <row r="152" spans="6:7">
      <c r="F152" s="1004"/>
      <c r="G152" s="1004"/>
    </row>
    <row r="153" spans="6:7">
      <c r="F153" s="1004"/>
      <c r="G153" s="1004"/>
    </row>
    <row r="154" spans="6:7">
      <c r="F154" s="1004"/>
      <c r="G154" s="1004"/>
    </row>
    <row r="155" spans="6:7">
      <c r="F155" s="1004"/>
      <c r="G155" s="1004"/>
    </row>
    <row r="156" spans="6:7">
      <c r="F156" s="1004"/>
      <c r="G156" s="1004"/>
    </row>
    <row r="157" spans="6:7">
      <c r="F157" s="1004"/>
      <c r="G157" s="1004"/>
    </row>
    <row r="158" spans="6:7">
      <c r="F158" s="1004"/>
      <c r="G158" s="1004"/>
    </row>
    <row r="159" spans="6:7">
      <c r="F159" s="1004"/>
      <c r="G159" s="1004"/>
    </row>
    <row r="160" spans="6:7">
      <c r="F160" s="1004"/>
      <c r="G160" s="1004"/>
    </row>
    <row r="161" spans="6:7">
      <c r="F161" s="1004"/>
      <c r="G161" s="1004"/>
    </row>
    <row r="162" spans="6:7">
      <c r="F162" s="1004"/>
      <c r="G162" s="1004"/>
    </row>
    <row r="163" spans="6:7">
      <c r="F163" s="1004"/>
      <c r="G163" s="1004"/>
    </row>
    <row r="164" spans="6:7">
      <c r="F164" s="1004"/>
      <c r="G164" s="1004"/>
    </row>
    <row r="165" spans="6:7">
      <c r="F165" s="1004"/>
      <c r="G165" s="1004"/>
    </row>
    <row r="166" spans="6:7">
      <c r="F166" s="1004"/>
      <c r="G166" s="1004"/>
    </row>
    <row r="167" spans="6:7">
      <c r="F167" s="1004"/>
      <c r="G167" s="1004"/>
    </row>
    <row r="168" spans="6:7">
      <c r="F168" s="1004"/>
      <c r="G168" s="1004"/>
    </row>
    <row r="169" spans="6:7">
      <c r="F169" s="1004"/>
      <c r="G169" s="1004"/>
    </row>
    <row r="170" spans="6:7">
      <c r="F170" s="1004"/>
      <c r="G170" s="1004"/>
    </row>
    <row r="171" spans="6:7">
      <c r="F171" s="1004"/>
      <c r="G171" s="1004"/>
    </row>
    <row r="172" spans="6:7">
      <c r="F172" s="1004"/>
      <c r="G172" s="1004"/>
    </row>
    <row r="173" spans="6:7">
      <c r="F173" s="1004"/>
      <c r="G173" s="1004"/>
    </row>
    <row r="174" spans="6:7">
      <c r="F174" s="1004"/>
      <c r="G174" s="1004"/>
    </row>
    <row r="175" spans="6:7">
      <c r="F175" s="1004"/>
      <c r="G175" s="1004"/>
    </row>
    <row r="176" spans="6:7">
      <c r="F176" s="1004"/>
      <c r="G176" s="1004"/>
    </row>
    <row r="177" spans="6:7">
      <c r="F177" s="1004"/>
      <c r="G177" s="1004"/>
    </row>
    <row r="178" spans="6:7">
      <c r="F178" s="1004"/>
      <c r="G178" s="1004"/>
    </row>
    <row r="179" spans="6:7">
      <c r="F179" s="1004"/>
      <c r="G179" s="1004"/>
    </row>
    <row r="180" spans="6:7">
      <c r="F180" s="1004"/>
      <c r="G180" s="1004"/>
    </row>
    <row r="181" spans="6:7">
      <c r="F181" s="1004"/>
      <c r="G181" s="1004"/>
    </row>
    <row r="182" spans="6:7">
      <c r="F182" s="1004"/>
      <c r="G182" s="1004"/>
    </row>
    <row r="183" spans="6:7">
      <c r="F183" s="1004"/>
      <c r="G183" s="1004"/>
    </row>
    <row r="184" spans="6:7">
      <c r="F184" s="1004"/>
      <c r="G184" s="1004"/>
    </row>
    <row r="185" spans="6:7">
      <c r="F185" s="1004"/>
      <c r="G185" s="1004"/>
    </row>
    <row r="186" spans="6:7">
      <c r="F186" s="1004"/>
      <c r="G186" s="1004"/>
    </row>
    <row r="187" spans="6:7">
      <c r="F187" s="1004"/>
      <c r="G187" s="1004"/>
    </row>
    <row r="188" spans="6:7">
      <c r="F188" s="1004"/>
      <c r="G188" s="1004"/>
    </row>
    <row r="189" spans="6:7">
      <c r="F189" s="1004"/>
      <c r="G189" s="1004"/>
    </row>
    <row r="190" spans="6:7">
      <c r="F190" s="1004"/>
      <c r="G190" s="1004"/>
    </row>
    <row r="191" spans="6:7">
      <c r="F191" s="1004"/>
      <c r="G191" s="1004"/>
    </row>
    <row r="192" spans="6:7">
      <c r="F192" s="1004"/>
      <c r="G192" s="1004"/>
    </row>
    <row r="193" spans="6:7">
      <c r="F193" s="1004"/>
      <c r="G193" s="1004"/>
    </row>
    <row r="194" spans="6:7">
      <c r="F194" s="1004"/>
      <c r="G194" s="1004"/>
    </row>
    <row r="195" spans="6:7">
      <c r="F195" s="1004"/>
      <c r="G195" s="1004"/>
    </row>
    <row r="196" spans="6:7">
      <c r="F196" s="1004"/>
      <c r="G196" s="1004"/>
    </row>
    <row r="197" spans="6:7">
      <c r="F197" s="1004"/>
      <c r="G197" s="1004"/>
    </row>
    <row r="198" spans="6:7">
      <c r="F198" s="1004"/>
      <c r="G198" s="1004"/>
    </row>
    <row r="199" spans="6:7">
      <c r="F199" s="1004"/>
      <c r="G199" s="1004"/>
    </row>
    <row r="200" spans="6:7">
      <c r="F200" s="1004"/>
      <c r="G200" s="1004"/>
    </row>
    <row r="201" spans="6:7">
      <c r="F201" s="1004"/>
      <c r="G201" s="1004"/>
    </row>
    <row r="202" spans="6:7">
      <c r="F202" s="1004"/>
      <c r="G202" s="1004"/>
    </row>
    <row r="203" spans="6:7">
      <c r="F203" s="1004"/>
      <c r="G203" s="1004"/>
    </row>
    <row r="204" spans="6:7">
      <c r="F204" s="1004"/>
      <c r="G204" s="1004"/>
    </row>
    <row r="205" spans="6:7">
      <c r="F205" s="1004"/>
      <c r="G205" s="1004"/>
    </row>
    <row r="206" spans="6:7">
      <c r="F206" s="1004"/>
      <c r="G206" s="1004"/>
    </row>
    <row r="207" spans="6:7">
      <c r="F207" s="1004"/>
      <c r="G207" s="1004"/>
    </row>
    <row r="208" spans="6:7">
      <c r="F208" s="1004"/>
      <c r="G208" s="1004"/>
    </row>
    <row r="209" spans="6:7">
      <c r="F209" s="1004"/>
      <c r="G209" s="1004"/>
    </row>
    <row r="210" spans="6:7">
      <c r="F210" s="1004"/>
      <c r="G210" s="1004"/>
    </row>
    <row r="211" spans="6:7">
      <c r="F211" s="1004"/>
      <c r="G211" s="1004"/>
    </row>
    <row r="212" spans="6:7">
      <c r="F212" s="1004"/>
      <c r="G212" s="1004"/>
    </row>
    <row r="213" spans="6:7">
      <c r="F213" s="1004"/>
      <c r="G213" s="1004"/>
    </row>
    <row r="214" spans="6:7">
      <c r="F214" s="1004"/>
      <c r="G214" s="1004"/>
    </row>
    <row r="215" spans="6:7">
      <c r="F215" s="1004"/>
      <c r="G215" s="1004"/>
    </row>
    <row r="216" spans="6:7">
      <c r="F216" s="1004"/>
      <c r="G216" s="1004"/>
    </row>
    <row r="217" spans="6:7">
      <c r="F217" s="1004"/>
      <c r="G217" s="1004"/>
    </row>
    <row r="218" spans="6:7">
      <c r="F218" s="1004"/>
      <c r="G218" s="1004"/>
    </row>
    <row r="219" spans="6:7">
      <c r="F219" s="1004"/>
      <c r="G219" s="1004"/>
    </row>
    <row r="220" spans="6:7">
      <c r="F220" s="1004"/>
      <c r="G220" s="1004"/>
    </row>
    <row r="221" spans="6:7">
      <c r="F221" s="1004"/>
      <c r="G221" s="1004"/>
    </row>
    <row r="222" spans="6:7">
      <c r="F222" s="1004"/>
      <c r="G222" s="1004"/>
    </row>
    <row r="223" spans="6:7">
      <c r="F223" s="1004"/>
      <c r="G223" s="1004"/>
    </row>
    <row r="224" spans="6:7">
      <c r="F224" s="1004"/>
      <c r="G224" s="1004"/>
    </row>
    <row r="225" spans="6:7">
      <c r="F225" s="1004"/>
      <c r="G225" s="1004"/>
    </row>
    <row r="226" spans="6:7">
      <c r="F226" s="1004"/>
      <c r="G226" s="1004"/>
    </row>
    <row r="227" spans="6:7">
      <c r="F227" s="1004"/>
      <c r="G227" s="1004"/>
    </row>
    <row r="228" spans="6:7">
      <c r="F228" s="1004"/>
      <c r="G228" s="1004"/>
    </row>
    <row r="229" spans="6:7">
      <c r="F229" s="1004"/>
      <c r="G229" s="1004"/>
    </row>
    <row r="230" spans="6:7">
      <c r="F230" s="1004"/>
      <c r="G230" s="1004"/>
    </row>
    <row r="231" spans="6:7">
      <c r="F231" s="1004"/>
      <c r="G231" s="1004"/>
    </row>
    <row r="232" spans="6:7">
      <c r="F232" s="1004"/>
      <c r="G232" s="1004"/>
    </row>
    <row r="233" spans="6:7">
      <c r="F233" s="1004"/>
      <c r="G233" s="1004"/>
    </row>
    <row r="234" spans="6:7">
      <c r="F234" s="1004"/>
      <c r="G234" s="1004"/>
    </row>
    <row r="235" spans="6:7">
      <c r="F235" s="1004"/>
      <c r="G235" s="1004"/>
    </row>
    <row r="236" spans="6:7">
      <c r="F236" s="1004"/>
      <c r="G236" s="1004"/>
    </row>
    <row r="237" spans="6:7">
      <c r="F237" s="1004"/>
      <c r="G237" s="1004"/>
    </row>
    <row r="238" spans="6:7">
      <c r="F238" s="1004"/>
      <c r="G238" s="1004"/>
    </row>
    <row r="239" spans="6:7">
      <c r="F239" s="1004"/>
      <c r="G239" s="1004"/>
    </row>
    <row r="240" spans="6:7">
      <c r="F240" s="1004"/>
      <c r="G240" s="1004"/>
    </row>
    <row r="241" spans="6:7">
      <c r="F241" s="1004"/>
      <c r="G241" s="1004"/>
    </row>
    <row r="242" spans="6:7">
      <c r="F242" s="1004"/>
      <c r="G242" s="1004"/>
    </row>
    <row r="243" spans="6:7">
      <c r="F243" s="1004"/>
      <c r="G243" s="1004"/>
    </row>
    <row r="244" spans="6:7">
      <c r="F244" s="1004"/>
      <c r="G244" s="1004"/>
    </row>
    <row r="245" spans="6:7">
      <c r="F245" s="1004"/>
      <c r="G245" s="1004"/>
    </row>
    <row r="246" spans="6:7">
      <c r="F246" s="1004"/>
      <c r="G246" s="1004"/>
    </row>
    <row r="247" spans="6:7">
      <c r="F247" s="1004"/>
      <c r="G247" s="1004"/>
    </row>
    <row r="248" spans="6:7">
      <c r="F248" s="1004"/>
      <c r="G248" s="1004"/>
    </row>
    <row r="249" spans="6:7">
      <c r="F249" s="1004"/>
      <c r="G249" s="1004"/>
    </row>
    <row r="250" spans="6:7">
      <c r="F250" s="1004"/>
      <c r="G250" s="1004"/>
    </row>
    <row r="251" spans="6:7">
      <c r="F251" s="1004"/>
      <c r="G251" s="1004"/>
    </row>
    <row r="252" spans="6:7">
      <c r="F252" s="1004"/>
      <c r="G252" s="1004"/>
    </row>
    <row r="253" spans="6:7">
      <c r="F253" s="1004"/>
      <c r="G253" s="1004"/>
    </row>
    <row r="254" spans="6:7">
      <c r="F254" s="1004"/>
      <c r="G254" s="1004"/>
    </row>
    <row r="255" spans="6:7">
      <c r="F255" s="1004"/>
      <c r="G255" s="1004"/>
    </row>
    <row r="256" spans="6:7">
      <c r="F256" s="1004"/>
      <c r="G256" s="1004"/>
    </row>
    <row r="257" spans="6:7">
      <c r="F257" s="1004"/>
      <c r="G257" s="1004"/>
    </row>
    <row r="258" spans="6:7">
      <c r="F258" s="1004"/>
      <c r="G258" s="1004"/>
    </row>
    <row r="259" spans="6:7">
      <c r="F259" s="1004"/>
      <c r="G259" s="1004"/>
    </row>
    <row r="260" spans="6:7">
      <c r="F260" s="1004"/>
      <c r="G260" s="1004"/>
    </row>
    <row r="261" spans="6:7">
      <c r="F261" s="1004"/>
      <c r="G261" s="1004"/>
    </row>
    <row r="262" spans="6:7">
      <c r="F262" s="1004"/>
      <c r="G262" s="1004"/>
    </row>
    <row r="263" spans="6:7">
      <c r="F263" s="1004"/>
      <c r="G263" s="1004"/>
    </row>
    <row r="264" spans="6:7">
      <c r="F264" s="1004"/>
      <c r="G264" s="1004"/>
    </row>
    <row r="265" spans="6:7">
      <c r="F265" s="1004"/>
      <c r="G265" s="1004"/>
    </row>
    <row r="266" spans="6:7">
      <c r="F266" s="1004"/>
      <c r="G266" s="1004"/>
    </row>
    <row r="267" spans="6:7">
      <c r="F267" s="1004"/>
      <c r="G267" s="1004"/>
    </row>
    <row r="268" spans="6:7">
      <c r="F268" s="1004"/>
      <c r="G268" s="1004"/>
    </row>
    <row r="269" spans="6:7">
      <c r="F269" s="1004"/>
      <c r="G269" s="1004"/>
    </row>
    <row r="270" spans="6:7">
      <c r="F270" s="1004"/>
      <c r="G270" s="1004"/>
    </row>
    <row r="271" spans="6:7">
      <c r="F271" s="1004"/>
      <c r="G271" s="1004"/>
    </row>
    <row r="272" spans="6:7">
      <c r="F272" s="1004"/>
      <c r="G272" s="1004"/>
    </row>
    <row r="273" spans="6:7">
      <c r="F273" s="1004"/>
      <c r="G273" s="1004"/>
    </row>
    <row r="274" spans="6:7">
      <c r="F274" s="1004"/>
      <c r="G274" s="1004"/>
    </row>
    <row r="275" spans="6:7">
      <c r="F275" s="1004"/>
      <c r="G275" s="1004"/>
    </row>
    <row r="276" spans="6:7">
      <c r="F276" s="1004"/>
      <c r="G276" s="1004"/>
    </row>
    <row r="277" spans="6:7">
      <c r="F277" s="1004"/>
      <c r="G277" s="1004"/>
    </row>
    <row r="278" spans="6:7">
      <c r="F278" s="1004"/>
      <c r="G278" s="1004"/>
    </row>
    <row r="279" spans="6:7">
      <c r="F279" s="1004"/>
      <c r="G279" s="1004"/>
    </row>
    <row r="280" spans="6:7">
      <c r="F280" s="1004"/>
      <c r="G280" s="1004"/>
    </row>
    <row r="281" spans="6:7">
      <c r="F281" s="1004"/>
      <c r="G281" s="1004"/>
    </row>
    <row r="282" spans="6:7">
      <c r="F282" s="1004"/>
      <c r="G282" s="1004"/>
    </row>
    <row r="283" spans="6:7">
      <c r="F283" s="1004"/>
      <c r="G283" s="1004"/>
    </row>
    <row r="284" spans="6:7">
      <c r="F284" s="1004"/>
      <c r="G284" s="1004"/>
    </row>
    <row r="285" spans="6:7">
      <c r="F285" s="1004"/>
      <c r="G285" s="1004"/>
    </row>
    <row r="286" spans="6:7">
      <c r="F286" s="1004"/>
      <c r="G286" s="1004"/>
    </row>
    <row r="287" spans="6:7">
      <c r="F287" s="1004"/>
      <c r="G287" s="1004"/>
    </row>
    <row r="288" spans="6:7">
      <c r="F288" s="1004"/>
      <c r="G288" s="1004"/>
    </row>
    <row r="289" spans="6:7">
      <c r="F289" s="1004"/>
      <c r="G289" s="1004"/>
    </row>
    <row r="290" spans="6:7">
      <c r="F290" s="1004"/>
      <c r="G290" s="1004"/>
    </row>
    <row r="291" spans="6:7">
      <c r="F291" s="1004"/>
      <c r="G291" s="1004"/>
    </row>
    <row r="292" spans="6:7">
      <c r="F292" s="1004"/>
      <c r="G292" s="1004"/>
    </row>
    <row r="293" spans="6:7">
      <c r="F293" s="1004"/>
      <c r="G293" s="1004"/>
    </row>
    <row r="294" spans="6:7">
      <c r="F294" s="1004"/>
      <c r="G294" s="1004"/>
    </row>
    <row r="295" spans="6:7">
      <c r="F295" s="1004"/>
      <c r="G295" s="1004"/>
    </row>
    <row r="296" spans="6:7">
      <c r="F296" s="1004"/>
      <c r="G296" s="1004"/>
    </row>
    <row r="297" spans="6:7">
      <c r="F297" s="1004"/>
      <c r="G297" s="1004"/>
    </row>
    <row r="298" spans="6:7">
      <c r="F298" s="1004"/>
      <c r="G298" s="1004"/>
    </row>
    <row r="299" spans="6:7">
      <c r="F299" s="1004"/>
      <c r="G299" s="1004"/>
    </row>
    <row r="300" spans="6:7">
      <c r="F300" s="1004"/>
      <c r="G300" s="1004"/>
    </row>
    <row r="301" spans="6:7">
      <c r="F301" s="1004"/>
      <c r="G301" s="1004"/>
    </row>
    <row r="302" spans="6:7">
      <c r="F302" s="1004"/>
      <c r="G302" s="1004"/>
    </row>
    <row r="303" spans="6:7">
      <c r="F303" s="1004"/>
      <c r="G303" s="1004"/>
    </row>
    <row r="304" spans="6:7">
      <c r="F304" s="1004"/>
      <c r="G304" s="1004"/>
    </row>
    <row r="305" spans="6:7">
      <c r="F305" s="1004"/>
      <c r="G305" s="1004"/>
    </row>
    <row r="306" spans="6:7">
      <c r="F306" s="1004"/>
      <c r="G306" s="1004"/>
    </row>
    <row r="307" spans="6:7">
      <c r="F307" s="1004"/>
      <c r="G307" s="1004"/>
    </row>
    <row r="308" spans="6:7">
      <c r="F308" s="1004"/>
      <c r="G308" s="1004"/>
    </row>
    <row r="309" spans="6:7">
      <c r="F309" s="1004"/>
      <c r="G309" s="1004"/>
    </row>
    <row r="310" spans="6:7">
      <c r="F310" s="1004"/>
      <c r="G310" s="1004"/>
    </row>
    <row r="311" spans="6:7">
      <c r="F311" s="1004"/>
      <c r="G311" s="1004"/>
    </row>
    <row r="312" spans="6:7">
      <c r="F312" s="1004"/>
      <c r="G312" s="1004"/>
    </row>
    <row r="313" spans="6:7">
      <c r="F313" s="1004"/>
      <c r="G313" s="1004"/>
    </row>
    <row r="314" spans="6:7">
      <c r="F314" s="1004"/>
      <c r="G314" s="1004"/>
    </row>
    <row r="315" spans="6:7">
      <c r="F315" s="1004"/>
      <c r="G315" s="1004"/>
    </row>
    <row r="316" spans="6:7">
      <c r="F316" s="1004"/>
      <c r="G316" s="1004"/>
    </row>
    <row r="317" spans="6:7">
      <c r="F317" s="1004"/>
      <c r="G317" s="1004"/>
    </row>
    <row r="318" spans="6:7">
      <c r="F318" s="1004"/>
      <c r="G318" s="1004"/>
    </row>
    <row r="319" spans="6:7">
      <c r="F319" s="1004"/>
      <c r="G319" s="1004"/>
    </row>
    <row r="320" spans="6:7">
      <c r="F320" s="1004"/>
      <c r="G320" s="1004"/>
    </row>
    <row r="321" spans="6:7">
      <c r="F321" s="1004"/>
      <c r="G321" s="1004"/>
    </row>
    <row r="322" spans="6:7">
      <c r="F322" s="1004"/>
      <c r="G322" s="1004"/>
    </row>
    <row r="323" spans="6:7">
      <c r="F323" s="1004"/>
      <c r="G323" s="1004"/>
    </row>
    <row r="324" spans="6:7">
      <c r="F324" s="1004"/>
      <c r="G324" s="1004"/>
    </row>
    <row r="325" spans="6:7">
      <c r="F325" s="1004"/>
      <c r="G325" s="1004"/>
    </row>
    <row r="326" spans="6:7">
      <c r="F326" s="1004"/>
      <c r="G326" s="1004"/>
    </row>
    <row r="327" spans="6:7">
      <c r="F327" s="1004"/>
      <c r="G327" s="1004"/>
    </row>
    <row r="328" spans="6:7">
      <c r="F328" s="1004"/>
      <c r="G328" s="1004"/>
    </row>
    <row r="329" spans="6:7">
      <c r="F329" s="1004"/>
      <c r="G329" s="1004"/>
    </row>
    <row r="330" spans="6:7">
      <c r="F330" s="1004"/>
      <c r="G330" s="1004"/>
    </row>
    <row r="331" spans="6:7">
      <c r="F331" s="1004"/>
      <c r="G331" s="1004"/>
    </row>
    <row r="332" spans="6:7">
      <c r="F332" s="1004"/>
      <c r="G332" s="1004"/>
    </row>
    <row r="333" spans="6:7">
      <c r="F333" s="1004"/>
      <c r="G333" s="1004"/>
    </row>
    <row r="334" spans="6:7">
      <c r="F334" s="1004"/>
      <c r="G334" s="1004"/>
    </row>
    <row r="335" spans="6:7">
      <c r="F335" s="1004"/>
      <c r="G335" s="1004"/>
    </row>
    <row r="336" spans="6:7">
      <c r="F336" s="1004"/>
      <c r="G336" s="1004"/>
    </row>
    <row r="337" spans="6:7">
      <c r="F337" s="1004"/>
      <c r="G337" s="1004"/>
    </row>
    <row r="338" spans="6:7">
      <c r="F338" s="1004"/>
      <c r="G338" s="1004"/>
    </row>
    <row r="339" spans="6:7">
      <c r="F339" s="1004"/>
      <c r="G339" s="1004"/>
    </row>
    <row r="340" spans="6:7">
      <c r="F340" s="1004"/>
      <c r="G340" s="1004"/>
    </row>
    <row r="341" spans="6:7">
      <c r="F341" s="1004"/>
      <c r="G341" s="1004"/>
    </row>
    <row r="342" spans="6:7">
      <c r="F342" s="1004"/>
      <c r="G342" s="1004"/>
    </row>
    <row r="343" spans="6:7">
      <c r="F343" s="1004"/>
      <c r="G343" s="1004"/>
    </row>
    <row r="344" spans="6:7">
      <c r="F344" s="1004"/>
      <c r="G344" s="1004"/>
    </row>
    <row r="345" spans="6:7">
      <c r="F345" s="1004"/>
      <c r="G345" s="1004"/>
    </row>
    <row r="346" spans="6:7">
      <c r="F346" s="1004"/>
      <c r="G346" s="1004"/>
    </row>
    <row r="347" spans="6:7">
      <c r="F347" s="1004"/>
      <c r="G347" s="1004"/>
    </row>
    <row r="348" spans="6:7">
      <c r="F348" s="1004"/>
      <c r="G348" s="1004"/>
    </row>
    <row r="349" spans="6:7">
      <c r="F349" s="1004"/>
      <c r="G349" s="1004"/>
    </row>
    <row r="350" spans="6:7">
      <c r="F350" s="1004"/>
      <c r="G350" s="1004"/>
    </row>
    <row r="351" spans="6:7">
      <c r="F351" s="1004"/>
      <c r="G351" s="1004"/>
    </row>
    <row r="352" spans="6:7">
      <c r="F352" s="1004"/>
      <c r="G352" s="1004"/>
    </row>
    <row r="353" spans="6:7">
      <c r="F353" s="1004"/>
      <c r="G353" s="1004"/>
    </row>
    <row r="354" spans="6:7">
      <c r="F354" s="1004"/>
      <c r="G354" s="1004"/>
    </row>
    <row r="355" spans="6:7">
      <c r="F355" s="1004"/>
      <c r="G355" s="1004"/>
    </row>
    <row r="356" spans="6:7">
      <c r="F356" s="1004"/>
      <c r="G356" s="1004"/>
    </row>
    <row r="357" spans="6:7">
      <c r="F357" s="1004"/>
      <c r="G357" s="1004"/>
    </row>
    <row r="358" spans="6:7">
      <c r="F358" s="1004"/>
      <c r="G358" s="1004"/>
    </row>
    <row r="359" spans="6:7">
      <c r="F359" s="1004"/>
      <c r="G359" s="1004"/>
    </row>
    <row r="360" spans="6:7">
      <c r="F360" s="1004"/>
      <c r="G360" s="1004"/>
    </row>
    <row r="361" spans="6:7">
      <c r="F361" s="1004"/>
      <c r="G361" s="1004"/>
    </row>
    <row r="362" spans="6:7">
      <c r="F362" s="1004"/>
      <c r="G362" s="1004"/>
    </row>
    <row r="363" spans="6:7">
      <c r="F363" s="1004"/>
      <c r="G363" s="1004"/>
    </row>
    <row r="364" spans="6:7">
      <c r="F364" s="1004"/>
      <c r="G364" s="1004"/>
    </row>
    <row r="365" spans="6:7">
      <c r="F365" s="1004"/>
      <c r="G365" s="1004"/>
    </row>
    <row r="366" spans="6:7">
      <c r="F366" s="1004"/>
      <c r="G366" s="1004"/>
    </row>
    <row r="367" spans="6:7">
      <c r="F367" s="1004"/>
      <c r="G367" s="1004"/>
    </row>
    <row r="368" spans="6:7">
      <c r="F368" s="1004"/>
      <c r="G368" s="1004"/>
    </row>
    <row r="369" spans="6:7">
      <c r="F369" s="1004"/>
      <c r="G369" s="1004"/>
    </row>
    <row r="370" spans="6:7">
      <c r="F370" s="1004"/>
      <c r="G370" s="1004"/>
    </row>
    <row r="371" spans="6:7">
      <c r="F371" s="1004"/>
      <c r="G371" s="1004"/>
    </row>
    <row r="372" spans="6:7">
      <c r="F372" s="1004"/>
      <c r="G372" s="1004"/>
    </row>
    <row r="373" spans="6:7">
      <c r="F373" s="1004"/>
      <c r="G373" s="1004"/>
    </row>
    <row r="374" spans="6:7">
      <c r="F374" s="1004"/>
      <c r="G374" s="1004"/>
    </row>
    <row r="375" spans="6:7">
      <c r="F375" s="1004"/>
      <c r="G375" s="1004"/>
    </row>
    <row r="376" spans="6:7">
      <c r="F376" s="1004"/>
      <c r="G376" s="1004"/>
    </row>
    <row r="377" spans="6:7">
      <c r="F377" s="1004"/>
      <c r="G377" s="1004"/>
    </row>
    <row r="378" spans="6:7">
      <c r="F378" s="1004"/>
      <c r="G378" s="1004"/>
    </row>
    <row r="379" spans="6:7">
      <c r="F379" s="1004"/>
      <c r="G379" s="1004"/>
    </row>
    <row r="380" spans="6:7">
      <c r="F380" s="1004"/>
      <c r="G380" s="1004"/>
    </row>
    <row r="381" spans="6:7">
      <c r="F381" s="1004"/>
      <c r="G381" s="1004"/>
    </row>
    <row r="382" spans="6:7">
      <c r="F382" s="1004"/>
      <c r="G382" s="1004"/>
    </row>
    <row r="383" spans="6:7">
      <c r="F383" s="1004"/>
      <c r="G383" s="1004"/>
    </row>
    <row r="384" spans="6:7">
      <c r="F384" s="1004"/>
      <c r="G384" s="1004"/>
    </row>
    <row r="385" spans="6:7">
      <c r="F385" s="1004"/>
      <c r="G385" s="1004"/>
    </row>
    <row r="386" spans="6:7">
      <c r="F386" s="1004"/>
      <c r="G386" s="1004"/>
    </row>
    <row r="387" spans="6:7">
      <c r="F387" s="1004"/>
      <c r="G387" s="1004"/>
    </row>
    <row r="388" spans="6:7">
      <c r="F388" s="1004"/>
      <c r="G388" s="1004"/>
    </row>
    <row r="389" spans="6:7">
      <c r="F389" s="1004"/>
      <c r="G389" s="1004"/>
    </row>
    <row r="390" spans="6:7">
      <c r="F390" s="1004"/>
      <c r="G390" s="1004"/>
    </row>
    <row r="391" spans="6:7">
      <c r="F391" s="1004"/>
      <c r="G391" s="1004"/>
    </row>
    <row r="392" spans="6:7">
      <c r="F392" s="1004"/>
      <c r="G392" s="1004"/>
    </row>
    <row r="393" spans="6:7">
      <c r="F393" s="1004"/>
      <c r="G393" s="1004"/>
    </row>
    <row r="394" spans="6:7">
      <c r="F394" s="1004"/>
      <c r="G394" s="1004"/>
    </row>
    <row r="395" spans="6:7">
      <c r="F395" s="1004"/>
      <c r="G395" s="1004"/>
    </row>
    <row r="396" spans="6:7">
      <c r="F396" s="1004"/>
      <c r="G396" s="1004"/>
    </row>
    <row r="397" spans="6:7">
      <c r="F397" s="1004"/>
      <c r="G397" s="1004"/>
    </row>
    <row r="398" spans="6:7">
      <c r="F398" s="1004"/>
      <c r="G398" s="1004"/>
    </row>
    <row r="399" spans="6:7">
      <c r="F399" s="1004"/>
      <c r="G399" s="1004"/>
    </row>
    <row r="400" spans="6:7">
      <c r="F400" s="1004"/>
      <c r="G400" s="1004"/>
    </row>
    <row r="401" spans="6:7">
      <c r="F401" s="1004"/>
      <c r="G401" s="1004"/>
    </row>
    <row r="402" spans="6:7">
      <c r="F402" s="1004"/>
      <c r="G402" s="1004"/>
    </row>
    <row r="403" spans="6:7">
      <c r="F403" s="1004"/>
      <c r="G403" s="1004"/>
    </row>
    <row r="404" spans="6:7">
      <c r="F404" s="1004"/>
      <c r="G404" s="1004"/>
    </row>
    <row r="405" spans="6:7">
      <c r="F405" s="1004"/>
      <c r="G405" s="1004"/>
    </row>
    <row r="406" spans="6:7">
      <c r="F406" s="1004"/>
      <c r="G406" s="1004"/>
    </row>
    <row r="407" spans="6:7">
      <c r="F407" s="1004"/>
      <c r="G407" s="1004"/>
    </row>
    <row r="408" spans="6:7">
      <c r="F408" s="1004"/>
      <c r="G408" s="1004"/>
    </row>
    <row r="409" spans="6:7">
      <c r="F409" s="1004"/>
      <c r="G409" s="1004"/>
    </row>
    <row r="410" spans="6:7">
      <c r="F410" s="1004"/>
      <c r="G410" s="1004"/>
    </row>
    <row r="411" spans="6:7">
      <c r="F411" s="1004"/>
      <c r="G411" s="1004"/>
    </row>
    <row r="412" spans="6:7">
      <c r="F412" s="1004"/>
      <c r="G412" s="1004"/>
    </row>
    <row r="413" spans="6:7">
      <c r="F413" s="1004"/>
      <c r="G413" s="1004"/>
    </row>
    <row r="414" spans="6:7">
      <c r="F414" s="1004"/>
      <c r="G414" s="1004"/>
    </row>
    <row r="415" spans="6:7">
      <c r="F415" s="1004"/>
      <c r="G415" s="1004"/>
    </row>
    <row r="416" spans="6:7">
      <c r="F416" s="1004"/>
      <c r="G416" s="1004"/>
    </row>
    <row r="417" spans="6:7">
      <c r="F417" s="1004"/>
      <c r="G417" s="1004"/>
    </row>
    <row r="418" spans="6:7">
      <c r="F418" s="1004"/>
      <c r="G418" s="1004"/>
    </row>
    <row r="419" spans="6:7">
      <c r="F419" s="1004"/>
      <c r="G419" s="1004"/>
    </row>
    <row r="420" spans="6:7">
      <c r="F420" s="1004"/>
      <c r="G420" s="1004"/>
    </row>
    <row r="421" spans="6:7">
      <c r="F421" s="1004"/>
      <c r="G421" s="1004"/>
    </row>
    <row r="422" spans="6:7">
      <c r="F422" s="1004"/>
      <c r="G422" s="1004"/>
    </row>
    <row r="423" spans="6:7">
      <c r="F423" s="1004"/>
      <c r="G423" s="1004"/>
    </row>
    <row r="424" spans="6:7">
      <c r="F424" s="1004"/>
      <c r="G424" s="1004"/>
    </row>
    <row r="425" spans="6:7">
      <c r="F425" s="1004"/>
      <c r="G425" s="1004"/>
    </row>
    <row r="426" spans="6:7">
      <c r="F426" s="1004"/>
      <c r="G426" s="1004"/>
    </row>
    <row r="427" spans="6:7">
      <c r="F427" s="1004"/>
      <c r="G427" s="1004"/>
    </row>
    <row r="428" spans="6:7">
      <c r="F428" s="1004"/>
      <c r="G428" s="1004"/>
    </row>
    <row r="429" spans="6:7">
      <c r="F429" s="1004"/>
      <c r="G429" s="1004"/>
    </row>
    <row r="430" spans="6:7">
      <c r="F430" s="1004"/>
      <c r="G430" s="1004"/>
    </row>
    <row r="431" spans="6:7">
      <c r="F431" s="1004"/>
      <c r="G431" s="1004"/>
    </row>
    <row r="432" spans="6:7">
      <c r="F432" s="1004"/>
      <c r="G432" s="1004"/>
    </row>
    <row r="433" spans="6:7">
      <c r="F433" s="1004"/>
      <c r="G433" s="1004"/>
    </row>
    <row r="434" spans="6:7">
      <c r="F434" s="1004"/>
      <c r="G434" s="1004"/>
    </row>
    <row r="435" spans="6:7">
      <c r="F435" s="1004"/>
      <c r="G435" s="1004"/>
    </row>
    <row r="436" spans="6:7">
      <c r="F436" s="1004"/>
      <c r="G436" s="1004"/>
    </row>
    <row r="437" spans="6:7">
      <c r="F437" s="1004"/>
      <c r="G437" s="1004"/>
    </row>
    <row r="438" spans="6:7">
      <c r="F438" s="1004"/>
      <c r="G438" s="1004"/>
    </row>
    <row r="439" spans="6:7">
      <c r="F439" s="1004"/>
      <c r="G439" s="1004"/>
    </row>
    <row r="440" spans="6:7">
      <c r="F440" s="1004"/>
      <c r="G440" s="1004"/>
    </row>
    <row r="441" spans="6:7">
      <c r="F441" s="1004"/>
      <c r="G441" s="1004"/>
    </row>
    <row r="442" spans="6:7">
      <c r="F442" s="1004"/>
      <c r="G442" s="1004"/>
    </row>
    <row r="443" spans="6:7">
      <c r="F443" s="1004"/>
      <c r="G443" s="1004"/>
    </row>
    <row r="444" spans="6:7">
      <c r="F444" s="1004"/>
      <c r="G444" s="1004"/>
    </row>
    <row r="445" spans="6:7">
      <c r="F445" s="1004"/>
      <c r="G445" s="1004"/>
    </row>
    <row r="446" spans="6:7">
      <c r="F446" s="1004"/>
      <c r="G446" s="1004"/>
    </row>
    <row r="447" spans="6:7">
      <c r="F447" s="1004"/>
      <c r="G447" s="1004"/>
    </row>
    <row r="448" spans="6:7">
      <c r="F448" s="1004"/>
      <c r="G448" s="1004"/>
    </row>
    <row r="449" spans="6:7">
      <c r="F449" s="1004"/>
      <c r="G449" s="1004"/>
    </row>
    <row r="450" spans="6:7">
      <c r="F450" s="1004"/>
      <c r="G450" s="1004"/>
    </row>
    <row r="451" spans="6:7">
      <c r="F451" s="1004"/>
      <c r="G451" s="1004"/>
    </row>
    <row r="452" spans="6:7">
      <c r="F452" s="1004"/>
      <c r="G452" s="1004"/>
    </row>
    <row r="453" spans="6:7">
      <c r="F453" s="1004"/>
      <c r="G453" s="1004"/>
    </row>
    <row r="454" spans="6:7">
      <c r="F454" s="1004"/>
      <c r="G454" s="1004"/>
    </row>
    <row r="455" spans="6:7">
      <c r="F455" s="1004"/>
      <c r="G455" s="1004"/>
    </row>
    <row r="456" spans="6:7">
      <c r="F456" s="1004"/>
      <c r="G456" s="1004"/>
    </row>
    <row r="457" spans="6:7">
      <c r="F457" s="1004"/>
      <c r="G457" s="1004"/>
    </row>
    <row r="458" spans="6:7">
      <c r="F458" s="1004"/>
      <c r="G458" s="1004"/>
    </row>
    <row r="459" spans="6:7">
      <c r="F459" s="1004"/>
      <c r="G459" s="1004"/>
    </row>
    <row r="460" spans="6:7">
      <c r="F460" s="1004"/>
      <c r="G460" s="1004"/>
    </row>
    <row r="461" spans="6:7">
      <c r="F461" s="1004"/>
      <c r="G461" s="1004"/>
    </row>
    <row r="462" spans="6:7">
      <c r="F462" s="1004"/>
      <c r="G462" s="1004"/>
    </row>
    <row r="463" spans="6:7">
      <c r="F463" s="1004"/>
      <c r="G463" s="1004"/>
    </row>
    <row r="464" spans="6:7">
      <c r="F464" s="1004"/>
      <c r="G464" s="1004"/>
    </row>
    <row r="465" spans="6:7">
      <c r="F465" s="1004"/>
      <c r="G465" s="1004"/>
    </row>
    <row r="466" spans="6:7">
      <c r="F466" s="1004"/>
      <c r="G466" s="1004"/>
    </row>
    <row r="467" spans="6:7">
      <c r="F467" s="1004"/>
      <c r="G467" s="1004"/>
    </row>
    <row r="468" spans="6:7">
      <c r="F468" s="1004"/>
      <c r="G468" s="1004"/>
    </row>
    <row r="469" spans="6:7">
      <c r="F469" s="1004"/>
      <c r="G469" s="1004"/>
    </row>
    <row r="470" spans="6:7">
      <c r="F470" s="1004"/>
      <c r="G470" s="1004"/>
    </row>
    <row r="471" spans="6:7">
      <c r="F471" s="1004"/>
      <c r="G471" s="1004"/>
    </row>
    <row r="472" spans="6:7">
      <c r="F472" s="1004"/>
      <c r="G472" s="1004"/>
    </row>
    <row r="473" spans="6:7">
      <c r="F473" s="1004"/>
      <c r="G473" s="1004"/>
    </row>
    <row r="474" spans="6:7">
      <c r="F474" s="1004"/>
      <c r="G474" s="1004"/>
    </row>
    <row r="475" spans="6:7">
      <c r="F475" s="1004"/>
      <c r="G475" s="1004"/>
    </row>
    <row r="476" spans="6:7">
      <c r="F476" s="1004"/>
      <c r="G476" s="1004"/>
    </row>
    <row r="477" spans="6:7">
      <c r="F477" s="1004"/>
      <c r="G477" s="1004"/>
    </row>
    <row r="478" spans="6:7">
      <c r="F478" s="1004"/>
      <c r="G478" s="1004"/>
    </row>
    <row r="479" spans="6:7">
      <c r="F479" s="1004"/>
      <c r="G479" s="1004"/>
    </row>
    <row r="480" spans="6:7">
      <c r="F480" s="1004"/>
      <c r="G480" s="1004"/>
    </row>
    <row r="481" spans="6:7">
      <c r="F481" s="1004"/>
      <c r="G481" s="1004"/>
    </row>
    <row r="482" spans="6:7">
      <c r="F482" s="1004"/>
      <c r="G482" s="1004"/>
    </row>
    <row r="483" spans="6:7">
      <c r="F483" s="1004"/>
      <c r="G483" s="1004"/>
    </row>
    <row r="484" spans="6:7">
      <c r="F484" s="1004"/>
      <c r="G484" s="1004"/>
    </row>
    <row r="485" spans="6:7">
      <c r="F485" s="1004"/>
      <c r="G485" s="1004"/>
    </row>
    <row r="486" spans="6:7">
      <c r="F486" s="1004"/>
      <c r="G486" s="1004"/>
    </row>
    <row r="487" spans="6:7">
      <c r="F487" s="1004"/>
      <c r="G487" s="1004"/>
    </row>
    <row r="488" spans="6:7">
      <c r="F488" s="1004"/>
      <c r="G488" s="1004"/>
    </row>
    <row r="489" spans="6:7">
      <c r="F489" s="1004"/>
      <c r="G489" s="1004"/>
    </row>
    <row r="490" spans="6:7">
      <c r="F490" s="1004"/>
      <c r="G490" s="1004"/>
    </row>
    <row r="491" spans="6:7">
      <c r="F491" s="1004"/>
      <c r="G491" s="1004"/>
    </row>
    <row r="492" spans="6:7">
      <c r="F492" s="1004"/>
      <c r="G492" s="1004"/>
    </row>
    <row r="493" spans="6:7">
      <c r="F493" s="1004"/>
      <c r="G493" s="1004"/>
    </row>
    <row r="494" spans="6:7">
      <c r="F494" s="1004"/>
      <c r="G494" s="1004"/>
    </row>
    <row r="495" spans="6:7">
      <c r="F495" s="1004"/>
      <c r="G495" s="1004"/>
    </row>
    <row r="496" spans="6:7">
      <c r="F496" s="1004"/>
      <c r="G496" s="1004"/>
    </row>
    <row r="497" spans="6:7">
      <c r="F497" s="1004"/>
      <c r="G497" s="1004"/>
    </row>
    <row r="498" spans="6:7">
      <c r="F498" s="1004"/>
      <c r="G498" s="1004"/>
    </row>
    <row r="499" spans="6:7">
      <c r="F499" s="1004"/>
      <c r="G499" s="1004"/>
    </row>
    <row r="500" spans="6:7">
      <c r="F500" s="1004"/>
      <c r="G500" s="1004"/>
    </row>
    <row r="501" spans="6:7">
      <c r="F501" s="1004"/>
      <c r="G501" s="1004"/>
    </row>
    <row r="502" spans="6:7">
      <c r="F502" s="1004"/>
      <c r="G502" s="1004"/>
    </row>
    <row r="503" spans="6:7">
      <c r="F503" s="1004"/>
      <c r="G503" s="1004"/>
    </row>
    <row r="504" spans="6:7">
      <c r="F504" s="1004"/>
      <c r="G504" s="1004"/>
    </row>
    <row r="505" spans="6:7">
      <c r="F505" s="1004"/>
      <c r="G505" s="1004"/>
    </row>
    <row r="506" spans="6:7">
      <c r="F506" s="1004"/>
      <c r="G506" s="1004"/>
    </row>
    <row r="507" spans="6:7">
      <c r="F507" s="1004"/>
      <c r="G507" s="1004"/>
    </row>
    <row r="508" spans="6:7">
      <c r="F508" s="1004"/>
      <c r="G508" s="1004"/>
    </row>
    <row r="509" spans="6:7">
      <c r="F509" s="1004"/>
      <c r="G509" s="1004"/>
    </row>
    <row r="510" spans="6:7">
      <c r="F510" s="1004"/>
      <c r="G510" s="1004"/>
    </row>
    <row r="511" spans="6:7">
      <c r="F511" s="1004"/>
      <c r="G511" s="1004"/>
    </row>
    <row r="512" spans="6:7">
      <c r="F512" s="1004"/>
      <c r="G512" s="1004"/>
    </row>
    <row r="513" spans="6:7">
      <c r="F513" s="1004"/>
      <c r="G513" s="1004"/>
    </row>
    <row r="514" spans="6:7">
      <c r="F514" s="1004"/>
      <c r="G514" s="1004"/>
    </row>
    <row r="515" spans="6:7">
      <c r="F515" s="1004"/>
      <c r="G515" s="1004"/>
    </row>
    <row r="516" spans="6:7">
      <c r="F516" s="1004"/>
      <c r="G516" s="1004"/>
    </row>
    <row r="517" spans="6:7">
      <c r="F517" s="1004"/>
      <c r="G517" s="1004"/>
    </row>
    <row r="518" spans="6:7">
      <c r="F518" s="1004"/>
      <c r="G518" s="1004"/>
    </row>
    <row r="519" spans="6:7">
      <c r="F519" s="1004"/>
      <c r="G519" s="1004"/>
    </row>
    <row r="520" spans="6:7">
      <c r="F520" s="1004"/>
      <c r="G520" s="1004"/>
    </row>
    <row r="521" spans="6:7">
      <c r="F521" s="1004"/>
      <c r="G521" s="1004"/>
    </row>
    <row r="522" spans="6:7">
      <c r="F522" s="1004"/>
      <c r="G522" s="1004"/>
    </row>
    <row r="523" spans="6:7">
      <c r="F523" s="1004"/>
      <c r="G523" s="1004"/>
    </row>
    <row r="524" spans="6:7">
      <c r="F524" s="1004"/>
      <c r="G524" s="1004"/>
    </row>
    <row r="525" spans="6:7">
      <c r="F525" s="1004"/>
      <c r="G525" s="1004"/>
    </row>
    <row r="526" spans="6:7">
      <c r="F526" s="1004"/>
      <c r="G526" s="1004"/>
    </row>
    <row r="527" spans="6:7">
      <c r="F527" s="1004"/>
      <c r="G527" s="1004"/>
    </row>
    <row r="528" spans="6:7">
      <c r="F528" s="1004"/>
      <c r="G528" s="1004"/>
    </row>
    <row r="529" spans="6:7">
      <c r="F529" s="1004"/>
      <c r="G529" s="1004"/>
    </row>
    <row r="530" spans="6:7">
      <c r="F530" s="1004"/>
      <c r="G530" s="1004"/>
    </row>
    <row r="531" spans="6:7">
      <c r="F531" s="1004"/>
      <c r="G531" s="1004"/>
    </row>
    <row r="532" spans="6:7">
      <c r="F532" s="1004"/>
      <c r="G532" s="1004"/>
    </row>
    <row r="533" spans="6:7">
      <c r="F533" s="1004"/>
      <c r="G533" s="1004"/>
    </row>
    <row r="534" spans="6:7">
      <c r="F534" s="1004"/>
      <c r="G534" s="1004"/>
    </row>
    <row r="535" spans="6:7">
      <c r="F535" s="1004"/>
      <c r="G535" s="1004"/>
    </row>
    <row r="536" spans="6:7">
      <c r="F536" s="1004"/>
      <c r="G536" s="1004"/>
    </row>
    <row r="537" spans="6:7">
      <c r="F537" s="1004"/>
      <c r="G537" s="1004"/>
    </row>
    <row r="538" spans="6:7">
      <c r="F538" s="1004"/>
      <c r="G538" s="1004"/>
    </row>
    <row r="539" spans="6:7">
      <c r="F539" s="1004"/>
      <c r="G539" s="1004"/>
    </row>
    <row r="540" spans="6:7">
      <c r="F540" s="1004"/>
      <c r="G540" s="1004"/>
    </row>
    <row r="541" spans="6:7">
      <c r="F541" s="1004"/>
      <c r="G541" s="1004"/>
    </row>
    <row r="542" spans="6:7">
      <c r="F542" s="1004"/>
      <c r="G542" s="1004"/>
    </row>
    <row r="543" spans="6:7">
      <c r="F543" s="1004"/>
      <c r="G543" s="1004"/>
    </row>
    <row r="544" spans="6:7">
      <c r="F544" s="1004"/>
      <c r="G544" s="1004"/>
    </row>
    <row r="545" spans="6:7">
      <c r="F545" s="1004"/>
      <c r="G545" s="1004"/>
    </row>
    <row r="546" spans="6:7">
      <c r="F546" s="1004"/>
      <c r="G546" s="1004"/>
    </row>
    <row r="547" spans="6:7">
      <c r="F547" s="1004"/>
      <c r="G547" s="1004"/>
    </row>
    <row r="548" spans="6:7">
      <c r="F548" s="1004"/>
      <c r="G548" s="1004"/>
    </row>
    <row r="549" spans="6:7">
      <c r="F549" s="1004"/>
      <c r="G549" s="1004"/>
    </row>
    <row r="550" spans="6:7">
      <c r="F550" s="1004"/>
      <c r="G550" s="1004"/>
    </row>
    <row r="551" spans="6:7">
      <c r="F551" s="1004"/>
      <c r="G551" s="1004"/>
    </row>
    <row r="552" spans="6:7">
      <c r="F552" s="1004"/>
      <c r="G552" s="1004"/>
    </row>
    <row r="553" spans="6:7">
      <c r="F553" s="1004"/>
      <c r="G553" s="1004"/>
    </row>
    <row r="554" spans="6:7">
      <c r="F554" s="1004"/>
      <c r="G554" s="1004"/>
    </row>
    <row r="555" spans="6:7">
      <c r="F555" s="1004"/>
      <c r="G555" s="1004"/>
    </row>
    <row r="556" spans="6:7">
      <c r="F556" s="1004"/>
      <c r="G556" s="1004"/>
    </row>
    <row r="557" spans="6:7">
      <c r="F557" s="1004"/>
      <c r="G557" s="1004"/>
    </row>
    <row r="558" spans="6:7">
      <c r="F558" s="1004"/>
      <c r="G558" s="1004"/>
    </row>
    <row r="559" spans="6:7">
      <c r="F559" s="1004"/>
      <c r="G559" s="1004"/>
    </row>
    <row r="560" spans="6:7">
      <c r="F560" s="1004"/>
      <c r="G560" s="1004"/>
    </row>
    <row r="561" spans="6:7">
      <c r="F561" s="1004"/>
      <c r="G561" s="1004"/>
    </row>
    <row r="562" spans="6:7">
      <c r="F562" s="1004"/>
      <c r="G562" s="1004"/>
    </row>
    <row r="563" spans="6:7">
      <c r="F563" s="1004"/>
      <c r="G563" s="1004"/>
    </row>
    <row r="564" spans="6:7">
      <c r="F564" s="1004"/>
      <c r="G564" s="1004"/>
    </row>
    <row r="565" spans="6:7">
      <c r="F565" s="1004"/>
      <c r="G565" s="1004"/>
    </row>
    <row r="566" spans="6:7">
      <c r="F566" s="1004"/>
      <c r="G566" s="1004"/>
    </row>
    <row r="567" spans="6:7">
      <c r="F567" s="1004"/>
      <c r="G567" s="1004"/>
    </row>
    <row r="568" spans="6:7">
      <c r="F568" s="1004"/>
      <c r="G568" s="1004"/>
    </row>
    <row r="569" spans="6:7">
      <c r="F569" s="1004"/>
      <c r="G569" s="1004"/>
    </row>
    <row r="570" spans="6:7">
      <c r="F570" s="1004"/>
      <c r="G570" s="1004"/>
    </row>
    <row r="571" spans="6:7">
      <c r="F571" s="1004"/>
      <c r="G571" s="1004"/>
    </row>
    <row r="572" spans="6:7">
      <c r="F572" s="1004"/>
      <c r="G572" s="1004"/>
    </row>
    <row r="573" spans="6:7">
      <c r="F573" s="1004"/>
      <c r="G573" s="1004"/>
    </row>
    <row r="574" spans="6:7">
      <c r="F574" s="1004"/>
      <c r="G574" s="1004"/>
    </row>
    <row r="575" spans="6:7">
      <c r="F575" s="1004"/>
      <c r="G575" s="1004"/>
    </row>
    <row r="576" spans="6:7">
      <c r="F576" s="1004"/>
      <c r="G576" s="1004"/>
    </row>
    <row r="577" spans="6:7">
      <c r="F577" s="1004"/>
      <c r="G577" s="1004"/>
    </row>
    <row r="578" spans="6:7">
      <c r="F578" s="1004"/>
      <c r="G578" s="1004"/>
    </row>
    <row r="579" spans="6:7">
      <c r="F579" s="1004"/>
      <c r="G579" s="1004"/>
    </row>
    <row r="580" spans="6:7">
      <c r="F580" s="1004"/>
      <c r="G580" s="1004"/>
    </row>
    <row r="581" spans="6:7">
      <c r="F581" s="1004"/>
      <c r="G581" s="1004"/>
    </row>
    <row r="582" spans="6:7">
      <c r="F582" s="1004"/>
      <c r="G582" s="1004"/>
    </row>
    <row r="583" spans="6:7">
      <c r="F583" s="1004"/>
      <c r="G583" s="1004"/>
    </row>
    <row r="584" spans="6:7">
      <c r="F584" s="1004"/>
      <c r="G584" s="1004"/>
    </row>
    <row r="585" spans="6:7">
      <c r="F585" s="1004"/>
      <c r="G585" s="1004"/>
    </row>
    <row r="586" spans="6:7">
      <c r="F586" s="1004"/>
      <c r="G586" s="1004"/>
    </row>
    <row r="587" spans="6:7">
      <c r="F587" s="1004"/>
      <c r="G587" s="1004"/>
    </row>
    <row r="588" spans="6:7">
      <c r="F588" s="1004"/>
      <c r="G588" s="1004"/>
    </row>
    <row r="589" spans="6:7">
      <c r="F589" s="1004"/>
      <c r="G589" s="1004"/>
    </row>
    <row r="590" spans="6:7">
      <c r="F590" s="1004"/>
      <c r="G590" s="1004"/>
    </row>
  </sheetData>
  <sheetProtection password="E4C2" sheet="1" objects="1" scenarios="1"/>
  <pageMargins left="0.78740157480314965" right="0.19685039370078741" top="0.62992125984251968" bottom="0.55118110236220474" header="0.31496062992125984" footer="0.27559055118110237"/>
  <pageSetup paperSize="9"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B0F0"/>
    <pageSetUpPr fitToPage="1"/>
  </sheetPr>
  <dimension ref="A1:J54"/>
  <sheetViews>
    <sheetView windowProtection="1" showGridLines="0" view="pageBreakPreview" zoomScaleNormal="100" zoomScaleSheetLayoutView="100" workbookViewId="0">
      <selection activeCell="F25" sqref="F25"/>
    </sheetView>
  </sheetViews>
  <sheetFormatPr defaultRowHeight="12.75"/>
  <cols>
    <col min="1" max="1" width="7.7109375" style="342" customWidth="1"/>
    <col min="2" max="2" width="40.7109375" style="343" customWidth="1"/>
    <col min="3" max="3" width="10.140625" style="344" customWidth="1"/>
    <col min="4" max="4" width="10.140625" style="726" customWidth="1"/>
    <col min="5" max="5" width="11.7109375" style="345" customWidth="1"/>
    <col min="6" max="6" width="14.28515625" style="345" customWidth="1"/>
    <col min="7" max="16384" width="9.140625" style="346"/>
  </cols>
  <sheetData>
    <row r="1" spans="1:6" ht="13.15" customHeight="1">
      <c r="A1" s="360"/>
      <c r="B1" s="725"/>
      <c r="C1" s="725"/>
      <c r="D1" s="725"/>
      <c r="E1" s="390"/>
      <c r="F1" s="390"/>
    </row>
    <row r="2" spans="1:6" ht="13.15" customHeight="1">
      <c r="A2" s="360"/>
      <c r="B2" s="725"/>
      <c r="C2" s="725"/>
      <c r="D2" s="725"/>
      <c r="E2" s="390"/>
      <c r="F2" s="390"/>
    </row>
    <row r="3" spans="1:6" ht="13.15" customHeight="1">
      <c r="A3" s="360"/>
      <c r="B3" s="725"/>
      <c r="C3" s="725"/>
      <c r="D3" s="725"/>
      <c r="E3" s="390"/>
      <c r="F3" s="390"/>
    </row>
    <row r="4" spans="1:6" ht="13.15" customHeight="1">
      <c r="A4" s="360"/>
      <c r="B4" s="725"/>
      <c r="C4" s="725"/>
      <c r="D4" s="725"/>
      <c r="E4" s="390"/>
      <c r="F4" s="390"/>
    </row>
    <row r="5" spans="1:6" ht="13.15" customHeight="1">
      <c r="A5" s="360"/>
      <c r="B5" s="725"/>
      <c r="C5" s="725"/>
      <c r="D5" s="725"/>
      <c r="E5" s="390"/>
      <c r="F5" s="390"/>
    </row>
    <row r="6" spans="1:6" ht="13.15" customHeight="1">
      <c r="A6" s="360"/>
      <c r="B6" s="725"/>
      <c r="C6" s="725"/>
      <c r="D6" s="725"/>
      <c r="E6" s="390"/>
      <c r="F6" s="390"/>
    </row>
    <row r="7" spans="1:6" ht="13.15" customHeight="1">
      <c r="A7" s="360"/>
      <c r="B7" s="725"/>
      <c r="C7" s="725"/>
      <c r="D7" s="725"/>
      <c r="E7" s="390"/>
      <c r="F7" s="390"/>
    </row>
    <row r="8" spans="1:6" ht="13.15" customHeight="1">
      <c r="A8" s="360"/>
      <c r="B8" s="725"/>
      <c r="C8" s="725"/>
      <c r="D8" s="725"/>
      <c r="E8" s="390"/>
      <c r="F8" s="390"/>
    </row>
    <row r="9" spans="1:6" ht="13.15" customHeight="1">
      <c r="A9" s="360"/>
      <c r="B9" s="725"/>
      <c r="C9" s="725"/>
      <c r="D9" s="725"/>
      <c r="E9" s="390"/>
      <c r="F9" s="390"/>
    </row>
    <row r="10" spans="1:6" ht="13.15" customHeight="1">
      <c r="A10" s="360"/>
      <c r="B10" s="725"/>
      <c r="C10" s="725"/>
      <c r="D10" s="725"/>
      <c r="E10" s="390"/>
      <c r="F10" s="390"/>
    </row>
    <row r="11" spans="1:6" ht="13.15" customHeight="1">
      <c r="A11" s="360"/>
      <c r="B11" s="725"/>
      <c r="C11" s="725"/>
      <c r="D11" s="725"/>
      <c r="E11" s="390"/>
      <c r="F11" s="390"/>
    </row>
    <row r="12" spans="1:6" ht="13.15" customHeight="1">
      <c r="A12" s="360"/>
      <c r="B12" s="725"/>
      <c r="C12" s="725"/>
      <c r="D12" s="725"/>
      <c r="E12" s="390"/>
      <c r="F12" s="390"/>
    </row>
    <row r="13" spans="1:6" ht="13.15" customHeight="1">
      <c r="A13" s="360"/>
      <c r="B13" s="725"/>
      <c r="C13" s="725"/>
      <c r="D13" s="725"/>
      <c r="E13" s="390"/>
      <c r="F13" s="390"/>
    </row>
    <row r="14" spans="1:6" ht="13.15" customHeight="1">
      <c r="A14" s="360"/>
      <c r="B14" s="725"/>
      <c r="C14" s="725"/>
      <c r="D14" s="725"/>
      <c r="E14" s="390"/>
      <c r="F14" s="390"/>
    </row>
    <row r="15" spans="1:6" ht="13.15" customHeight="1">
      <c r="A15" s="360"/>
      <c r="B15" s="725"/>
      <c r="C15" s="725"/>
      <c r="D15" s="725"/>
      <c r="E15" s="390"/>
      <c r="F15" s="390"/>
    </row>
    <row r="16" spans="1:6" ht="13.15" customHeight="1">
      <c r="A16" s="360"/>
      <c r="B16" s="725"/>
      <c r="C16" s="725"/>
      <c r="D16" s="725"/>
      <c r="E16" s="390"/>
      <c r="F16" s="390"/>
    </row>
    <row r="17" spans="1:10" ht="13.15" customHeight="1">
      <c r="A17" s="360"/>
      <c r="B17" s="725"/>
      <c r="C17" s="725"/>
      <c r="D17" s="725"/>
      <c r="E17" s="390"/>
      <c r="F17" s="390"/>
    </row>
    <row r="18" spans="1:10" ht="13.15" customHeight="1">
      <c r="A18" s="360"/>
      <c r="B18" s="725"/>
      <c r="C18" s="725"/>
      <c r="D18" s="725"/>
      <c r="E18" s="390"/>
      <c r="F18" s="390"/>
    </row>
    <row r="19" spans="1:10" ht="13.15" customHeight="1">
      <c r="A19" s="360"/>
      <c r="B19" s="725"/>
      <c r="C19" s="725"/>
      <c r="D19" s="725"/>
      <c r="E19" s="390"/>
      <c r="F19" s="390"/>
    </row>
    <row r="20" spans="1:10" ht="13.15" customHeight="1">
      <c r="A20" s="360"/>
      <c r="B20" s="725"/>
      <c r="C20" s="725"/>
      <c r="D20" s="725"/>
      <c r="E20" s="390"/>
      <c r="F20" s="390"/>
    </row>
    <row r="21" spans="1:10" ht="13.15" customHeight="1">
      <c r="A21" s="360"/>
      <c r="B21" s="725"/>
      <c r="C21" s="725"/>
      <c r="D21" s="725"/>
      <c r="E21" s="390"/>
      <c r="F21" s="390"/>
    </row>
    <row r="22" spans="1:10" ht="13.15" customHeight="1">
      <c r="A22" s="360"/>
      <c r="B22" s="725"/>
      <c r="C22" s="725"/>
      <c r="D22" s="725"/>
      <c r="E22" s="390"/>
      <c r="F22" s="390"/>
    </row>
    <row r="23" spans="1:10" ht="13.15" customHeight="1">
      <c r="A23" s="360"/>
      <c r="B23" s="725"/>
      <c r="C23" s="725"/>
      <c r="D23" s="725"/>
      <c r="E23" s="390"/>
      <c r="F23" s="390"/>
    </row>
    <row r="24" spans="1:10" ht="13.15" customHeight="1">
      <c r="A24" s="360"/>
      <c r="B24" s="725"/>
      <c r="C24" s="725"/>
      <c r="D24" s="725"/>
      <c r="E24" s="390"/>
      <c r="F24" s="390"/>
    </row>
    <row r="25" spans="1:10" ht="13.15" customHeight="1">
      <c r="A25" s="360"/>
      <c r="B25" s="725"/>
      <c r="C25" s="725"/>
      <c r="D25" s="725"/>
      <c r="E25" s="390"/>
      <c r="F25" s="390"/>
    </row>
    <row r="26" spans="1:10" ht="13.15" customHeight="1">
      <c r="A26" s="360"/>
      <c r="B26" s="725"/>
      <c r="C26" s="725"/>
      <c r="D26" s="725"/>
      <c r="E26" s="390"/>
      <c r="F26" s="390"/>
    </row>
    <row r="27" spans="1:10" ht="30" customHeight="1">
      <c r="A27" s="1136" t="s">
        <v>803</v>
      </c>
      <c r="B27" s="1136"/>
      <c r="C27" s="1136"/>
      <c r="D27" s="1136"/>
      <c r="E27" s="1136"/>
      <c r="F27" s="1136"/>
      <c r="G27" s="1136"/>
      <c r="H27" s="1136"/>
      <c r="I27" s="1136"/>
      <c r="J27" s="1136"/>
    </row>
    <row r="28" spans="1:10">
      <c r="A28" s="360"/>
      <c r="B28" s="725"/>
      <c r="C28" s="725"/>
      <c r="D28" s="725"/>
      <c r="E28" s="390"/>
      <c r="F28" s="390"/>
    </row>
    <row r="29" spans="1:10">
      <c r="A29" s="360"/>
      <c r="B29" s="725"/>
      <c r="C29" s="725"/>
      <c r="D29" s="725"/>
      <c r="E29" s="390"/>
      <c r="F29" s="390"/>
    </row>
    <row r="30" spans="1:10">
      <c r="A30" s="360"/>
      <c r="B30" s="725"/>
      <c r="C30" s="725"/>
      <c r="D30" s="725"/>
      <c r="E30" s="390"/>
      <c r="F30" s="390"/>
    </row>
    <row r="31" spans="1:10">
      <c r="A31" s="360"/>
      <c r="B31" s="725"/>
      <c r="C31" s="725"/>
      <c r="D31" s="725"/>
      <c r="E31" s="390"/>
      <c r="F31" s="390"/>
    </row>
    <row r="32" spans="1:10">
      <c r="A32" s="360"/>
      <c r="B32" s="725"/>
      <c r="C32" s="725"/>
      <c r="D32" s="725"/>
      <c r="E32" s="390"/>
      <c r="F32" s="390"/>
    </row>
    <row r="33" spans="1:6">
      <c r="A33" s="360"/>
      <c r="B33" s="725"/>
      <c r="C33" s="725"/>
      <c r="D33" s="725"/>
      <c r="E33" s="390"/>
      <c r="F33" s="390"/>
    </row>
    <row r="34" spans="1:6">
      <c r="A34" s="360"/>
      <c r="B34" s="725"/>
      <c r="C34" s="725"/>
      <c r="D34" s="725"/>
      <c r="E34" s="390"/>
      <c r="F34" s="390"/>
    </row>
    <row r="35" spans="1:6">
      <c r="A35" s="360"/>
      <c r="B35" s="725"/>
      <c r="C35" s="725"/>
      <c r="D35" s="725"/>
      <c r="E35" s="390"/>
      <c r="F35" s="390"/>
    </row>
    <row r="36" spans="1:6">
      <c r="A36" s="360"/>
      <c r="B36" s="725"/>
      <c r="C36" s="725"/>
      <c r="D36" s="725"/>
      <c r="E36" s="390"/>
      <c r="F36" s="390"/>
    </row>
    <row r="37" spans="1:6">
      <c r="A37" s="360"/>
      <c r="B37" s="725"/>
      <c r="C37" s="725"/>
      <c r="D37" s="725"/>
      <c r="E37" s="390"/>
      <c r="F37" s="390"/>
    </row>
    <row r="38" spans="1:6">
      <c r="A38" s="360"/>
      <c r="B38" s="725"/>
      <c r="C38" s="725"/>
      <c r="D38" s="725"/>
      <c r="E38" s="390"/>
      <c r="F38" s="390"/>
    </row>
    <row r="39" spans="1:6">
      <c r="A39" s="360"/>
      <c r="B39" s="725"/>
      <c r="C39" s="725"/>
      <c r="D39" s="725"/>
      <c r="E39" s="390"/>
      <c r="F39" s="390"/>
    </row>
    <row r="40" spans="1:6">
      <c r="A40" s="360"/>
      <c r="B40" s="725"/>
      <c r="C40" s="725"/>
      <c r="D40" s="725"/>
      <c r="E40" s="390"/>
      <c r="F40" s="390"/>
    </row>
    <row r="41" spans="1:6">
      <c r="A41" s="360"/>
      <c r="B41" s="725"/>
      <c r="C41" s="725"/>
      <c r="D41" s="725"/>
      <c r="E41" s="390"/>
      <c r="F41" s="390"/>
    </row>
    <row r="42" spans="1:6">
      <c r="A42" s="360"/>
      <c r="B42" s="725"/>
      <c r="C42" s="725"/>
      <c r="D42" s="725"/>
      <c r="E42" s="390"/>
      <c r="F42" s="390"/>
    </row>
    <row r="43" spans="1:6">
      <c r="A43" s="360"/>
      <c r="B43" s="725"/>
      <c r="C43" s="725"/>
      <c r="D43" s="725"/>
      <c r="E43" s="390"/>
      <c r="F43" s="390"/>
    </row>
    <row r="44" spans="1:6">
      <c r="A44" s="360"/>
      <c r="B44" s="725"/>
      <c r="C44" s="725"/>
      <c r="D44" s="725"/>
      <c r="E44" s="390"/>
      <c r="F44" s="390"/>
    </row>
    <row r="45" spans="1:6">
      <c r="A45" s="360"/>
      <c r="B45" s="725"/>
      <c r="C45" s="725"/>
      <c r="D45" s="725"/>
      <c r="E45" s="390"/>
      <c r="F45" s="390"/>
    </row>
    <row r="46" spans="1:6">
      <c r="A46" s="360"/>
      <c r="B46" s="725"/>
      <c r="C46" s="725"/>
      <c r="D46" s="725"/>
      <c r="E46" s="390"/>
      <c r="F46" s="390"/>
    </row>
    <row r="47" spans="1:6">
      <c r="A47" s="360"/>
      <c r="B47" s="725"/>
      <c r="C47" s="725"/>
      <c r="D47" s="725"/>
      <c r="E47" s="390"/>
      <c r="F47" s="390"/>
    </row>
    <row r="48" spans="1:6">
      <c r="A48" s="360"/>
      <c r="B48" s="725"/>
      <c r="C48" s="725"/>
      <c r="D48" s="725"/>
      <c r="E48" s="390"/>
      <c r="F48" s="390"/>
    </row>
    <row r="49" spans="1:6">
      <c r="A49" s="360"/>
      <c r="B49" s="725"/>
      <c r="C49" s="725"/>
      <c r="D49" s="725"/>
      <c r="E49" s="390"/>
      <c r="F49" s="390"/>
    </row>
    <row r="50" spans="1:6">
      <c r="A50" s="360"/>
      <c r="B50" s="725"/>
      <c r="C50" s="725"/>
      <c r="D50" s="725"/>
      <c r="E50" s="390"/>
      <c r="F50" s="390"/>
    </row>
    <row r="51" spans="1:6">
      <c r="A51" s="360"/>
      <c r="B51" s="725"/>
      <c r="C51" s="725"/>
      <c r="D51" s="725"/>
      <c r="E51" s="390"/>
      <c r="F51" s="390"/>
    </row>
    <row r="52" spans="1:6">
      <c r="A52" s="360"/>
      <c r="B52" s="725"/>
      <c r="C52" s="725"/>
      <c r="D52" s="725"/>
      <c r="E52" s="390"/>
      <c r="F52" s="390"/>
    </row>
    <row r="53" spans="1:6">
      <c r="A53" s="360"/>
      <c r="B53" s="725"/>
      <c r="C53" s="725"/>
      <c r="D53" s="725"/>
      <c r="E53" s="390"/>
      <c r="F53" s="390"/>
    </row>
    <row r="54" spans="1:6">
      <c r="A54" s="360"/>
      <c r="B54" s="725"/>
      <c r="C54" s="725"/>
      <c r="D54" s="725"/>
      <c r="E54" s="390"/>
      <c r="F54" s="390"/>
    </row>
  </sheetData>
  <sheetProtection password="E4C2" sheet="1" objects="1" scenarios="1"/>
  <mergeCells count="1">
    <mergeCell ref="A27:J27"/>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U1063"/>
  <sheetViews>
    <sheetView windowProtection="1" zoomScaleNormal="100" zoomScaleSheetLayoutView="13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28515625" defaultRowHeight="12.75"/>
  <cols>
    <col min="1" max="1" width="7.140625" style="69" customWidth="1"/>
    <col min="2" max="2" width="48.7109375" style="48" customWidth="1"/>
    <col min="3" max="4" width="8" style="56" customWidth="1"/>
    <col min="5" max="5" width="9" style="64" customWidth="1"/>
    <col min="6" max="6" width="11.5703125" style="57" customWidth="1"/>
    <col min="7" max="7" width="3.7109375" style="64" customWidth="1"/>
    <col min="8" max="9" width="8" style="56" customWidth="1"/>
    <col min="10" max="10" width="8.7109375" style="64" customWidth="1"/>
    <col min="11" max="11" width="11.5703125" style="57" customWidth="1"/>
    <col min="12" max="12" width="3.7109375" style="64" customWidth="1"/>
    <col min="13" max="14" width="8" style="56" customWidth="1"/>
    <col min="15" max="15" width="9.140625" style="64" bestFit="1" customWidth="1"/>
    <col min="16" max="16" width="11.5703125" style="57" customWidth="1"/>
    <col min="17" max="17" width="3.7109375" style="64" customWidth="1"/>
    <col min="18" max="19" width="8" style="56" customWidth="1"/>
    <col min="20" max="20" width="9" style="64" customWidth="1"/>
    <col min="21" max="21" width="11.5703125" style="57" customWidth="1"/>
    <col min="22" max="256" width="9.28515625" style="64"/>
    <col min="257" max="257" width="7.140625" style="64" customWidth="1"/>
    <col min="258" max="258" width="48.7109375" style="64" customWidth="1"/>
    <col min="259" max="259" width="8.140625" style="64" customWidth="1"/>
    <col min="260" max="260" width="7.42578125" style="64" customWidth="1"/>
    <col min="261" max="261" width="9.85546875" style="64" customWidth="1"/>
    <col min="262" max="262" width="11.5703125" style="64" customWidth="1"/>
    <col min="263" max="512" width="9.28515625" style="64"/>
    <col min="513" max="513" width="7.140625" style="64" customWidth="1"/>
    <col min="514" max="514" width="48.7109375" style="64" customWidth="1"/>
    <col min="515" max="515" width="8.140625" style="64" customWidth="1"/>
    <col min="516" max="516" width="7.42578125" style="64" customWidth="1"/>
    <col min="517" max="517" width="9.85546875" style="64" customWidth="1"/>
    <col min="518" max="518" width="11.5703125" style="64" customWidth="1"/>
    <col min="519" max="768" width="9.28515625" style="64"/>
    <col min="769" max="769" width="7.140625" style="64" customWidth="1"/>
    <col min="770" max="770" width="48.7109375" style="64" customWidth="1"/>
    <col min="771" max="771" width="8.140625" style="64" customWidth="1"/>
    <col min="772" max="772" width="7.42578125" style="64" customWidth="1"/>
    <col min="773" max="773" width="9.85546875" style="64" customWidth="1"/>
    <col min="774" max="774" width="11.5703125" style="64" customWidth="1"/>
    <col min="775" max="1024" width="9.28515625" style="64"/>
    <col min="1025" max="1025" width="7.140625" style="64" customWidth="1"/>
    <col min="1026" max="1026" width="48.7109375" style="64" customWidth="1"/>
    <col min="1027" max="1027" width="8.140625" style="64" customWidth="1"/>
    <col min="1028" max="1028" width="7.42578125" style="64" customWidth="1"/>
    <col min="1029" max="1029" width="9.85546875" style="64" customWidth="1"/>
    <col min="1030" max="1030" width="11.5703125" style="64" customWidth="1"/>
    <col min="1031" max="1280" width="9.28515625" style="64"/>
    <col min="1281" max="1281" width="7.140625" style="64" customWidth="1"/>
    <col min="1282" max="1282" width="48.7109375" style="64" customWidth="1"/>
    <col min="1283" max="1283" width="8.140625" style="64" customWidth="1"/>
    <col min="1284" max="1284" width="7.42578125" style="64" customWidth="1"/>
    <col min="1285" max="1285" width="9.85546875" style="64" customWidth="1"/>
    <col min="1286" max="1286" width="11.5703125" style="64" customWidth="1"/>
    <col min="1287" max="1536" width="9.28515625" style="64"/>
    <col min="1537" max="1537" width="7.140625" style="64" customWidth="1"/>
    <col min="1538" max="1538" width="48.7109375" style="64" customWidth="1"/>
    <col min="1539" max="1539" width="8.140625" style="64" customWidth="1"/>
    <col min="1540" max="1540" width="7.42578125" style="64" customWidth="1"/>
    <col min="1541" max="1541" width="9.85546875" style="64" customWidth="1"/>
    <col min="1542" max="1542" width="11.5703125" style="64" customWidth="1"/>
    <col min="1543" max="1792" width="9.28515625" style="64"/>
    <col min="1793" max="1793" width="7.140625" style="64" customWidth="1"/>
    <col min="1794" max="1794" width="48.7109375" style="64" customWidth="1"/>
    <col min="1795" max="1795" width="8.140625" style="64" customWidth="1"/>
    <col min="1796" max="1796" width="7.42578125" style="64" customWidth="1"/>
    <col min="1797" max="1797" width="9.85546875" style="64" customWidth="1"/>
    <col min="1798" max="1798" width="11.5703125" style="64" customWidth="1"/>
    <col min="1799" max="2048" width="9.28515625" style="64"/>
    <col min="2049" max="2049" width="7.140625" style="64" customWidth="1"/>
    <col min="2050" max="2050" width="48.7109375" style="64" customWidth="1"/>
    <col min="2051" max="2051" width="8.140625" style="64" customWidth="1"/>
    <col min="2052" max="2052" width="7.42578125" style="64" customWidth="1"/>
    <col min="2053" max="2053" width="9.85546875" style="64" customWidth="1"/>
    <col min="2054" max="2054" width="11.5703125" style="64" customWidth="1"/>
    <col min="2055" max="2304" width="9.28515625" style="64"/>
    <col min="2305" max="2305" width="7.140625" style="64" customWidth="1"/>
    <col min="2306" max="2306" width="48.7109375" style="64" customWidth="1"/>
    <col min="2307" max="2307" width="8.140625" style="64" customWidth="1"/>
    <col min="2308" max="2308" width="7.42578125" style="64" customWidth="1"/>
    <col min="2309" max="2309" width="9.85546875" style="64" customWidth="1"/>
    <col min="2310" max="2310" width="11.5703125" style="64" customWidth="1"/>
    <col min="2311" max="2560" width="9.28515625" style="64"/>
    <col min="2561" max="2561" width="7.140625" style="64" customWidth="1"/>
    <col min="2562" max="2562" width="48.7109375" style="64" customWidth="1"/>
    <col min="2563" max="2563" width="8.140625" style="64" customWidth="1"/>
    <col min="2564" max="2564" width="7.42578125" style="64" customWidth="1"/>
    <col min="2565" max="2565" width="9.85546875" style="64" customWidth="1"/>
    <col min="2566" max="2566" width="11.5703125" style="64" customWidth="1"/>
    <col min="2567" max="2816" width="9.28515625" style="64"/>
    <col min="2817" max="2817" width="7.140625" style="64" customWidth="1"/>
    <col min="2818" max="2818" width="48.7109375" style="64" customWidth="1"/>
    <col min="2819" max="2819" width="8.140625" style="64" customWidth="1"/>
    <col min="2820" max="2820" width="7.42578125" style="64" customWidth="1"/>
    <col min="2821" max="2821" width="9.85546875" style="64" customWidth="1"/>
    <col min="2822" max="2822" width="11.5703125" style="64" customWidth="1"/>
    <col min="2823" max="3072" width="9.28515625" style="64"/>
    <col min="3073" max="3073" width="7.140625" style="64" customWidth="1"/>
    <col min="3074" max="3074" width="48.7109375" style="64" customWidth="1"/>
    <col min="3075" max="3075" width="8.140625" style="64" customWidth="1"/>
    <col min="3076" max="3076" width="7.42578125" style="64" customWidth="1"/>
    <col min="3077" max="3077" width="9.85546875" style="64" customWidth="1"/>
    <col min="3078" max="3078" width="11.5703125" style="64" customWidth="1"/>
    <col min="3079" max="3328" width="9.28515625" style="64"/>
    <col min="3329" max="3329" width="7.140625" style="64" customWidth="1"/>
    <col min="3330" max="3330" width="48.7109375" style="64" customWidth="1"/>
    <col min="3331" max="3331" width="8.140625" style="64" customWidth="1"/>
    <col min="3332" max="3332" width="7.42578125" style="64" customWidth="1"/>
    <col min="3333" max="3333" width="9.85546875" style="64" customWidth="1"/>
    <col min="3334" max="3334" width="11.5703125" style="64" customWidth="1"/>
    <col min="3335" max="3584" width="9.28515625" style="64"/>
    <col min="3585" max="3585" width="7.140625" style="64" customWidth="1"/>
    <col min="3586" max="3586" width="48.7109375" style="64" customWidth="1"/>
    <col min="3587" max="3587" width="8.140625" style="64" customWidth="1"/>
    <col min="3588" max="3588" width="7.42578125" style="64" customWidth="1"/>
    <col min="3589" max="3589" width="9.85546875" style="64" customWidth="1"/>
    <col min="3590" max="3590" width="11.5703125" style="64" customWidth="1"/>
    <col min="3591" max="3840" width="9.28515625" style="64"/>
    <col min="3841" max="3841" width="7.140625" style="64" customWidth="1"/>
    <col min="3842" max="3842" width="48.7109375" style="64" customWidth="1"/>
    <col min="3843" max="3843" width="8.140625" style="64" customWidth="1"/>
    <col min="3844" max="3844" width="7.42578125" style="64" customWidth="1"/>
    <col min="3845" max="3845" width="9.85546875" style="64" customWidth="1"/>
    <col min="3846" max="3846" width="11.5703125" style="64" customWidth="1"/>
    <col min="3847" max="4096" width="9.28515625" style="64"/>
    <col min="4097" max="4097" width="7.140625" style="64" customWidth="1"/>
    <col min="4098" max="4098" width="48.7109375" style="64" customWidth="1"/>
    <col min="4099" max="4099" width="8.140625" style="64" customWidth="1"/>
    <col min="4100" max="4100" width="7.42578125" style="64" customWidth="1"/>
    <col min="4101" max="4101" width="9.85546875" style="64" customWidth="1"/>
    <col min="4102" max="4102" width="11.5703125" style="64" customWidth="1"/>
    <col min="4103" max="4352" width="9.28515625" style="64"/>
    <col min="4353" max="4353" width="7.140625" style="64" customWidth="1"/>
    <col min="4354" max="4354" width="48.7109375" style="64" customWidth="1"/>
    <col min="4355" max="4355" width="8.140625" style="64" customWidth="1"/>
    <col min="4356" max="4356" width="7.42578125" style="64" customWidth="1"/>
    <col min="4357" max="4357" width="9.85546875" style="64" customWidth="1"/>
    <col min="4358" max="4358" width="11.5703125" style="64" customWidth="1"/>
    <col min="4359" max="4608" width="9.28515625" style="64"/>
    <col min="4609" max="4609" width="7.140625" style="64" customWidth="1"/>
    <col min="4610" max="4610" width="48.7109375" style="64" customWidth="1"/>
    <col min="4611" max="4611" width="8.140625" style="64" customWidth="1"/>
    <col min="4612" max="4612" width="7.42578125" style="64" customWidth="1"/>
    <col min="4613" max="4613" width="9.85546875" style="64" customWidth="1"/>
    <col min="4614" max="4614" width="11.5703125" style="64" customWidth="1"/>
    <col min="4615" max="4864" width="9.28515625" style="64"/>
    <col min="4865" max="4865" width="7.140625" style="64" customWidth="1"/>
    <col min="4866" max="4866" width="48.7109375" style="64" customWidth="1"/>
    <col min="4867" max="4867" width="8.140625" style="64" customWidth="1"/>
    <col min="4868" max="4868" width="7.42578125" style="64" customWidth="1"/>
    <col min="4869" max="4869" width="9.85546875" style="64" customWidth="1"/>
    <col min="4870" max="4870" width="11.5703125" style="64" customWidth="1"/>
    <col min="4871" max="5120" width="9.28515625" style="64"/>
    <col min="5121" max="5121" width="7.140625" style="64" customWidth="1"/>
    <col min="5122" max="5122" width="48.7109375" style="64" customWidth="1"/>
    <col min="5123" max="5123" width="8.140625" style="64" customWidth="1"/>
    <col min="5124" max="5124" width="7.42578125" style="64" customWidth="1"/>
    <col min="5125" max="5125" width="9.85546875" style="64" customWidth="1"/>
    <col min="5126" max="5126" width="11.5703125" style="64" customWidth="1"/>
    <col min="5127" max="5376" width="9.28515625" style="64"/>
    <col min="5377" max="5377" width="7.140625" style="64" customWidth="1"/>
    <col min="5378" max="5378" width="48.7109375" style="64" customWidth="1"/>
    <col min="5379" max="5379" width="8.140625" style="64" customWidth="1"/>
    <col min="5380" max="5380" width="7.42578125" style="64" customWidth="1"/>
    <col min="5381" max="5381" width="9.85546875" style="64" customWidth="1"/>
    <col min="5382" max="5382" width="11.5703125" style="64" customWidth="1"/>
    <col min="5383" max="5632" width="9.28515625" style="64"/>
    <col min="5633" max="5633" width="7.140625" style="64" customWidth="1"/>
    <col min="5634" max="5634" width="48.7109375" style="64" customWidth="1"/>
    <col min="5635" max="5635" width="8.140625" style="64" customWidth="1"/>
    <col min="5636" max="5636" width="7.42578125" style="64" customWidth="1"/>
    <col min="5637" max="5637" width="9.85546875" style="64" customWidth="1"/>
    <col min="5638" max="5638" width="11.5703125" style="64" customWidth="1"/>
    <col min="5639" max="5888" width="9.28515625" style="64"/>
    <col min="5889" max="5889" width="7.140625" style="64" customWidth="1"/>
    <col min="5890" max="5890" width="48.7109375" style="64" customWidth="1"/>
    <col min="5891" max="5891" width="8.140625" style="64" customWidth="1"/>
    <col min="5892" max="5892" width="7.42578125" style="64" customWidth="1"/>
    <col min="5893" max="5893" width="9.85546875" style="64" customWidth="1"/>
    <col min="5894" max="5894" width="11.5703125" style="64" customWidth="1"/>
    <col min="5895" max="6144" width="9.28515625" style="64"/>
    <col min="6145" max="6145" width="7.140625" style="64" customWidth="1"/>
    <col min="6146" max="6146" width="48.7109375" style="64" customWidth="1"/>
    <col min="6147" max="6147" width="8.140625" style="64" customWidth="1"/>
    <col min="6148" max="6148" width="7.42578125" style="64" customWidth="1"/>
    <col min="6149" max="6149" width="9.85546875" style="64" customWidth="1"/>
    <col min="6150" max="6150" width="11.5703125" style="64" customWidth="1"/>
    <col min="6151" max="6400" width="9.28515625" style="64"/>
    <col min="6401" max="6401" width="7.140625" style="64" customWidth="1"/>
    <col min="6402" max="6402" width="48.7109375" style="64" customWidth="1"/>
    <col min="6403" max="6403" width="8.140625" style="64" customWidth="1"/>
    <col min="6404" max="6404" width="7.42578125" style="64" customWidth="1"/>
    <col min="6405" max="6405" width="9.85546875" style="64" customWidth="1"/>
    <col min="6406" max="6406" width="11.5703125" style="64" customWidth="1"/>
    <col min="6407" max="6656" width="9.28515625" style="64"/>
    <col min="6657" max="6657" width="7.140625" style="64" customWidth="1"/>
    <col min="6658" max="6658" width="48.7109375" style="64" customWidth="1"/>
    <col min="6659" max="6659" width="8.140625" style="64" customWidth="1"/>
    <col min="6660" max="6660" width="7.42578125" style="64" customWidth="1"/>
    <col min="6661" max="6661" width="9.85546875" style="64" customWidth="1"/>
    <col min="6662" max="6662" width="11.5703125" style="64" customWidth="1"/>
    <col min="6663" max="6912" width="9.28515625" style="64"/>
    <col min="6913" max="6913" width="7.140625" style="64" customWidth="1"/>
    <col min="6914" max="6914" width="48.7109375" style="64" customWidth="1"/>
    <col min="6915" max="6915" width="8.140625" style="64" customWidth="1"/>
    <col min="6916" max="6916" width="7.42578125" style="64" customWidth="1"/>
    <col min="6917" max="6917" width="9.85546875" style="64" customWidth="1"/>
    <col min="6918" max="6918" width="11.5703125" style="64" customWidth="1"/>
    <col min="6919" max="7168" width="9.28515625" style="64"/>
    <col min="7169" max="7169" width="7.140625" style="64" customWidth="1"/>
    <col min="7170" max="7170" width="48.7109375" style="64" customWidth="1"/>
    <col min="7171" max="7171" width="8.140625" style="64" customWidth="1"/>
    <col min="7172" max="7172" width="7.42578125" style="64" customWidth="1"/>
    <col min="7173" max="7173" width="9.85546875" style="64" customWidth="1"/>
    <col min="7174" max="7174" width="11.5703125" style="64" customWidth="1"/>
    <col min="7175" max="7424" width="9.28515625" style="64"/>
    <col min="7425" max="7425" width="7.140625" style="64" customWidth="1"/>
    <col min="7426" max="7426" width="48.7109375" style="64" customWidth="1"/>
    <col min="7427" max="7427" width="8.140625" style="64" customWidth="1"/>
    <col min="7428" max="7428" width="7.42578125" style="64" customWidth="1"/>
    <col min="7429" max="7429" width="9.85546875" style="64" customWidth="1"/>
    <col min="7430" max="7430" width="11.5703125" style="64" customWidth="1"/>
    <col min="7431" max="7680" width="9.28515625" style="64"/>
    <col min="7681" max="7681" width="7.140625" style="64" customWidth="1"/>
    <col min="7682" max="7682" width="48.7109375" style="64" customWidth="1"/>
    <col min="7683" max="7683" width="8.140625" style="64" customWidth="1"/>
    <col min="7684" max="7684" width="7.42578125" style="64" customWidth="1"/>
    <col min="7685" max="7685" width="9.85546875" style="64" customWidth="1"/>
    <col min="7686" max="7686" width="11.5703125" style="64" customWidth="1"/>
    <col min="7687" max="7936" width="9.28515625" style="64"/>
    <col min="7937" max="7937" width="7.140625" style="64" customWidth="1"/>
    <col min="7938" max="7938" width="48.7109375" style="64" customWidth="1"/>
    <col min="7939" max="7939" width="8.140625" style="64" customWidth="1"/>
    <col min="7940" max="7940" width="7.42578125" style="64" customWidth="1"/>
    <col min="7941" max="7941" width="9.85546875" style="64" customWidth="1"/>
    <col min="7942" max="7942" width="11.5703125" style="64" customWidth="1"/>
    <col min="7943" max="8192" width="9.28515625" style="64"/>
    <col min="8193" max="8193" width="7.140625" style="64" customWidth="1"/>
    <col min="8194" max="8194" width="48.7109375" style="64" customWidth="1"/>
    <col min="8195" max="8195" width="8.140625" style="64" customWidth="1"/>
    <col min="8196" max="8196" width="7.42578125" style="64" customWidth="1"/>
    <col min="8197" max="8197" width="9.85546875" style="64" customWidth="1"/>
    <col min="8198" max="8198" width="11.5703125" style="64" customWidth="1"/>
    <col min="8199" max="8448" width="9.28515625" style="64"/>
    <col min="8449" max="8449" width="7.140625" style="64" customWidth="1"/>
    <col min="8450" max="8450" width="48.7109375" style="64" customWidth="1"/>
    <col min="8451" max="8451" width="8.140625" style="64" customWidth="1"/>
    <col min="8452" max="8452" width="7.42578125" style="64" customWidth="1"/>
    <col min="8453" max="8453" width="9.85546875" style="64" customWidth="1"/>
    <col min="8454" max="8454" width="11.5703125" style="64" customWidth="1"/>
    <col min="8455" max="8704" width="9.28515625" style="64"/>
    <col min="8705" max="8705" width="7.140625" style="64" customWidth="1"/>
    <col min="8706" max="8706" width="48.7109375" style="64" customWidth="1"/>
    <col min="8707" max="8707" width="8.140625" style="64" customWidth="1"/>
    <col min="8708" max="8708" width="7.42578125" style="64" customWidth="1"/>
    <col min="8709" max="8709" width="9.85546875" style="64" customWidth="1"/>
    <col min="8710" max="8710" width="11.5703125" style="64" customWidth="1"/>
    <col min="8711" max="8960" width="9.28515625" style="64"/>
    <col min="8961" max="8961" width="7.140625" style="64" customWidth="1"/>
    <col min="8962" max="8962" width="48.7109375" style="64" customWidth="1"/>
    <col min="8963" max="8963" width="8.140625" style="64" customWidth="1"/>
    <col min="8964" max="8964" width="7.42578125" style="64" customWidth="1"/>
    <col min="8965" max="8965" width="9.85546875" style="64" customWidth="1"/>
    <col min="8966" max="8966" width="11.5703125" style="64" customWidth="1"/>
    <col min="8967" max="9216" width="9.28515625" style="64"/>
    <col min="9217" max="9217" width="7.140625" style="64" customWidth="1"/>
    <col min="9218" max="9218" width="48.7109375" style="64" customWidth="1"/>
    <col min="9219" max="9219" width="8.140625" style="64" customWidth="1"/>
    <col min="9220" max="9220" width="7.42578125" style="64" customWidth="1"/>
    <col min="9221" max="9221" width="9.85546875" style="64" customWidth="1"/>
    <col min="9222" max="9222" width="11.5703125" style="64" customWidth="1"/>
    <col min="9223" max="9472" width="9.28515625" style="64"/>
    <col min="9473" max="9473" width="7.140625" style="64" customWidth="1"/>
    <col min="9474" max="9474" width="48.7109375" style="64" customWidth="1"/>
    <col min="9475" max="9475" width="8.140625" style="64" customWidth="1"/>
    <col min="9476" max="9476" width="7.42578125" style="64" customWidth="1"/>
    <col min="9477" max="9477" width="9.85546875" style="64" customWidth="1"/>
    <col min="9478" max="9478" width="11.5703125" style="64" customWidth="1"/>
    <col min="9479" max="9728" width="9.28515625" style="64"/>
    <col min="9729" max="9729" width="7.140625" style="64" customWidth="1"/>
    <col min="9730" max="9730" width="48.7109375" style="64" customWidth="1"/>
    <col min="9731" max="9731" width="8.140625" style="64" customWidth="1"/>
    <col min="9732" max="9732" width="7.42578125" style="64" customWidth="1"/>
    <col min="9733" max="9733" width="9.85546875" style="64" customWidth="1"/>
    <col min="9734" max="9734" width="11.5703125" style="64" customWidth="1"/>
    <col min="9735" max="9984" width="9.28515625" style="64"/>
    <col min="9985" max="9985" width="7.140625" style="64" customWidth="1"/>
    <col min="9986" max="9986" width="48.7109375" style="64" customWidth="1"/>
    <col min="9987" max="9987" width="8.140625" style="64" customWidth="1"/>
    <col min="9988" max="9988" width="7.42578125" style="64" customWidth="1"/>
    <col min="9989" max="9989" width="9.85546875" style="64" customWidth="1"/>
    <col min="9990" max="9990" width="11.5703125" style="64" customWidth="1"/>
    <col min="9991" max="10240" width="9.28515625" style="64"/>
    <col min="10241" max="10241" width="7.140625" style="64" customWidth="1"/>
    <col min="10242" max="10242" width="48.7109375" style="64" customWidth="1"/>
    <col min="10243" max="10243" width="8.140625" style="64" customWidth="1"/>
    <col min="10244" max="10244" width="7.42578125" style="64" customWidth="1"/>
    <col min="10245" max="10245" width="9.85546875" style="64" customWidth="1"/>
    <col min="10246" max="10246" width="11.5703125" style="64" customWidth="1"/>
    <col min="10247" max="10496" width="9.28515625" style="64"/>
    <col min="10497" max="10497" width="7.140625" style="64" customWidth="1"/>
    <col min="10498" max="10498" width="48.7109375" style="64" customWidth="1"/>
    <col min="10499" max="10499" width="8.140625" style="64" customWidth="1"/>
    <col min="10500" max="10500" width="7.42578125" style="64" customWidth="1"/>
    <col min="10501" max="10501" width="9.85546875" style="64" customWidth="1"/>
    <col min="10502" max="10502" width="11.5703125" style="64" customWidth="1"/>
    <col min="10503" max="10752" width="9.28515625" style="64"/>
    <col min="10753" max="10753" width="7.140625" style="64" customWidth="1"/>
    <col min="10754" max="10754" width="48.7109375" style="64" customWidth="1"/>
    <col min="10755" max="10755" width="8.140625" style="64" customWidth="1"/>
    <col min="10756" max="10756" width="7.42578125" style="64" customWidth="1"/>
    <col min="10757" max="10757" width="9.85546875" style="64" customWidth="1"/>
    <col min="10758" max="10758" width="11.5703125" style="64" customWidth="1"/>
    <col min="10759" max="11008" width="9.28515625" style="64"/>
    <col min="11009" max="11009" width="7.140625" style="64" customWidth="1"/>
    <col min="11010" max="11010" width="48.7109375" style="64" customWidth="1"/>
    <col min="11011" max="11011" width="8.140625" style="64" customWidth="1"/>
    <col min="11012" max="11012" width="7.42578125" style="64" customWidth="1"/>
    <col min="11013" max="11013" width="9.85546875" style="64" customWidth="1"/>
    <col min="11014" max="11014" width="11.5703125" style="64" customWidth="1"/>
    <col min="11015" max="11264" width="9.28515625" style="64"/>
    <col min="11265" max="11265" width="7.140625" style="64" customWidth="1"/>
    <col min="11266" max="11266" width="48.7109375" style="64" customWidth="1"/>
    <col min="11267" max="11267" width="8.140625" style="64" customWidth="1"/>
    <col min="11268" max="11268" width="7.42578125" style="64" customWidth="1"/>
    <col min="11269" max="11269" width="9.85546875" style="64" customWidth="1"/>
    <col min="11270" max="11270" width="11.5703125" style="64" customWidth="1"/>
    <col min="11271" max="11520" width="9.28515625" style="64"/>
    <col min="11521" max="11521" width="7.140625" style="64" customWidth="1"/>
    <col min="11522" max="11522" width="48.7109375" style="64" customWidth="1"/>
    <col min="11523" max="11523" width="8.140625" style="64" customWidth="1"/>
    <col min="11524" max="11524" width="7.42578125" style="64" customWidth="1"/>
    <col min="11525" max="11525" width="9.85546875" style="64" customWidth="1"/>
    <col min="11526" max="11526" width="11.5703125" style="64" customWidth="1"/>
    <col min="11527" max="11776" width="9.28515625" style="64"/>
    <col min="11777" max="11777" width="7.140625" style="64" customWidth="1"/>
    <col min="11778" max="11778" width="48.7109375" style="64" customWidth="1"/>
    <col min="11779" max="11779" width="8.140625" style="64" customWidth="1"/>
    <col min="11780" max="11780" width="7.42578125" style="64" customWidth="1"/>
    <col min="11781" max="11781" width="9.85546875" style="64" customWidth="1"/>
    <col min="11782" max="11782" width="11.5703125" style="64" customWidth="1"/>
    <col min="11783" max="12032" width="9.28515625" style="64"/>
    <col min="12033" max="12033" width="7.140625" style="64" customWidth="1"/>
    <col min="12034" max="12034" width="48.7109375" style="64" customWidth="1"/>
    <col min="12035" max="12035" width="8.140625" style="64" customWidth="1"/>
    <col min="12036" max="12036" width="7.42578125" style="64" customWidth="1"/>
    <col min="12037" max="12037" width="9.85546875" style="64" customWidth="1"/>
    <col min="12038" max="12038" width="11.5703125" style="64" customWidth="1"/>
    <col min="12039" max="12288" width="9.28515625" style="64"/>
    <col min="12289" max="12289" width="7.140625" style="64" customWidth="1"/>
    <col min="12290" max="12290" width="48.7109375" style="64" customWidth="1"/>
    <col min="12291" max="12291" width="8.140625" style="64" customWidth="1"/>
    <col min="12292" max="12292" width="7.42578125" style="64" customWidth="1"/>
    <col min="12293" max="12293" width="9.85546875" style="64" customWidth="1"/>
    <col min="12294" max="12294" width="11.5703125" style="64" customWidth="1"/>
    <col min="12295" max="12544" width="9.28515625" style="64"/>
    <col min="12545" max="12545" width="7.140625" style="64" customWidth="1"/>
    <col min="12546" max="12546" width="48.7109375" style="64" customWidth="1"/>
    <col min="12547" max="12547" width="8.140625" style="64" customWidth="1"/>
    <col min="12548" max="12548" width="7.42578125" style="64" customWidth="1"/>
    <col min="12549" max="12549" width="9.85546875" style="64" customWidth="1"/>
    <col min="12550" max="12550" width="11.5703125" style="64" customWidth="1"/>
    <col min="12551" max="12800" width="9.28515625" style="64"/>
    <col min="12801" max="12801" width="7.140625" style="64" customWidth="1"/>
    <col min="12802" max="12802" width="48.7109375" style="64" customWidth="1"/>
    <col min="12803" max="12803" width="8.140625" style="64" customWidth="1"/>
    <col min="12804" max="12804" width="7.42578125" style="64" customWidth="1"/>
    <col min="12805" max="12805" width="9.85546875" style="64" customWidth="1"/>
    <col min="12806" max="12806" width="11.5703125" style="64" customWidth="1"/>
    <col min="12807" max="13056" width="9.28515625" style="64"/>
    <col min="13057" max="13057" width="7.140625" style="64" customWidth="1"/>
    <col min="13058" max="13058" width="48.7109375" style="64" customWidth="1"/>
    <col min="13059" max="13059" width="8.140625" style="64" customWidth="1"/>
    <col min="13060" max="13060" width="7.42578125" style="64" customWidth="1"/>
    <col min="13061" max="13061" width="9.85546875" style="64" customWidth="1"/>
    <col min="13062" max="13062" width="11.5703125" style="64" customWidth="1"/>
    <col min="13063" max="13312" width="9.28515625" style="64"/>
    <col min="13313" max="13313" width="7.140625" style="64" customWidth="1"/>
    <col min="13314" max="13314" width="48.7109375" style="64" customWidth="1"/>
    <col min="13315" max="13315" width="8.140625" style="64" customWidth="1"/>
    <col min="13316" max="13316" width="7.42578125" style="64" customWidth="1"/>
    <col min="13317" max="13317" width="9.85546875" style="64" customWidth="1"/>
    <col min="13318" max="13318" width="11.5703125" style="64" customWidth="1"/>
    <col min="13319" max="13568" width="9.28515625" style="64"/>
    <col min="13569" max="13569" width="7.140625" style="64" customWidth="1"/>
    <col min="13570" max="13570" width="48.7109375" style="64" customWidth="1"/>
    <col min="13571" max="13571" width="8.140625" style="64" customWidth="1"/>
    <col min="13572" max="13572" width="7.42578125" style="64" customWidth="1"/>
    <col min="13573" max="13573" width="9.85546875" style="64" customWidth="1"/>
    <col min="13574" max="13574" width="11.5703125" style="64" customWidth="1"/>
    <col min="13575" max="13824" width="9.28515625" style="64"/>
    <col min="13825" max="13825" width="7.140625" style="64" customWidth="1"/>
    <col min="13826" max="13826" width="48.7109375" style="64" customWidth="1"/>
    <col min="13827" max="13827" width="8.140625" style="64" customWidth="1"/>
    <col min="13828" max="13828" width="7.42578125" style="64" customWidth="1"/>
    <col min="13829" max="13829" width="9.85546875" style="64" customWidth="1"/>
    <col min="13830" max="13830" width="11.5703125" style="64" customWidth="1"/>
    <col min="13831" max="14080" width="9.28515625" style="64"/>
    <col min="14081" max="14081" width="7.140625" style="64" customWidth="1"/>
    <col min="14082" max="14082" width="48.7109375" style="64" customWidth="1"/>
    <col min="14083" max="14083" width="8.140625" style="64" customWidth="1"/>
    <col min="14084" max="14084" width="7.42578125" style="64" customWidth="1"/>
    <col min="14085" max="14085" width="9.85546875" style="64" customWidth="1"/>
    <col min="14086" max="14086" width="11.5703125" style="64" customWidth="1"/>
    <col min="14087" max="14336" width="9.28515625" style="64"/>
    <col min="14337" max="14337" width="7.140625" style="64" customWidth="1"/>
    <col min="14338" max="14338" width="48.7109375" style="64" customWidth="1"/>
    <col min="14339" max="14339" width="8.140625" style="64" customWidth="1"/>
    <col min="14340" max="14340" width="7.42578125" style="64" customWidth="1"/>
    <col min="14341" max="14341" width="9.85546875" style="64" customWidth="1"/>
    <col min="14342" max="14342" width="11.5703125" style="64" customWidth="1"/>
    <col min="14343" max="14592" width="9.28515625" style="64"/>
    <col min="14593" max="14593" width="7.140625" style="64" customWidth="1"/>
    <col min="14594" max="14594" width="48.7109375" style="64" customWidth="1"/>
    <col min="14595" max="14595" width="8.140625" style="64" customWidth="1"/>
    <col min="14596" max="14596" width="7.42578125" style="64" customWidth="1"/>
    <col min="14597" max="14597" width="9.85546875" style="64" customWidth="1"/>
    <col min="14598" max="14598" width="11.5703125" style="64" customWidth="1"/>
    <col min="14599" max="14848" width="9.28515625" style="64"/>
    <col min="14849" max="14849" width="7.140625" style="64" customWidth="1"/>
    <col min="14850" max="14850" width="48.7109375" style="64" customWidth="1"/>
    <col min="14851" max="14851" width="8.140625" style="64" customWidth="1"/>
    <col min="14852" max="14852" width="7.42578125" style="64" customWidth="1"/>
    <col min="14853" max="14853" width="9.85546875" style="64" customWidth="1"/>
    <col min="14854" max="14854" width="11.5703125" style="64" customWidth="1"/>
    <col min="14855" max="15104" width="9.28515625" style="64"/>
    <col min="15105" max="15105" width="7.140625" style="64" customWidth="1"/>
    <col min="15106" max="15106" width="48.7109375" style="64" customWidth="1"/>
    <col min="15107" max="15107" width="8.140625" style="64" customWidth="1"/>
    <col min="15108" max="15108" width="7.42578125" style="64" customWidth="1"/>
    <col min="15109" max="15109" width="9.85546875" style="64" customWidth="1"/>
    <col min="15110" max="15110" width="11.5703125" style="64" customWidth="1"/>
    <col min="15111" max="15360" width="9.28515625" style="64"/>
    <col min="15361" max="15361" width="7.140625" style="64" customWidth="1"/>
    <col min="15362" max="15362" width="48.7109375" style="64" customWidth="1"/>
    <col min="15363" max="15363" width="8.140625" style="64" customWidth="1"/>
    <col min="15364" max="15364" width="7.42578125" style="64" customWidth="1"/>
    <col min="15365" max="15365" width="9.85546875" style="64" customWidth="1"/>
    <col min="15366" max="15366" width="11.5703125" style="64" customWidth="1"/>
    <col min="15367" max="15616" width="9.28515625" style="64"/>
    <col min="15617" max="15617" width="7.140625" style="64" customWidth="1"/>
    <col min="15618" max="15618" width="48.7109375" style="64" customWidth="1"/>
    <col min="15619" max="15619" width="8.140625" style="64" customWidth="1"/>
    <col min="15620" max="15620" width="7.42578125" style="64" customWidth="1"/>
    <col min="15621" max="15621" width="9.85546875" style="64" customWidth="1"/>
    <col min="15622" max="15622" width="11.5703125" style="64" customWidth="1"/>
    <col min="15623" max="15872" width="9.28515625" style="64"/>
    <col min="15873" max="15873" width="7.140625" style="64" customWidth="1"/>
    <col min="15874" max="15874" width="48.7109375" style="64" customWidth="1"/>
    <col min="15875" max="15875" width="8.140625" style="64" customWidth="1"/>
    <col min="15876" max="15876" width="7.42578125" style="64" customWidth="1"/>
    <col min="15877" max="15877" width="9.85546875" style="64" customWidth="1"/>
    <col min="15878" max="15878" width="11.5703125" style="64" customWidth="1"/>
    <col min="15879" max="16128" width="9.28515625" style="64"/>
    <col min="16129" max="16129" width="7.140625" style="64" customWidth="1"/>
    <col min="16130" max="16130" width="48.7109375" style="64" customWidth="1"/>
    <col min="16131" max="16131" width="8.140625" style="64" customWidth="1"/>
    <col min="16132" max="16132" width="7.42578125" style="64" customWidth="1"/>
    <col min="16133" max="16133" width="9.85546875" style="64" customWidth="1"/>
    <col min="16134" max="16134" width="11.5703125" style="64" customWidth="1"/>
    <col min="16135" max="16384" width="9.28515625" style="64"/>
  </cols>
  <sheetData>
    <row r="1" spans="1:21">
      <c r="C1" s="1157" t="s">
        <v>1265</v>
      </c>
      <c r="D1" s="1157"/>
      <c r="E1" s="1157"/>
      <c r="F1" s="1157"/>
      <c r="H1" s="1157" t="s">
        <v>1990</v>
      </c>
      <c r="I1" s="1157"/>
      <c r="J1" s="1157"/>
      <c r="K1" s="1157"/>
      <c r="M1" s="1157" t="s">
        <v>1991</v>
      </c>
      <c r="N1" s="1157"/>
      <c r="O1" s="1157"/>
      <c r="P1" s="1157"/>
      <c r="R1" s="1157" t="s">
        <v>1992</v>
      </c>
      <c r="S1" s="1157"/>
      <c r="T1" s="1157"/>
      <c r="U1" s="1157"/>
    </row>
    <row r="2" spans="1:21" ht="8.25" customHeight="1"/>
    <row r="3" spans="1:21" ht="29.25" customHeight="1">
      <c r="A3" s="75" t="s">
        <v>1269</v>
      </c>
      <c r="B3" s="76" t="s">
        <v>1270</v>
      </c>
      <c r="C3" s="76" t="s">
        <v>1271</v>
      </c>
      <c r="D3" s="76" t="s">
        <v>1272</v>
      </c>
      <c r="E3" s="76" t="s">
        <v>1257</v>
      </c>
      <c r="F3" s="149" t="s">
        <v>1253</v>
      </c>
      <c r="G3" s="48"/>
      <c r="H3" s="76" t="s">
        <v>1271</v>
      </c>
      <c r="I3" s="76" t="s">
        <v>1272</v>
      </c>
      <c r="J3" s="76" t="s">
        <v>1257</v>
      </c>
      <c r="K3" s="149" t="s">
        <v>1253</v>
      </c>
      <c r="L3" s="48"/>
      <c r="M3" s="76" t="s">
        <v>1271</v>
      </c>
      <c r="N3" s="76" t="s">
        <v>1272</v>
      </c>
      <c r="O3" s="76" t="s">
        <v>1257</v>
      </c>
      <c r="P3" s="149" t="s">
        <v>1253</v>
      </c>
      <c r="Q3" s="48"/>
      <c r="R3" s="76" t="s">
        <v>1271</v>
      </c>
      <c r="S3" s="76" t="s">
        <v>1272</v>
      </c>
      <c r="T3" s="76" t="s">
        <v>1257</v>
      </c>
      <c r="U3" s="149" t="s">
        <v>1253</v>
      </c>
    </row>
    <row r="4" spans="1:21" s="131" customFormat="1">
      <c r="A4" s="79"/>
      <c r="B4" s="80"/>
      <c r="C4" s="91"/>
      <c r="D4" s="91"/>
      <c r="E4" s="91"/>
      <c r="F4" s="132"/>
      <c r="H4" s="91"/>
      <c r="I4" s="91"/>
      <c r="J4" s="91"/>
      <c r="K4" s="132"/>
      <c r="M4" s="91"/>
      <c r="N4" s="91"/>
      <c r="O4" s="91"/>
      <c r="P4" s="132"/>
      <c r="R4" s="91"/>
      <c r="S4" s="91"/>
      <c r="T4" s="91"/>
      <c r="U4" s="132"/>
    </row>
    <row r="5" spans="1:21" s="133" customFormat="1">
      <c r="A5" s="340" t="s">
        <v>1110</v>
      </c>
      <c r="B5" s="135" t="s">
        <v>1310</v>
      </c>
    </row>
    <row r="6" spans="1:21" ht="39.75" customHeight="1">
      <c r="A6" s="44" t="s">
        <v>1321</v>
      </c>
      <c r="B6" s="341" t="s">
        <v>1322</v>
      </c>
      <c r="C6" s="91" t="s">
        <v>41</v>
      </c>
      <c r="D6" s="91">
        <v>1</v>
      </c>
      <c r="E6" s="1072"/>
      <c r="F6" s="92">
        <v>0</v>
      </c>
      <c r="H6" s="91" t="s">
        <v>41</v>
      </c>
      <c r="I6" s="91">
        <v>1</v>
      </c>
      <c r="J6" s="92">
        <f>E6</f>
        <v>0</v>
      </c>
      <c r="K6" s="92">
        <v>0</v>
      </c>
      <c r="M6" s="91" t="s">
        <v>41</v>
      </c>
      <c r="N6" s="91">
        <v>1</v>
      </c>
      <c r="O6" s="92">
        <f>E6</f>
        <v>0</v>
      </c>
      <c r="P6" s="92">
        <v>0</v>
      </c>
      <c r="R6" s="91" t="s">
        <v>41</v>
      </c>
      <c r="S6" s="91">
        <v>1</v>
      </c>
      <c r="T6" s="92">
        <f>E6</f>
        <v>0</v>
      </c>
      <c r="U6" s="92">
        <v>0</v>
      </c>
    </row>
    <row r="7" spans="1:21" ht="14.25" customHeight="1">
      <c r="A7" s="66"/>
      <c r="B7" s="67"/>
      <c r="C7" s="130"/>
      <c r="D7" s="130"/>
      <c r="E7" s="130"/>
      <c r="F7" s="130"/>
      <c r="H7" s="130"/>
      <c r="I7" s="130"/>
      <c r="J7" s="92"/>
      <c r="K7" s="130"/>
      <c r="M7" s="130"/>
      <c r="N7" s="130"/>
      <c r="O7" s="92"/>
      <c r="P7" s="130"/>
      <c r="R7" s="130"/>
      <c r="S7" s="130"/>
      <c r="T7" s="92"/>
      <c r="U7" s="130"/>
    </row>
    <row r="8" spans="1:21" ht="39.75" customHeight="1">
      <c r="A8" s="44" t="s">
        <v>1323</v>
      </c>
      <c r="B8" s="341" t="s">
        <v>1324</v>
      </c>
      <c r="C8" s="91" t="s">
        <v>41</v>
      </c>
      <c r="D8" s="91">
        <v>1</v>
      </c>
      <c r="E8" s="1072"/>
      <c r="F8" s="92">
        <v>0</v>
      </c>
      <c r="H8" s="91" t="s">
        <v>41</v>
      </c>
      <c r="I8" s="91">
        <v>1</v>
      </c>
      <c r="J8" s="92">
        <f t="shared" ref="J8:J70" si="0">E8</f>
        <v>0</v>
      </c>
      <c r="K8" s="92">
        <v>0</v>
      </c>
      <c r="M8" s="91" t="s">
        <v>41</v>
      </c>
      <c r="N8" s="91">
        <v>1</v>
      </c>
      <c r="O8" s="92">
        <f t="shared" ref="O8:O70" si="1">E8</f>
        <v>0</v>
      </c>
      <c r="P8" s="92">
        <v>0</v>
      </c>
      <c r="R8" s="91" t="s">
        <v>41</v>
      </c>
      <c r="S8" s="91">
        <v>1</v>
      </c>
      <c r="T8" s="92">
        <f t="shared" ref="T8:T70" si="2">E8</f>
        <v>0</v>
      </c>
      <c r="U8" s="92">
        <v>0</v>
      </c>
    </row>
    <row r="9" spans="1:21" ht="14.25" customHeight="1">
      <c r="A9" s="66"/>
      <c r="B9" s="67"/>
      <c r="C9" s="130"/>
      <c r="D9" s="130"/>
      <c r="E9" s="130"/>
      <c r="F9" s="130"/>
      <c r="H9" s="130"/>
      <c r="I9" s="130"/>
      <c r="J9" s="92"/>
      <c r="K9" s="130"/>
      <c r="M9" s="130"/>
      <c r="N9" s="130"/>
      <c r="O9" s="92"/>
      <c r="P9" s="130"/>
      <c r="R9" s="130"/>
      <c r="S9" s="130"/>
      <c r="T9" s="92"/>
      <c r="U9" s="130"/>
    </row>
    <row r="10" spans="1:21" s="51" customFormat="1" ht="51">
      <c r="A10" s="44" t="s">
        <v>1325</v>
      </c>
      <c r="B10" s="341" t="s">
        <v>2137</v>
      </c>
      <c r="C10" s="46"/>
      <c r="D10" s="46"/>
      <c r="E10" s="50"/>
      <c r="F10" s="50"/>
      <c r="H10" s="46"/>
      <c r="I10" s="46"/>
      <c r="J10" s="92"/>
      <c r="K10" s="50"/>
      <c r="M10" s="46"/>
      <c r="N10" s="46"/>
      <c r="O10" s="92"/>
      <c r="P10" s="50"/>
      <c r="R10" s="46"/>
      <c r="S10" s="46"/>
      <c r="T10" s="92"/>
      <c r="U10" s="50"/>
    </row>
    <row r="11" spans="1:21" s="51" customFormat="1">
      <c r="A11" s="52"/>
      <c r="B11" s="341" t="s">
        <v>1326</v>
      </c>
      <c r="C11" s="46" t="s">
        <v>1</v>
      </c>
      <c r="D11" s="46">
        <v>1</v>
      </c>
      <c r="E11" s="1070"/>
      <c r="F11" s="50">
        <f>D11*E11</f>
        <v>0</v>
      </c>
      <c r="H11" s="46" t="s">
        <v>1</v>
      </c>
      <c r="I11" s="46"/>
      <c r="J11" s="92">
        <f t="shared" si="0"/>
        <v>0</v>
      </c>
      <c r="K11" s="50">
        <f>I11*J11</f>
        <v>0</v>
      </c>
      <c r="M11" s="46" t="s">
        <v>1</v>
      </c>
      <c r="N11" s="46"/>
      <c r="O11" s="92">
        <f t="shared" si="1"/>
        <v>0</v>
      </c>
      <c r="P11" s="50">
        <f>N11*O11</f>
        <v>0</v>
      </c>
      <c r="R11" s="46" t="s">
        <v>1</v>
      </c>
      <c r="S11" s="46">
        <v>1</v>
      </c>
      <c r="T11" s="92">
        <f t="shared" si="2"/>
        <v>0</v>
      </c>
      <c r="U11" s="50">
        <f>S11*T11</f>
        <v>0</v>
      </c>
    </row>
    <row r="12" spans="1:21" s="51" customFormat="1">
      <c r="A12" s="52"/>
      <c r="B12" s="341" t="s">
        <v>1327</v>
      </c>
      <c r="C12" s="46" t="s">
        <v>1</v>
      </c>
      <c r="D12" s="46">
        <v>5</v>
      </c>
      <c r="E12" s="1070"/>
      <c r="F12" s="50">
        <f t="shared" ref="F12:F35" si="3">D12*E12</f>
        <v>0</v>
      </c>
      <c r="H12" s="46" t="s">
        <v>1</v>
      </c>
      <c r="I12" s="46"/>
      <c r="J12" s="92">
        <f t="shared" si="0"/>
        <v>0</v>
      </c>
      <c r="K12" s="50">
        <f t="shared" ref="K12:K22" si="4">I12*J12</f>
        <v>0</v>
      </c>
      <c r="M12" s="46" t="s">
        <v>1</v>
      </c>
      <c r="N12" s="46"/>
      <c r="O12" s="92">
        <f t="shared" si="1"/>
        <v>0</v>
      </c>
      <c r="P12" s="50">
        <f t="shared" ref="P12:P22" si="5">N12*O12</f>
        <v>0</v>
      </c>
      <c r="R12" s="46" t="s">
        <v>1</v>
      </c>
      <c r="S12" s="46">
        <v>5</v>
      </c>
      <c r="T12" s="92">
        <f t="shared" si="2"/>
        <v>0</v>
      </c>
      <c r="U12" s="50">
        <f t="shared" ref="U12:U22" si="6">S12*T12</f>
        <v>0</v>
      </c>
    </row>
    <row r="13" spans="1:21" s="51" customFormat="1">
      <c r="A13" s="52"/>
      <c r="B13" s="341" t="s">
        <v>1328</v>
      </c>
      <c r="C13" s="46" t="s">
        <v>1</v>
      </c>
      <c r="D13" s="46">
        <v>1</v>
      </c>
      <c r="E13" s="1070"/>
      <c r="F13" s="50">
        <f t="shared" si="3"/>
        <v>0</v>
      </c>
      <c r="H13" s="46" t="s">
        <v>1</v>
      </c>
      <c r="I13" s="46"/>
      <c r="J13" s="92">
        <f t="shared" si="0"/>
        <v>0</v>
      </c>
      <c r="K13" s="50">
        <f t="shared" si="4"/>
        <v>0</v>
      </c>
      <c r="M13" s="46" t="s">
        <v>1</v>
      </c>
      <c r="N13" s="46"/>
      <c r="O13" s="92">
        <f t="shared" si="1"/>
        <v>0</v>
      </c>
      <c r="P13" s="50">
        <f t="shared" si="5"/>
        <v>0</v>
      </c>
      <c r="R13" s="46" t="s">
        <v>1</v>
      </c>
      <c r="S13" s="46">
        <v>1</v>
      </c>
      <c r="T13" s="92">
        <f t="shared" si="2"/>
        <v>0</v>
      </c>
      <c r="U13" s="50">
        <f t="shared" si="6"/>
        <v>0</v>
      </c>
    </row>
    <row r="14" spans="1:21" s="51" customFormat="1">
      <c r="A14" s="52"/>
      <c r="B14" s="341" t="s">
        <v>1329</v>
      </c>
      <c r="C14" s="46" t="s">
        <v>1</v>
      </c>
      <c r="D14" s="46">
        <v>1</v>
      </c>
      <c r="E14" s="1070"/>
      <c r="F14" s="50">
        <f t="shared" si="3"/>
        <v>0</v>
      </c>
      <c r="H14" s="46" t="s">
        <v>1</v>
      </c>
      <c r="I14" s="46"/>
      <c r="J14" s="92">
        <f t="shared" si="0"/>
        <v>0</v>
      </c>
      <c r="K14" s="50">
        <f t="shared" si="4"/>
        <v>0</v>
      </c>
      <c r="M14" s="46" t="s">
        <v>1</v>
      </c>
      <c r="N14" s="46"/>
      <c r="O14" s="92">
        <f t="shared" si="1"/>
        <v>0</v>
      </c>
      <c r="P14" s="50">
        <f t="shared" si="5"/>
        <v>0</v>
      </c>
      <c r="R14" s="46" t="s">
        <v>1</v>
      </c>
      <c r="S14" s="46">
        <v>1</v>
      </c>
      <c r="T14" s="92">
        <f t="shared" si="2"/>
        <v>0</v>
      </c>
      <c r="U14" s="50">
        <f t="shared" si="6"/>
        <v>0</v>
      </c>
    </row>
    <row r="15" spans="1:21" s="51" customFormat="1" ht="12" customHeight="1">
      <c r="A15" s="52"/>
      <c r="B15" s="341" t="s">
        <v>1330</v>
      </c>
      <c r="C15" s="46" t="s">
        <v>1</v>
      </c>
      <c r="D15" s="46">
        <v>1</v>
      </c>
      <c r="E15" s="1070"/>
      <c r="F15" s="50">
        <f t="shared" si="3"/>
        <v>0</v>
      </c>
      <c r="H15" s="46" t="s">
        <v>1</v>
      </c>
      <c r="I15" s="46"/>
      <c r="J15" s="92">
        <f t="shared" si="0"/>
        <v>0</v>
      </c>
      <c r="K15" s="50">
        <f t="shared" si="4"/>
        <v>0</v>
      </c>
      <c r="M15" s="46" t="s">
        <v>1</v>
      </c>
      <c r="N15" s="46"/>
      <c r="O15" s="92">
        <f t="shared" si="1"/>
        <v>0</v>
      </c>
      <c r="P15" s="50">
        <f t="shared" si="5"/>
        <v>0</v>
      </c>
      <c r="R15" s="46" t="s">
        <v>1</v>
      </c>
      <c r="S15" s="46">
        <v>1</v>
      </c>
      <c r="T15" s="92">
        <f t="shared" si="2"/>
        <v>0</v>
      </c>
      <c r="U15" s="50">
        <f t="shared" si="6"/>
        <v>0</v>
      </c>
    </row>
    <row r="16" spans="1:21" s="51" customFormat="1" ht="12" customHeight="1">
      <c r="A16" s="52"/>
      <c r="B16" s="341" t="s">
        <v>1331</v>
      </c>
      <c r="C16" s="46" t="s">
        <v>1</v>
      </c>
      <c r="D16" s="46">
        <v>1</v>
      </c>
      <c r="E16" s="1070"/>
      <c r="F16" s="50">
        <f t="shared" si="3"/>
        <v>0</v>
      </c>
      <c r="H16" s="46" t="s">
        <v>1</v>
      </c>
      <c r="I16" s="46"/>
      <c r="J16" s="92">
        <f t="shared" si="0"/>
        <v>0</v>
      </c>
      <c r="K16" s="50">
        <f t="shared" si="4"/>
        <v>0</v>
      </c>
      <c r="M16" s="46" t="s">
        <v>1</v>
      </c>
      <c r="N16" s="46"/>
      <c r="O16" s="92">
        <f t="shared" si="1"/>
        <v>0</v>
      </c>
      <c r="P16" s="50">
        <f t="shared" si="5"/>
        <v>0</v>
      </c>
      <c r="R16" s="46" t="s">
        <v>1</v>
      </c>
      <c r="S16" s="46">
        <v>1</v>
      </c>
      <c r="T16" s="92">
        <f t="shared" si="2"/>
        <v>0</v>
      </c>
      <c r="U16" s="50">
        <f t="shared" si="6"/>
        <v>0</v>
      </c>
    </row>
    <row r="17" spans="1:21" s="51" customFormat="1">
      <c r="A17" s="52"/>
      <c r="B17" s="341" t="s">
        <v>1332</v>
      </c>
      <c r="C17" s="46" t="s">
        <v>1</v>
      </c>
      <c r="D17" s="46">
        <v>1</v>
      </c>
      <c r="E17" s="1070"/>
      <c r="F17" s="50">
        <f t="shared" si="3"/>
        <v>0</v>
      </c>
      <c r="H17" s="46" t="s">
        <v>1</v>
      </c>
      <c r="I17" s="46"/>
      <c r="J17" s="92">
        <f t="shared" si="0"/>
        <v>0</v>
      </c>
      <c r="K17" s="50">
        <f t="shared" si="4"/>
        <v>0</v>
      </c>
      <c r="M17" s="46" t="s">
        <v>1</v>
      </c>
      <c r="N17" s="46"/>
      <c r="O17" s="92">
        <f t="shared" si="1"/>
        <v>0</v>
      </c>
      <c r="P17" s="50">
        <f t="shared" si="5"/>
        <v>0</v>
      </c>
      <c r="R17" s="46" t="s">
        <v>1</v>
      </c>
      <c r="S17" s="46">
        <v>1</v>
      </c>
      <c r="T17" s="92">
        <f t="shared" si="2"/>
        <v>0</v>
      </c>
      <c r="U17" s="50">
        <f t="shared" si="6"/>
        <v>0</v>
      </c>
    </row>
    <row r="18" spans="1:21" s="51" customFormat="1">
      <c r="A18" s="52"/>
      <c r="B18" s="341" t="s">
        <v>1333</v>
      </c>
      <c r="C18" s="46" t="s">
        <v>1</v>
      </c>
      <c r="D18" s="46">
        <v>1</v>
      </c>
      <c r="E18" s="1070"/>
      <c r="F18" s="50">
        <f t="shared" si="3"/>
        <v>0</v>
      </c>
      <c r="H18" s="46" t="s">
        <v>1</v>
      </c>
      <c r="I18" s="46"/>
      <c r="J18" s="92">
        <f t="shared" si="0"/>
        <v>0</v>
      </c>
      <c r="K18" s="50">
        <f t="shared" si="4"/>
        <v>0</v>
      </c>
      <c r="M18" s="46" t="s">
        <v>1</v>
      </c>
      <c r="N18" s="46"/>
      <c r="O18" s="92">
        <f t="shared" si="1"/>
        <v>0</v>
      </c>
      <c r="P18" s="50">
        <f t="shared" si="5"/>
        <v>0</v>
      </c>
      <c r="R18" s="46" t="s">
        <v>1</v>
      </c>
      <c r="S18" s="46">
        <v>1</v>
      </c>
      <c r="T18" s="92">
        <f t="shared" si="2"/>
        <v>0</v>
      </c>
      <c r="U18" s="50">
        <f t="shared" si="6"/>
        <v>0</v>
      </c>
    </row>
    <row r="19" spans="1:21" s="51" customFormat="1">
      <c r="A19" s="52"/>
      <c r="B19" s="341" t="s">
        <v>1334</v>
      </c>
      <c r="C19" s="46" t="s">
        <v>1</v>
      </c>
      <c r="D19" s="46">
        <v>1</v>
      </c>
      <c r="E19" s="1070"/>
      <c r="F19" s="50">
        <f t="shared" si="3"/>
        <v>0</v>
      </c>
      <c r="H19" s="46" t="s">
        <v>1</v>
      </c>
      <c r="I19" s="46"/>
      <c r="J19" s="92">
        <f t="shared" si="0"/>
        <v>0</v>
      </c>
      <c r="K19" s="50">
        <f t="shared" si="4"/>
        <v>0</v>
      </c>
      <c r="M19" s="46" t="s">
        <v>1</v>
      </c>
      <c r="N19" s="46"/>
      <c r="O19" s="92">
        <f t="shared" si="1"/>
        <v>0</v>
      </c>
      <c r="P19" s="50">
        <f t="shared" si="5"/>
        <v>0</v>
      </c>
      <c r="R19" s="46" t="s">
        <v>1</v>
      </c>
      <c r="S19" s="46">
        <v>1</v>
      </c>
      <c r="T19" s="92">
        <f t="shared" si="2"/>
        <v>0</v>
      </c>
      <c r="U19" s="50">
        <f t="shared" si="6"/>
        <v>0</v>
      </c>
    </row>
    <row r="20" spans="1:21" s="51" customFormat="1">
      <c r="A20" s="52"/>
      <c r="B20" s="341" t="s">
        <v>1335</v>
      </c>
      <c r="C20" s="46" t="s">
        <v>1</v>
      </c>
      <c r="D20" s="46">
        <v>1</v>
      </c>
      <c r="E20" s="1070"/>
      <c r="F20" s="50">
        <f t="shared" si="3"/>
        <v>0</v>
      </c>
      <c r="H20" s="46" t="s">
        <v>1</v>
      </c>
      <c r="I20" s="46"/>
      <c r="J20" s="92">
        <f t="shared" si="0"/>
        <v>0</v>
      </c>
      <c r="K20" s="50">
        <f t="shared" si="4"/>
        <v>0</v>
      </c>
      <c r="M20" s="46" t="s">
        <v>1</v>
      </c>
      <c r="N20" s="46"/>
      <c r="O20" s="92">
        <f t="shared" si="1"/>
        <v>0</v>
      </c>
      <c r="P20" s="50">
        <f t="shared" si="5"/>
        <v>0</v>
      </c>
      <c r="R20" s="46" t="s">
        <v>1</v>
      </c>
      <c r="S20" s="46">
        <v>1</v>
      </c>
      <c r="T20" s="92">
        <f t="shared" si="2"/>
        <v>0</v>
      </c>
      <c r="U20" s="50">
        <f t="shared" si="6"/>
        <v>0</v>
      </c>
    </row>
    <row r="21" spans="1:21" s="51" customFormat="1">
      <c r="A21" s="52"/>
      <c r="B21" s="341" t="s">
        <v>1336</v>
      </c>
      <c r="C21" s="46" t="s">
        <v>1</v>
      </c>
      <c r="D21" s="46">
        <v>1</v>
      </c>
      <c r="E21" s="1070"/>
      <c r="F21" s="50">
        <f t="shared" si="3"/>
        <v>0</v>
      </c>
      <c r="H21" s="46" t="s">
        <v>1</v>
      </c>
      <c r="I21" s="46"/>
      <c r="J21" s="92">
        <f t="shared" si="0"/>
        <v>0</v>
      </c>
      <c r="K21" s="50">
        <f t="shared" si="4"/>
        <v>0</v>
      </c>
      <c r="M21" s="46" t="s">
        <v>1</v>
      </c>
      <c r="N21" s="46"/>
      <c r="O21" s="92">
        <f t="shared" si="1"/>
        <v>0</v>
      </c>
      <c r="P21" s="50">
        <f t="shared" si="5"/>
        <v>0</v>
      </c>
      <c r="R21" s="46" t="s">
        <v>1</v>
      </c>
      <c r="S21" s="46">
        <v>1</v>
      </c>
      <c r="T21" s="92">
        <f t="shared" si="2"/>
        <v>0</v>
      </c>
      <c r="U21" s="50">
        <f t="shared" si="6"/>
        <v>0</v>
      </c>
    </row>
    <row r="22" spans="1:21" s="51" customFormat="1">
      <c r="A22" s="52"/>
      <c r="B22" s="341" t="s">
        <v>1337</v>
      </c>
      <c r="C22" s="46" t="s">
        <v>1</v>
      </c>
      <c r="D22" s="46">
        <v>1</v>
      </c>
      <c r="E22" s="1070"/>
      <c r="F22" s="50">
        <f t="shared" si="3"/>
        <v>0</v>
      </c>
      <c r="H22" s="46" t="s">
        <v>1</v>
      </c>
      <c r="I22" s="46"/>
      <c r="J22" s="92">
        <f t="shared" si="0"/>
        <v>0</v>
      </c>
      <c r="K22" s="50">
        <f t="shared" si="4"/>
        <v>0</v>
      </c>
      <c r="M22" s="46" t="s">
        <v>1</v>
      </c>
      <c r="N22" s="46"/>
      <c r="O22" s="92">
        <f t="shared" si="1"/>
        <v>0</v>
      </c>
      <c r="P22" s="50">
        <f t="shared" si="5"/>
        <v>0</v>
      </c>
      <c r="R22" s="46" t="s">
        <v>1</v>
      </c>
      <c r="S22" s="46">
        <v>1</v>
      </c>
      <c r="T22" s="92">
        <f t="shared" si="2"/>
        <v>0</v>
      </c>
      <c r="U22" s="50">
        <f t="shared" si="6"/>
        <v>0</v>
      </c>
    </row>
    <row r="23" spans="1:21" s="51" customFormat="1">
      <c r="A23" s="52"/>
      <c r="B23" s="341" t="s">
        <v>1338</v>
      </c>
      <c r="C23" s="46"/>
      <c r="D23" s="46"/>
      <c r="E23" s="50"/>
      <c r="F23" s="50"/>
      <c r="H23" s="46"/>
      <c r="I23" s="46"/>
      <c r="J23" s="92"/>
      <c r="K23" s="50"/>
      <c r="M23" s="46"/>
      <c r="N23" s="46"/>
      <c r="O23" s="92"/>
      <c r="P23" s="50"/>
      <c r="R23" s="46"/>
      <c r="S23" s="46"/>
      <c r="T23" s="92"/>
      <c r="U23" s="50"/>
    </row>
    <row r="24" spans="1:21" s="51" customFormat="1">
      <c r="A24" s="52"/>
      <c r="B24" s="53" t="s">
        <v>1339</v>
      </c>
      <c r="C24" s="46" t="s">
        <v>1</v>
      </c>
      <c r="D24" s="46">
        <v>4</v>
      </c>
      <c r="E24" s="1070"/>
      <c r="F24" s="50">
        <f t="shared" si="3"/>
        <v>0</v>
      </c>
      <c r="H24" s="46" t="s">
        <v>1</v>
      </c>
      <c r="I24" s="46"/>
      <c r="J24" s="92">
        <f t="shared" si="0"/>
        <v>0</v>
      </c>
      <c r="K24" s="50">
        <f t="shared" ref="K24:K35" si="7">I24*J24</f>
        <v>0</v>
      </c>
      <c r="M24" s="46" t="s">
        <v>1</v>
      </c>
      <c r="N24" s="46"/>
      <c r="O24" s="92">
        <f t="shared" si="1"/>
        <v>0</v>
      </c>
      <c r="P24" s="50">
        <f t="shared" ref="P24:P35" si="8">N24*O24</f>
        <v>0</v>
      </c>
      <c r="R24" s="46" t="s">
        <v>1</v>
      </c>
      <c r="S24" s="46">
        <v>4</v>
      </c>
      <c r="T24" s="92">
        <f t="shared" si="2"/>
        <v>0</v>
      </c>
      <c r="U24" s="50">
        <f t="shared" ref="U24:U35" si="9">S24*T24</f>
        <v>0</v>
      </c>
    </row>
    <row r="25" spans="1:21" s="51" customFormat="1">
      <c r="A25" s="52"/>
      <c r="B25" s="53" t="s">
        <v>1340</v>
      </c>
      <c r="C25" s="46" t="s">
        <v>1</v>
      </c>
      <c r="D25" s="46">
        <v>9</v>
      </c>
      <c r="E25" s="1070"/>
      <c r="F25" s="50">
        <f t="shared" si="3"/>
        <v>0</v>
      </c>
      <c r="H25" s="46" t="s">
        <v>1</v>
      </c>
      <c r="I25" s="46"/>
      <c r="J25" s="92">
        <f t="shared" si="0"/>
        <v>0</v>
      </c>
      <c r="K25" s="50">
        <f t="shared" si="7"/>
        <v>0</v>
      </c>
      <c r="M25" s="46" t="s">
        <v>1</v>
      </c>
      <c r="N25" s="46"/>
      <c r="O25" s="92">
        <f t="shared" si="1"/>
        <v>0</v>
      </c>
      <c r="P25" s="50">
        <f t="shared" si="8"/>
        <v>0</v>
      </c>
      <c r="R25" s="46" t="s">
        <v>1</v>
      </c>
      <c r="S25" s="46">
        <v>9</v>
      </c>
      <c r="T25" s="92">
        <f t="shared" si="2"/>
        <v>0</v>
      </c>
      <c r="U25" s="50">
        <f t="shared" si="9"/>
        <v>0</v>
      </c>
    </row>
    <row r="26" spans="1:21" s="51" customFormat="1">
      <c r="A26" s="52"/>
      <c r="B26" s="53" t="s">
        <v>1341</v>
      </c>
      <c r="C26" s="46" t="s">
        <v>1</v>
      </c>
      <c r="D26" s="46">
        <v>1</v>
      </c>
      <c r="E26" s="1070"/>
      <c r="F26" s="50">
        <f t="shared" si="3"/>
        <v>0</v>
      </c>
      <c r="H26" s="46" t="s">
        <v>1</v>
      </c>
      <c r="I26" s="46"/>
      <c r="J26" s="92">
        <f t="shared" si="0"/>
        <v>0</v>
      </c>
      <c r="K26" s="50">
        <f t="shared" si="7"/>
        <v>0</v>
      </c>
      <c r="M26" s="46" t="s">
        <v>1</v>
      </c>
      <c r="N26" s="46"/>
      <c r="O26" s="92">
        <f t="shared" si="1"/>
        <v>0</v>
      </c>
      <c r="P26" s="50">
        <f t="shared" si="8"/>
        <v>0</v>
      </c>
      <c r="R26" s="46" t="s">
        <v>1</v>
      </c>
      <c r="S26" s="46">
        <v>1</v>
      </c>
      <c r="T26" s="92">
        <f t="shared" si="2"/>
        <v>0</v>
      </c>
      <c r="U26" s="50">
        <f t="shared" si="9"/>
        <v>0</v>
      </c>
    </row>
    <row r="27" spans="1:21" s="51" customFormat="1">
      <c r="A27" s="52"/>
      <c r="B27" s="53" t="s">
        <v>1342</v>
      </c>
      <c r="C27" s="46" t="s">
        <v>1</v>
      </c>
      <c r="D27" s="46">
        <v>1</v>
      </c>
      <c r="E27" s="1070"/>
      <c r="F27" s="50">
        <f t="shared" si="3"/>
        <v>0</v>
      </c>
      <c r="H27" s="46" t="s">
        <v>1</v>
      </c>
      <c r="I27" s="46"/>
      <c r="J27" s="92">
        <f t="shared" si="0"/>
        <v>0</v>
      </c>
      <c r="K27" s="50">
        <f t="shared" si="7"/>
        <v>0</v>
      </c>
      <c r="M27" s="46" t="s">
        <v>1</v>
      </c>
      <c r="N27" s="46"/>
      <c r="O27" s="92">
        <f t="shared" si="1"/>
        <v>0</v>
      </c>
      <c r="P27" s="50">
        <f t="shared" si="8"/>
        <v>0</v>
      </c>
      <c r="R27" s="46" t="s">
        <v>1</v>
      </c>
      <c r="S27" s="46">
        <v>1</v>
      </c>
      <c r="T27" s="92">
        <f t="shared" si="2"/>
        <v>0</v>
      </c>
      <c r="U27" s="50">
        <f t="shared" si="9"/>
        <v>0</v>
      </c>
    </row>
    <row r="28" spans="1:21" s="51" customFormat="1">
      <c r="A28" s="54"/>
      <c r="B28" s="55" t="s">
        <v>1343</v>
      </c>
      <c r="C28" s="56" t="s">
        <v>1</v>
      </c>
      <c r="D28" s="56">
        <v>1</v>
      </c>
      <c r="E28" s="1072"/>
      <c r="F28" s="50">
        <f t="shared" si="3"/>
        <v>0</v>
      </c>
      <c r="H28" s="56" t="s">
        <v>1</v>
      </c>
      <c r="I28" s="56"/>
      <c r="J28" s="92">
        <f t="shared" si="0"/>
        <v>0</v>
      </c>
      <c r="K28" s="50">
        <f t="shared" si="7"/>
        <v>0</v>
      </c>
      <c r="M28" s="56" t="s">
        <v>1</v>
      </c>
      <c r="N28" s="56"/>
      <c r="O28" s="92">
        <f t="shared" si="1"/>
        <v>0</v>
      </c>
      <c r="P28" s="50">
        <f t="shared" si="8"/>
        <v>0</v>
      </c>
      <c r="R28" s="56" t="s">
        <v>1</v>
      </c>
      <c r="S28" s="56">
        <v>1</v>
      </c>
      <c r="T28" s="92">
        <f t="shared" si="2"/>
        <v>0</v>
      </c>
      <c r="U28" s="50">
        <f t="shared" si="9"/>
        <v>0</v>
      </c>
    </row>
    <row r="29" spans="1:21" s="51" customFormat="1">
      <c r="A29" s="52"/>
      <c r="B29" s="341" t="s">
        <v>1344</v>
      </c>
      <c r="C29" s="46" t="s">
        <v>1</v>
      </c>
      <c r="D29" s="46">
        <v>1</v>
      </c>
      <c r="E29" s="1070"/>
      <c r="F29" s="50">
        <f t="shared" si="3"/>
        <v>0</v>
      </c>
      <c r="H29" s="46" t="s">
        <v>1</v>
      </c>
      <c r="I29" s="46"/>
      <c r="J29" s="92">
        <f t="shared" si="0"/>
        <v>0</v>
      </c>
      <c r="K29" s="50">
        <f t="shared" si="7"/>
        <v>0</v>
      </c>
      <c r="M29" s="46" t="s">
        <v>1</v>
      </c>
      <c r="N29" s="46"/>
      <c r="O29" s="92">
        <f t="shared" si="1"/>
        <v>0</v>
      </c>
      <c r="P29" s="50">
        <f t="shared" si="8"/>
        <v>0</v>
      </c>
      <c r="R29" s="46" t="s">
        <v>1</v>
      </c>
      <c r="S29" s="46">
        <v>1</v>
      </c>
      <c r="T29" s="92">
        <f t="shared" si="2"/>
        <v>0</v>
      </c>
      <c r="U29" s="50">
        <f t="shared" si="9"/>
        <v>0</v>
      </c>
    </row>
    <row r="30" spans="1:21" s="51" customFormat="1" ht="15">
      <c r="A30" s="52"/>
      <c r="B30" s="341" t="s">
        <v>1999</v>
      </c>
      <c r="C30" s="46" t="s">
        <v>2026</v>
      </c>
      <c r="D30" s="46">
        <v>50</v>
      </c>
      <c r="E30" s="1070"/>
      <c r="F30" s="50">
        <f t="shared" si="3"/>
        <v>0</v>
      </c>
      <c r="H30" s="46" t="s">
        <v>2026</v>
      </c>
      <c r="I30" s="46"/>
      <c r="J30" s="92">
        <f t="shared" si="0"/>
        <v>0</v>
      </c>
      <c r="K30" s="50">
        <f t="shared" si="7"/>
        <v>0</v>
      </c>
      <c r="M30" s="46" t="s">
        <v>2026</v>
      </c>
      <c r="N30" s="46"/>
      <c r="O30" s="92">
        <f t="shared" si="1"/>
        <v>0</v>
      </c>
      <c r="P30" s="50">
        <f t="shared" si="8"/>
        <v>0</v>
      </c>
      <c r="R30" s="46" t="s">
        <v>2026</v>
      </c>
      <c r="S30" s="46">
        <v>50</v>
      </c>
      <c r="T30" s="92">
        <f t="shared" si="2"/>
        <v>0</v>
      </c>
      <c r="U30" s="50">
        <f t="shared" si="9"/>
        <v>0</v>
      </c>
    </row>
    <row r="31" spans="1:21" s="51" customFormat="1">
      <c r="A31" s="52"/>
      <c r="B31" s="341" t="s">
        <v>1345</v>
      </c>
      <c r="C31" s="46" t="s">
        <v>1</v>
      </c>
      <c r="D31" s="46">
        <v>1</v>
      </c>
      <c r="E31" s="1070"/>
      <c r="F31" s="50">
        <f t="shared" si="3"/>
        <v>0</v>
      </c>
      <c r="H31" s="46" t="s">
        <v>1</v>
      </c>
      <c r="I31" s="46"/>
      <c r="J31" s="92">
        <f t="shared" si="0"/>
        <v>0</v>
      </c>
      <c r="K31" s="50">
        <f t="shared" si="7"/>
        <v>0</v>
      </c>
      <c r="M31" s="46" t="s">
        <v>1</v>
      </c>
      <c r="N31" s="46"/>
      <c r="O31" s="92">
        <f t="shared" si="1"/>
        <v>0</v>
      </c>
      <c r="P31" s="50">
        <f t="shared" si="8"/>
        <v>0</v>
      </c>
      <c r="R31" s="46" t="s">
        <v>1</v>
      </c>
      <c r="S31" s="46">
        <v>1</v>
      </c>
      <c r="T31" s="92">
        <f t="shared" si="2"/>
        <v>0</v>
      </c>
      <c r="U31" s="50">
        <f t="shared" si="9"/>
        <v>0</v>
      </c>
    </row>
    <row r="32" spans="1:21" s="51" customFormat="1">
      <c r="A32" s="52"/>
      <c r="B32" s="341" t="s">
        <v>1346</v>
      </c>
      <c r="C32" s="46" t="s">
        <v>1</v>
      </c>
      <c r="D32" s="46">
        <v>1</v>
      </c>
      <c r="E32" s="1070"/>
      <c r="F32" s="50">
        <f t="shared" si="3"/>
        <v>0</v>
      </c>
      <c r="H32" s="46" t="s">
        <v>1</v>
      </c>
      <c r="I32" s="46"/>
      <c r="J32" s="92">
        <f t="shared" si="0"/>
        <v>0</v>
      </c>
      <c r="K32" s="50">
        <f t="shared" si="7"/>
        <v>0</v>
      </c>
      <c r="M32" s="46" t="s">
        <v>1</v>
      </c>
      <c r="N32" s="46"/>
      <c r="O32" s="92">
        <f t="shared" si="1"/>
        <v>0</v>
      </c>
      <c r="P32" s="50">
        <f t="shared" si="8"/>
        <v>0</v>
      </c>
      <c r="R32" s="46" t="s">
        <v>1</v>
      </c>
      <c r="S32" s="46">
        <v>1</v>
      </c>
      <c r="T32" s="92">
        <f t="shared" si="2"/>
        <v>0</v>
      </c>
      <c r="U32" s="50">
        <f t="shared" si="9"/>
        <v>0</v>
      </c>
    </row>
    <row r="33" spans="1:21" s="51" customFormat="1">
      <c r="A33" s="52"/>
      <c r="B33" s="341" t="s">
        <v>1347</v>
      </c>
      <c r="C33" s="46" t="s">
        <v>1</v>
      </c>
      <c r="D33" s="46">
        <v>1</v>
      </c>
      <c r="E33" s="1070"/>
      <c r="F33" s="50">
        <f t="shared" si="3"/>
        <v>0</v>
      </c>
      <c r="H33" s="46" t="s">
        <v>1</v>
      </c>
      <c r="I33" s="46"/>
      <c r="J33" s="92">
        <f t="shared" si="0"/>
        <v>0</v>
      </c>
      <c r="K33" s="50">
        <f t="shared" si="7"/>
        <v>0</v>
      </c>
      <c r="M33" s="46" t="s">
        <v>1</v>
      </c>
      <c r="N33" s="46"/>
      <c r="O33" s="92">
        <f t="shared" si="1"/>
        <v>0</v>
      </c>
      <c r="P33" s="50">
        <f t="shared" si="8"/>
        <v>0</v>
      </c>
      <c r="R33" s="46" t="s">
        <v>1</v>
      </c>
      <c r="S33" s="46">
        <v>1</v>
      </c>
      <c r="T33" s="92">
        <f t="shared" si="2"/>
        <v>0</v>
      </c>
      <c r="U33" s="50">
        <f t="shared" si="9"/>
        <v>0</v>
      </c>
    </row>
    <row r="34" spans="1:21" s="51" customFormat="1">
      <c r="A34" s="52"/>
      <c r="B34" s="341" t="s">
        <v>1348</v>
      </c>
      <c r="C34" s="46" t="s">
        <v>1</v>
      </c>
      <c r="D34" s="46">
        <v>1</v>
      </c>
      <c r="E34" s="1070"/>
      <c r="F34" s="50">
        <f t="shared" si="3"/>
        <v>0</v>
      </c>
      <c r="H34" s="46" t="s">
        <v>1</v>
      </c>
      <c r="I34" s="46"/>
      <c r="J34" s="92">
        <f t="shared" si="0"/>
        <v>0</v>
      </c>
      <c r="K34" s="50">
        <f t="shared" si="7"/>
        <v>0</v>
      </c>
      <c r="M34" s="46" t="s">
        <v>1</v>
      </c>
      <c r="N34" s="46"/>
      <c r="O34" s="92">
        <f t="shared" si="1"/>
        <v>0</v>
      </c>
      <c r="P34" s="50">
        <f t="shared" si="8"/>
        <v>0</v>
      </c>
      <c r="R34" s="46" t="s">
        <v>1</v>
      </c>
      <c r="S34" s="46">
        <v>1</v>
      </c>
      <c r="T34" s="92">
        <f t="shared" si="2"/>
        <v>0</v>
      </c>
      <c r="U34" s="50">
        <f t="shared" si="9"/>
        <v>0</v>
      </c>
    </row>
    <row r="35" spans="1:21" s="51" customFormat="1">
      <c r="A35" s="52"/>
      <c r="B35" s="341" t="s">
        <v>1349</v>
      </c>
      <c r="C35" s="46" t="s">
        <v>1</v>
      </c>
      <c r="D35" s="46">
        <v>1</v>
      </c>
      <c r="E35" s="1070"/>
      <c r="F35" s="50">
        <f t="shared" si="3"/>
        <v>0</v>
      </c>
      <c r="H35" s="46" t="s">
        <v>1</v>
      </c>
      <c r="I35" s="46"/>
      <c r="J35" s="92">
        <f t="shared" si="0"/>
        <v>0</v>
      </c>
      <c r="K35" s="50">
        <f t="shared" si="7"/>
        <v>0</v>
      </c>
      <c r="M35" s="46" t="s">
        <v>1</v>
      </c>
      <c r="N35" s="46"/>
      <c r="O35" s="92">
        <f t="shared" si="1"/>
        <v>0</v>
      </c>
      <c r="P35" s="50">
        <f t="shared" si="8"/>
        <v>0</v>
      </c>
      <c r="R35" s="46" t="s">
        <v>1</v>
      </c>
      <c r="S35" s="46">
        <v>1</v>
      </c>
      <c r="T35" s="92">
        <f t="shared" si="2"/>
        <v>0</v>
      </c>
      <c r="U35" s="50">
        <f t="shared" si="9"/>
        <v>0</v>
      </c>
    </row>
    <row r="36" spans="1:21" s="131" customFormat="1">
      <c r="A36" s="81"/>
      <c r="B36" s="136"/>
      <c r="C36" s="91" t="s">
        <v>41</v>
      </c>
      <c r="D36" s="91">
        <v>1</v>
      </c>
      <c r="E36" s="92"/>
      <c r="F36" s="92">
        <f>SUM(F11:F35)</f>
        <v>0</v>
      </c>
      <c r="H36" s="91" t="s">
        <v>41</v>
      </c>
      <c r="I36" s="91"/>
      <c r="J36" s="92"/>
      <c r="K36" s="92">
        <f>SUM(K11:K35)</f>
        <v>0</v>
      </c>
      <c r="M36" s="91" t="s">
        <v>41</v>
      </c>
      <c r="N36" s="91"/>
      <c r="O36" s="92"/>
      <c r="P36" s="92">
        <f>SUM(P11:P35)</f>
        <v>0</v>
      </c>
      <c r="R36" s="91" t="s">
        <v>41</v>
      </c>
      <c r="S36" s="91">
        <v>1</v>
      </c>
      <c r="T36" s="92"/>
      <c r="U36" s="92">
        <f>SUM(U11:U35)</f>
        <v>0</v>
      </c>
    </row>
    <row r="37" spans="1:21" s="51" customFormat="1">
      <c r="A37" s="54"/>
      <c r="B37" s="55"/>
      <c r="C37" s="56"/>
      <c r="D37" s="56"/>
      <c r="E37" s="57"/>
      <c r="F37" s="57"/>
      <c r="H37" s="56"/>
      <c r="I37" s="56"/>
      <c r="J37" s="92"/>
      <c r="K37" s="57"/>
      <c r="M37" s="56"/>
      <c r="N37" s="56"/>
      <c r="O37" s="92"/>
      <c r="P37" s="57"/>
      <c r="R37" s="56"/>
      <c r="S37" s="56"/>
      <c r="T37" s="92"/>
      <c r="U37" s="57"/>
    </row>
    <row r="38" spans="1:21" s="51" customFormat="1" ht="51">
      <c r="A38" s="44" t="s">
        <v>1350</v>
      </c>
      <c r="B38" s="341" t="s">
        <v>2027</v>
      </c>
      <c r="C38" s="46"/>
      <c r="D38" s="46"/>
      <c r="E38" s="50"/>
      <c r="F38" s="50"/>
      <c r="H38" s="46"/>
      <c r="I38" s="46"/>
      <c r="J38" s="92"/>
      <c r="K38" s="50"/>
      <c r="M38" s="46"/>
      <c r="N38" s="46"/>
      <c r="O38" s="92"/>
      <c r="P38" s="50"/>
      <c r="R38" s="46"/>
      <c r="S38" s="46"/>
      <c r="T38" s="92"/>
      <c r="U38" s="50"/>
    </row>
    <row r="39" spans="1:21" s="51" customFormat="1">
      <c r="A39" s="52"/>
      <c r="B39" s="341" t="s">
        <v>1326</v>
      </c>
      <c r="C39" s="46" t="s">
        <v>1</v>
      </c>
      <c r="D39" s="46">
        <v>1</v>
      </c>
      <c r="E39" s="1070"/>
      <c r="F39" s="50">
        <f>D39*E39</f>
        <v>0</v>
      </c>
      <c r="H39" s="46" t="s">
        <v>1</v>
      </c>
      <c r="I39" s="46"/>
      <c r="J39" s="92">
        <f t="shared" si="0"/>
        <v>0</v>
      </c>
      <c r="K39" s="50">
        <f>I39*J39</f>
        <v>0</v>
      </c>
      <c r="M39" s="46" t="s">
        <v>1</v>
      </c>
      <c r="N39" s="46"/>
      <c r="O39" s="92">
        <f t="shared" si="1"/>
        <v>0</v>
      </c>
      <c r="P39" s="50">
        <f>N39*O39</f>
        <v>0</v>
      </c>
      <c r="R39" s="46" t="s">
        <v>1</v>
      </c>
      <c r="S39" s="46">
        <v>1</v>
      </c>
      <c r="T39" s="92">
        <f t="shared" si="2"/>
        <v>0</v>
      </c>
      <c r="U39" s="50">
        <f>S39*T39</f>
        <v>0</v>
      </c>
    </row>
    <row r="40" spans="1:21" s="51" customFormat="1">
      <c r="A40" s="52"/>
      <c r="B40" s="341" t="s">
        <v>1351</v>
      </c>
      <c r="C40" s="46" t="s">
        <v>1</v>
      </c>
      <c r="D40" s="46">
        <v>1</v>
      </c>
      <c r="E40" s="1070"/>
      <c r="F40" s="50">
        <f t="shared" ref="F40:F60" si="10">D40*E40</f>
        <v>0</v>
      </c>
      <c r="H40" s="46" t="s">
        <v>1</v>
      </c>
      <c r="I40" s="46"/>
      <c r="J40" s="92">
        <f t="shared" si="0"/>
        <v>0</v>
      </c>
      <c r="K40" s="50">
        <f t="shared" ref="K40:K43" si="11">I40*J40</f>
        <v>0</v>
      </c>
      <c r="M40" s="46" t="s">
        <v>1</v>
      </c>
      <c r="N40" s="46"/>
      <c r="O40" s="92">
        <f t="shared" si="1"/>
        <v>0</v>
      </c>
      <c r="P40" s="50">
        <f t="shared" ref="P40:P43" si="12">N40*O40</f>
        <v>0</v>
      </c>
      <c r="R40" s="46" t="s">
        <v>1</v>
      </c>
      <c r="S40" s="46">
        <v>1</v>
      </c>
      <c r="T40" s="92">
        <f t="shared" si="2"/>
        <v>0</v>
      </c>
      <c r="U40" s="50">
        <f t="shared" ref="U40:U43" si="13">S40*T40</f>
        <v>0</v>
      </c>
    </row>
    <row r="41" spans="1:21" s="51" customFormat="1">
      <c r="A41" s="52"/>
      <c r="B41" s="341" t="s">
        <v>1352</v>
      </c>
      <c r="C41" s="46" t="s">
        <v>1</v>
      </c>
      <c r="D41" s="46">
        <v>1</v>
      </c>
      <c r="E41" s="1070"/>
      <c r="F41" s="50">
        <f t="shared" si="10"/>
        <v>0</v>
      </c>
      <c r="H41" s="46" t="s">
        <v>1</v>
      </c>
      <c r="I41" s="46"/>
      <c r="J41" s="92">
        <f t="shared" si="0"/>
        <v>0</v>
      </c>
      <c r="K41" s="50">
        <f t="shared" si="11"/>
        <v>0</v>
      </c>
      <c r="M41" s="46" t="s">
        <v>1</v>
      </c>
      <c r="N41" s="46"/>
      <c r="O41" s="92">
        <f t="shared" si="1"/>
        <v>0</v>
      </c>
      <c r="P41" s="50">
        <f t="shared" si="12"/>
        <v>0</v>
      </c>
      <c r="R41" s="46" t="s">
        <v>1</v>
      </c>
      <c r="S41" s="46">
        <v>1</v>
      </c>
      <c r="T41" s="92">
        <f t="shared" si="2"/>
        <v>0</v>
      </c>
      <c r="U41" s="50">
        <f t="shared" si="13"/>
        <v>0</v>
      </c>
    </row>
    <row r="42" spans="1:21" s="51" customFormat="1">
      <c r="A42" s="52"/>
      <c r="B42" s="341" t="s">
        <v>1335</v>
      </c>
      <c r="C42" s="46" t="s">
        <v>1</v>
      </c>
      <c r="D42" s="46">
        <v>2</v>
      </c>
      <c r="E42" s="1070"/>
      <c r="F42" s="50">
        <f t="shared" si="10"/>
        <v>0</v>
      </c>
      <c r="H42" s="46" t="s">
        <v>1</v>
      </c>
      <c r="I42" s="46"/>
      <c r="J42" s="92">
        <f t="shared" si="0"/>
        <v>0</v>
      </c>
      <c r="K42" s="50">
        <f t="shared" si="11"/>
        <v>0</v>
      </c>
      <c r="M42" s="46" t="s">
        <v>1</v>
      </c>
      <c r="N42" s="46"/>
      <c r="O42" s="92">
        <f t="shared" si="1"/>
        <v>0</v>
      </c>
      <c r="P42" s="50">
        <f t="shared" si="12"/>
        <v>0</v>
      </c>
      <c r="R42" s="46" t="s">
        <v>1</v>
      </c>
      <c r="S42" s="46">
        <v>2</v>
      </c>
      <c r="T42" s="92">
        <f t="shared" si="2"/>
        <v>0</v>
      </c>
      <c r="U42" s="50">
        <f t="shared" si="13"/>
        <v>0</v>
      </c>
    </row>
    <row r="43" spans="1:21" s="51" customFormat="1">
      <c r="A43" s="52"/>
      <c r="B43" s="341" t="s">
        <v>1336</v>
      </c>
      <c r="C43" s="46" t="s">
        <v>1</v>
      </c>
      <c r="D43" s="46">
        <v>1</v>
      </c>
      <c r="E43" s="1070"/>
      <c r="F43" s="50">
        <f t="shared" si="10"/>
        <v>0</v>
      </c>
      <c r="H43" s="46" t="s">
        <v>1</v>
      </c>
      <c r="I43" s="46"/>
      <c r="J43" s="92">
        <f t="shared" si="0"/>
        <v>0</v>
      </c>
      <c r="K43" s="50">
        <f t="shared" si="11"/>
        <v>0</v>
      </c>
      <c r="M43" s="46" t="s">
        <v>1</v>
      </c>
      <c r="N43" s="46"/>
      <c r="O43" s="92">
        <f t="shared" si="1"/>
        <v>0</v>
      </c>
      <c r="P43" s="50">
        <f t="shared" si="12"/>
        <v>0</v>
      </c>
      <c r="R43" s="46" t="s">
        <v>1</v>
      </c>
      <c r="S43" s="46">
        <v>1</v>
      </c>
      <c r="T43" s="92">
        <f t="shared" si="2"/>
        <v>0</v>
      </c>
      <c r="U43" s="50">
        <f t="shared" si="13"/>
        <v>0</v>
      </c>
    </row>
    <row r="44" spans="1:21" s="51" customFormat="1">
      <c r="A44" s="52"/>
      <c r="B44" s="341" t="s">
        <v>1338</v>
      </c>
      <c r="C44" s="46"/>
      <c r="D44" s="46"/>
      <c r="E44" s="50"/>
      <c r="F44" s="50"/>
      <c r="H44" s="46"/>
      <c r="I44" s="46"/>
      <c r="J44" s="92"/>
      <c r="K44" s="50"/>
      <c r="M44" s="46"/>
      <c r="N44" s="46"/>
      <c r="O44" s="92"/>
      <c r="P44" s="50"/>
      <c r="R44" s="46"/>
      <c r="S44" s="46"/>
      <c r="T44" s="92"/>
      <c r="U44" s="50"/>
    </row>
    <row r="45" spans="1:21" s="51" customFormat="1">
      <c r="A45" s="52"/>
      <c r="B45" s="53" t="s">
        <v>1353</v>
      </c>
      <c r="C45" s="46" t="s">
        <v>1</v>
      </c>
      <c r="D45" s="46">
        <v>1</v>
      </c>
      <c r="E45" s="1070"/>
      <c r="F45" s="50">
        <f t="shared" si="10"/>
        <v>0</v>
      </c>
      <c r="H45" s="46" t="s">
        <v>1</v>
      </c>
      <c r="I45" s="46"/>
      <c r="J45" s="92">
        <f t="shared" si="0"/>
        <v>0</v>
      </c>
      <c r="K45" s="50">
        <f t="shared" ref="K45:K60" si="14">I45*J45</f>
        <v>0</v>
      </c>
      <c r="M45" s="46" t="s">
        <v>1</v>
      </c>
      <c r="N45" s="46"/>
      <c r="O45" s="92">
        <f t="shared" si="1"/>
        <v>0</v>
      </c>
      <c r="P45" s="50">
        <f t="shared" ref="P45:P60" si="15">N45*O45</f>
        <v>0</v>
      </c>
      <c r="R45" s="46" t="s">
        <v>1</v>
      </c>
      <c r="S45" s="46">
        <v>1</v>
      </c>
      <c r="T45" s="92">
        <f t="shared" si="2"/>
        <v>0</v>
      </c>
      <c r="U45" s="50">
        <f t="shared" ref="U45:U60" si="16">S45*T45</f>
        <v>0</v>
      </c>
    </row>
    <row r="46" spans="1:21" s="51" customFormat="1">
      <c r="A46" s="52"/>
      <c r="B46" s="53" t="s">
        <v>1354</v>
      </c>
      <c r="C46" s="46" t="s">
        <v>1</v>
      </c>
      <c r="D46" s="46">
        <v>1</v>
      </c>
      <c r="E46" s="1070"/>
      <c r="F46" s="50">
        <f t="shared" si="10"/>
        <v>0</v>
      </c>
      <c r="H46" s="46" t="s">
        <v>1</v>
      </c>
      <c r="I46" s="46"/>
      <c r="J46" s="92">
        <f t="shared" si="0"/>
        <v>0</v>
      </c>
      <c r="K46" s="50">
        <f t="shared" si="14"/>
        <v>0</v>
      </c>
      <c r="M46" s="46" t="s">
        <v>1</v>
      </c>
      <c r="N46" s="46"/>
      <c r="O46" s="92">
        <f t="shared" si="1"/>
        <v>0</v>
      </c>
      <c r="P46" s="50">
        <f t="shared" si="15"/>
        <v>0</v>
      </c>
      <c r="R46" s="46" t="s">
        <v>1</v>
      </c>
      <c r="S46" s="46">
        <v>1</v>
      </c>
      <c r="T46" s="92">
        <f t="shared" si="2"/>
        <v>0</v>
      </c>
      <c r="U46" s="50">
        <f t="shared" si="16"/>
        <v>0</v>
      </c>
    </row>
    <row r="47" spans="1:21" s="51" customFormat="1">
      <c r="A47" s="52"/>
      <c r="B47" s="53" t="s">
        <v>1339</v>
      </c>
      <c r="C47" s="46" t="s">
        <v>1</v>
      </c>
      <c r="D47" s="46">
        <v>9</v>
      </c>
      <c r="E47" s="1070"/>
      <c r="F47" s="50">
        <f t="shared" si="10"/>
        <v>0</v>
      </c>
      <c r="H47" s="46" t="s">
        <v>1</v>
      </c>
      <c r="I47" s="46"/>
      <c r="J47" s="92">
        <f t="shared" si="0"/>
        <v>0</v>
      </c>
      <c r="K47" s="50">
        <f t="shared" si="14"/>
        <v>0</v>
      </c>
      <c r="M47" s="46" t="s">
        <v>1</v>
      </c>
      <c r="N47" s="46"/>
      <c r="O47" s="92">
        <f t="shared" si="1"/>
        <v>0</v>
      </c>
      <c r="P47" s="50">
        <f t="shared" si="15"/>
        <v>0</v>
      </c>
      <c r="R47" s="46" t="s">
        <v>1</v>
      </c>
      <c r="S47" s="46">
        <v>9</v>
      </c>
      <c r="T47" s="92">
        <f t="shared" si="2"/>
        <v>0</v>
      </c>
      <c r="U47" s="50">
        <f t="shared" si="16"/>
        <v>0</v>
      </c>
    </row>
    <row r="48" spans="1:21" s="51" customFormat="1">
      <c r="A48" s="52"/>
      <c r="B48" s="53" t="s">
        <v>1340</v>
      </c>
      <c r="C48" s="46" t="s">
        <v>1</v>
      </c>
      <c r="D48" s="46">
        <v>16</v>
      </c>
      <c r="E48" s="1070"/>
      <c r="F48" s="50">
        <f t="shared" si="10"/>
        <v>0</v>
      </c>
      <c r="H48" s="46" t="s">
        <v>1</v>
      </c>
      <c r="I48" s="46"/>
      <c r="J48" s="92">
        <f t="shared" si="0"/>
        <v>0</v>
      </c>
      <c r="K48" s="50">
        <f t="shared" si="14"/>
        <v>0</v>
      </c>
      <c r="M48" s="46" t="s">
        <v>1</v>
      </c>
      <c r="N48" s="46"/>
      <c r="O48" s="92">
        <f t="shared" si="1"/>
        <v>0</v>
      </c>
      <c r="P48" s="50">
        <f t="shared" si="15"/>
        <v>0</v>
      </c>
      <c r="R48" s="46" t="s">
        <v>1</v>
      </c>
      <c r="S48" s="46">
        <v>16</v>
      </c>
      <c r="T48" s="92">
        <f t="shared" si="2"/>
        <v>0</v>
      </c>
      <c r="U48" s="50">
        <f t="shared" si="16"/>
        <v>0</v>
      </c>
    </row>
    <row r="49" spans="1:21" s="51" customFormat="1">
      <c r="A49" s="52"/>
      <c r="B49" s="53" t="s">
        <v>1341</v>
      </c>
      <c r="C49" s="46" t="s">
        <v>1</v>
      </c>
      <c r="D49" s="46">
        <v>1</v>
      </c>
      <c r="E49" s="1070"/>
      <c r="F49" s="50">
        <f t="shared" si="10"/>
        <v>0</v>
      </c>
      <c r="H49" s="46" t="s">
        <v>1</v>
      </c>
      <c r="I49" s="46"/>
      <c r="J49" s="92">
        <f t="shared" si="0"/>
        <v>0</v>
      </c>
      <c r="K49" s="50">
        <f t="shared" si="14"/>
        <v>0</v>
      </c>
      <c r="M49" s="46" t="s">
        <v>1</v>
      </c>
      <c r="N49" s="46"/>
      <c r="O49" s="92">
        <f t="shared" si="1"/>
        <v>0</v>
      </c>
      <c r="P49" s="50">
        <f t="shared" si="15"/>
        <v>0</v>
      </c>
      <c r="R49" s="46" t="s">
        <v>1</v>
      </c>
      <c r="S49" s="46">
        <v>1</v>
      </c>
      <c r="T49" s="92">
        <f t="shared" si="2"/>
        <v>0</v>
      </c>
      <c r="U49" s="50">
        <f t="shared" si="16"/>
        <v>0</v>
      </c>
    </row>
    <row r="50" spans="1:21" s="51" customFormat="1">
      <c r="A50" s="54"/>
      <c r="B50" s="55" t="s">
        <v>1355</v>
      </c>
      <c r="C50" s="56" t="s">
        <v>1</v>
      </c>
      <c r="D50" s="56">
        <v>1</v>
      </c>
      <c r="E50" s="1072"/>
      <c r="F50" s="50">
        <f t="shared" si="10"/>
        <v>0</v>
      </c>
      <c r="H50" s="56" t="s">
        <v>1</v>
      </c>
      <c r="I50" s="56"/>
      <c r="J50" s="92">
        <f t="shared" si="0"/>
        <v>0</v>
      </c>
      <c r="K50" s="50">
        <f t="shared" si="14"/>
        <v>0</v>
      </c>
      <c r="M50" s="56" t="s">
        <v>1</v>
      </c>
      <c r="N50" s="56"/>
      <c r="O50" s="92">
        <f t="shared" si="1"/>
        <v>0</v>
      </c>
      <c r="P50" s="50">
        <f t="shared" si="15"/>
        <v>0</v>
      </c>
      <c r="R50" s="56" t="s">
        <v>1</v>
      </c>
      <c r="S50" s="56">
        <v>1</v>
      </c>
      <c r="T50" s="92">
        <f t="shared" si="2"/>
        <v>0</v>
      </c>
      <c r="U50" s="50">
        <f t="shared" si="16"/>
        <v>0</v>
      </c>
    </row>
    <row r="51" spans="1:21" s="51" customFormat="1">
      <c r="A51" s="54"/>
      <c r="B51" s="55" t="s">
        <v>1356</v>
      </c>
      <c r="C51" s="56" t="s">
        <v>1</v>
      </c>
      <c r="D51" s="56">
        <v>1</v>
      </c>
      <c r="E51" s="1072"/>
      <c r="F51" s="50">
        <f t="shared" si="10"/>
        <v>0</v>
      </c>
      <c r="H51" s="56" t="s">
        <v>1</v>
      </c>
      <c r="I51" s="56"/>
      <c r="J51" s="92">
        <f t="shared" si="0"/>
        <v>0</v>
      </c>
      <c r="K51" s="50">
        <f t="shared" si="14"/>
        <v>0</v>
      </c>
      <c r="M51" s="56" t="s">
        <v>1</v>
      </c>
      <c r="N51" s="56"/>
      <c r="O51" s="92">
        <f t="shared" si="1"/>
        <v>0</v>
      </c>
      <c r="P51" s="50">
        <f t="shared" si="15"/>
        <v>0</v>
      </c>
      <c r="R51" s="56" t="s">
        <v>1</v>
      </c>
      <c r="S51" s="56">
        <v>1</v>
      </c>
      <c r="T51" s="92">
        <f t="shared" si="2"/>
        <v>0</v>
      </c>
      <c r="U51" s="50">
        <f t="shared" si="16"/>
        <v>0</v>
      </c>
    </row>
    <row r="52" spans="1:21" s="51" customFormat="1">
      <c r="A52" s="54"/>
      <c r="B52" s="55" t="s">
        <v>1357</v>
      </c>
      <c r="C52" s="56" t="s">
        <v>1</v>
      </c>
      <c r="D52" s="56">
        <v>1</v>
      </c>
      <c r="E52" s="1072"/>
      <c r="F52" s="50">
        <f t="shared" si="10"/>
        <v>0</v>
      </c>
      <c r="H52" s="56" t="s">
        <v>1</v>
      </c>
      <c r="I52" s="56"/>
      <c r="J52" s="92">
        <f t="shared" si="0"/>
        <v>0</v>
      </c>
      <c r="K52" s="50">
        <f t="shared" si="14"/>
        <v>0</v>
      </c>
      <c r="M52" s="56" t="s">
        <v>1</v>
      </c>
      <c r="N52" s="56"/>
      <c r="O52" s="92">
        <f t="shared" si="1"/>
        <v>0</v>
      </c>
      <c r="P52" s="50">
        <f t="shared" si="15"/>
        <v>0</v>
      </c>
      <c r="R52" s="56" t="s">
        <v>1</v>
      </c>
      <c r="S52" s="56">
        <v>1</v>
      </c>
      <c r="T52" s="92">
        <f t="shared" si="2"/>
        <v>0</v>
      </c>
      <c r="U52" s="50">
        <f t="shared" si="16"/>
        <v>0</v>
      </c>
    </row>
    <row r="53" spans="1:21" s="51" customFormat="1">
      <c r="A53" s="54"/>
      <c r="B53" s="55" t="s">
        <v>1358</v>
      </c>
      <c r="C53" s="56" t="s">
        <v>1</v>
      </c>
      <c r="D53" s="56">
        <v>2</v>
      </c>
      <c r="E53" s="1072"/>
      <c r="F53" s="50">
        <f t="shared" si="10"/>
        <v>0</v>
      </c>
      <c r="H53" s="56" t="s">
        <v>1</v>
      </c>
      <c r="I53" s="56"/>
      <c r="J53" s="92">
        <f t="shared" si="0"/>
        <v>0</v>
      </c>
      <c r="K53" s="50">
        <f t="shared" si="14"/>
        <v>0</v>
      </c>
      <c r="M53" s="56" t="s">
        <v>1</v>
      </c>
      <c r="N53" s="56"/>
      <c r="O53" s="92">
        <f t="shared" si="1"/>
        <v>0</v>
      </c>
      <c r="P53" s="50">
        <f t="shared" si="15"/>
        <v>0</v>
      </c>
      <c r="R53" s="56" t="s">
        <v>1</v>
      </c>
      <c r="S53" s="56">
        <v>2</v>
      </c>
      <c r="T53" s="92">
        <f t="shared" si="2"/>
        <v>0</v>
      </c>
      <c r="U53" s="50">
        <f t="shared" si="16"/>
        <v>0</v>
      </c>
    </row>
    <row r="54" spans="1:21" s="51" customFormat="1">
      <c r="A54" s="52"/>
      <c r="B54" s="341" t="s">
        <v>1344</v>
      </c>
      <c r="C54" s="46" t="s">
        <v>1</v>
      </c>
      <c r="D54" s="46">
        <v>1</v>
      </c>
      <c r="E54" s="1070"/>
      <c r="F54" s="50">
        <f t="shared" si="10"/>
        <v>0</v>
      </c>
      <c r="H54" s="46" t="s">
        <v>1</v>
      </c>
      <c r="I54" s="46"/>
      <c r="J54" s="92">
        <f t="shared" si="0"/>
        <v>0</v>
      </c>
      <c r="K54" s="50">
        <f t="shared" si="14"/>
        <v>0</v>
      </c>
      <c r="M54" s="46" t="s">
        <v>1</v>
      </c>
      <c r="N54" s="46"/>
      <c r="O54" s="92">
        <f t="shared" si="1"/>
        <v>0</v>
      </c>
      <c r="P54" s="50">
        <f t="shared" si="15"/>
        <v>0</v>
      </c>
      <c r="R54" s="46" t="s">
        <v>1</v>
      </c>
      <c r="S54" s="46">
        <v>1</v>
      </c>
      <c r="T54" s="92">
        <f t="shared" si="2"/>
        <v>0</v>
      </c>
      <c r="U54" s="50">
        <f t="shared" si="16"/>
        <v>0</v>
      </c>
    </row>
    <row r="55" spans="1:21" s="51" customFormat="1" ht="15">
      <c r="A55" s="52"/>
      <c r="B55" s="341" t="s">
        <v>1999</v>
      </c>
      <c r="C55" s="46" t="s">
        <v>1254</v>
      </c>
      <c r="D55" s="46">
        <v>50</v>
      </c>
      <c r="E55" s="1070"/>
      <c r="F55" s="50">
        <f t="shared" si="10"/>
        <v>0</v>
      </c>
      <c r="H55" s="46" t="s">
        <v>1254</v>
      </c>
      <c r="I55" s="46"/>
      <c r="J55" s="92">
        <f t="shared" si="0"/>
        <v>0</v>
      </c>
      <c r="K55" s="50">
        <f t="shared" si="14"/>
        <v>0</v>
      </c>
      <c r="M55" s="46" t="s">
        <v>1254</v>
      </c>
      <c r="N55" s="46"/>
      <c r="O55" s="92">
        <f t="shared" si="1"/>
        <v>0</v>
      </c>
      <c r="P55" s="50">
        <f t="shared" si="15"/>
        <v>0</v>
      </c>
      <c r="R55" s="46" t="s">
        <v>1254</v>
      </c>
      <c r="S55" s="46">
        <v>50</v>
      </c>
      <c r="T55" s="92">
        <f t="shared" si="2"/>
        <v>0</v>
      </c>
      <c r="U55" s="50">
        <f t="shared" si="16"/>
        <v>0</v>
      </c>
    </row>
    <row r="56" spans="1:21" s="51" customFormat="1">
      <c r="A56" s="52"/>
      <c r="B56" s="341" t="s">
        <v>1345</v>
      </c>
      <c r="C56" s="46" t="s">
        <v>1</v>
      </c>
      <c r="D56" s="46">
        <v>1</v>
      </c>
      <c r="E56" s="1070"/>
      <c r="F56" s="50">
        <f t="shared" si="10"/>
        <v>0</v>
      </c>
      <c r="H56" s="46" t="s">
        <v>1</v>
      </c>
      <c r="I56" s="46"/>
      <c r="J56" s="92">
        <f t="shared" si="0"/>
        <v>0</v>
      </c>
      <c r="K56" s="50">
        <f t="shared" si="14"/>
        <v>0</v>
      </c>
      <c r="M56" s="46" t="s">
        <v>1</v>
      </c>
      <c r="N56" s="46"/>
      <c r="O56" s="92">
        <f t="shared" si="1"/>
        <v>0</v>
      </c>
      <c r="P56" s="50">
        <f t="shared" si="15"/>
        <v>0</v>
      </c>
      <c r="R56" s="46" t="s">
        <v>1</v>
      </c>
      <c r="S56" s="46">
        <v>1</v>
      </c>
      <c r="T56" s="92">
        <f t="shared" si="2"/>
        <v>0</v>
      </c>
      <c r="U56" s="50">
        <f t="shared" si="16"/>
        <v>0</v>
      </c>
    </row>
    <row r="57" spans="1:21" s="51" customFormat="1">
      <c r="A57" s="52"/>
      <c r="B57" s="341" t="s">
        <v>1346</v>
      </c>
      <c r="C57" s="46" t="s">
        <v>1</v>
      </c>
      <c r="D57" s="46">
        <v>1</v>
      </c>
      <c r="E57" s="1070"/>
      <c r="F57" s="50">
        <f t="shared" si="10"/>
        <v>0</v>
      </c>
      <c r="H57" s="46" t="s">
        <v>1</v>
      </c>
      <c r="I57" s="46"/>
      <c r="J57" s="92">
        <f t="shared" si="0"/>
        <v>0</v>
      </c>
      <c r="K57" s="50">
        <f t="shared" si="14"/>
        <v>0</v>
      </c>
      <c r="M57" s="46" t="s">
        <v>1</v>
      </c>
      <c r="N57" s="46"/>
      <c r="O57" s="92">
        <f t="shared" si="1"/>
        <v>0</v>
      </c>
      <c r="P57" s="50">
        <f t="shared" si="15"/>
        <v>0</v>
      </c>
      <c r="R57" s="46" t="s">
        <v>1</v>
      </c>
      <c r="S57" s="46">
        <v>1</v>
      </c>
      <c r="T57" s="92">
        <f t="shared" si="2"/>
        <v>0</v>
      </c>
      <c r="U57" s="50">
        <f t="shared" si="16"/>
        <v>0</v>
      </c>
    </row>
    <row r="58" spans="1:21" s="51" customFormat="1">
      <c r="A58" s="52"/>
      <c r="B58" s="341" t="s">
        <v>1347</v>
      </c>
      <c r="C58" s="46" t="s">
        <v>1</v>
      </c>
      <c r="D58" s="46">
        <v>1</v>
      </c>
      <c r="E58" s="1070"/>
      <c r="F58" s="50">
        <f t="shared" si="10"/>
        <v>0</v>
      </c>
      <c r="H58" s="46" t="s">
        <v>1</v>
      </c>
      <c r="I58" s="46"/>
      <c r="J58" s="92">
        <f t="shared" si="0"/>
        <v>0</v>
      </c>
      <c r="K58" s="50">
        <f t="shared" si="14"/>
        <v>0</v>
      </c>
      <c r="M58" s="46" t="s">
        <v>1</v>
      </c>
      <c r="N58" s="46"/>
      <c r="O58" s="92">
        <f t="shared" si="1"/>
        <v>0</v>
      </c>
      <c r="P58" s="50">
        <f t="shared" si="15"/>
        <v>0</v>
      </c>
      <c r="R58" s="46" t="s">
        <v>1</v>
      </c>
      <c r="S58" s="46">
        <v>1</v>
      </c>
      <c r="T58" s="92">
        <f t="shared" si="2"/>
        <v>0</v>
      </c>
      <c r="U58" s="50">
        <f t="shared" si="16"/>
        <v>0</v>
      </c>
    </row>
    <row r="59" spans="1:21" s="51" customFormat="1">
      <c r="A59" s="52"/>
      <c r="B59" s="341" t="s">
        <v>1348</v>
      </c>
      <c r="C59" s="46" t="s">
        <v>1</v>
      </c>
      <c r="D59" s="46">
        <v>1</v>
      </c>
      <c r="E59" s="1070"/>
      <c r="F59" s="50">
        <f t="shared" si="10"/>
        <v>0</v>
      </c>
      <c r="H59" s="46" t="s">
        <v>1</v>
      </c>
      <c r="I59" s="46"/>
      <c r="J59" s="92">
        <f t="shared" si="0"/>
        <v>0</v>
      </c>
      <c r="K59" s="50">
        <f t="shared" si="14"/>
        <v>0</v>
      </c>
      <c r="M59" s="46" t="s">
        <v>1</v>
      </c>
      <c r="N59" s="46"/>
      <c r="O59" s="92">
        <f t="shared" si="1"/>
        <v>0</v>
      </c>
      <c r="P59" s="50">
        <f t="shared" si="15"/>
        <v>0</v>
      </c>
      <c r="R59" s="46" t="s">
        <v>1</v>
      </c>
      <c r="S59" s="46">
        <v>1</v>
      </c>
      <c r="T59" s="92">
        <f t="shared" si="2"/>
        <v>0</v>
      </c>
      <c r="U59" s="50">
        <f t="shared" si="16"/>
        <v>0</v>
      </c>
    </row>
    <row r="60" spans="1:21" s="51" customFormat="1">
      <c r="A60" s="52"/>
      <c r="B60" s="341" t="s">
        <v>1349</v>
      </c>
      <c r="C60" s="46" t="s">
        <v>1</v>
      </c>
      <c r="D60" s="46">
        <v>1</v>
      </c>
      <c r="E60" s="1070"/>
      <c r="F60" s="50">
        <f t="shared" si="10"/>
        <v>0</v>
      </c>
      <c r="H60" s="46" t="s">
        <v>1</v>
      </c>
      <c r="I60" s="46"/>
      <c r="J60" s="92">
        <f t="shared" si="0"/>
        <v>0</v>
      </c>
      <c r="K60" s="50">
        <f t="shared" si="14"/>
        <v>0</v>
      </c>
      <c r="M60" s="46" t="s">
        <v>1</v>
      </c>
      <c r="N60" s="46"/>
      <c r="O60" s="92">
        <f t="shared" si="1"/>
        <v>0</v>
      </c>
      <c r="P60" s="50">
        <f t="shared" si="15"/>
        <v>0</v>
      </c>
      <c r="R60" s="46" t="s">
        <v>1</v>
      </c>
      <c r="S60" s="46">
        <v>1</v>
      </c>
      <c r="T60" s="92">
        <f t="shared" si="2"/>
        <v>0</v>
      </c>
      <c r="U60" s="50">
        <f t="shared" si="16"/>
        <v>0</v>
      </c>
    </row>
    <row r="61" spans="1:21" s="131" customFormat="1">
      <c r="A61" s="81"/>
      <c r="C61" s="80" t="s">
        <v>41</v>
      </c>
      <c r="D61" s="91">
        <v>1</v>
      </c>
      <c r="E61" s="92"/>
      <c r="F61" s="92">
        <f>SUM(F39:F60)</f>
        <v>0</v>
      </c>
      <c r="H61" s="80" t="s">
        <v>41</v>
      </c>
      <c r="I61" s="91"/>
      <c r="J61" s="92"/>
      <c r="K61" s="92">
        <f>SUM(K39:K60)</f>
        <v>0</v>
      </c>
      <c r="M61" s="80" t="s">
        <v>41</v>
      </c>
      <c r="N61" s="91"/>
      <c r="O61" s="92"/>
      <c r="P61" s="92">
        <f>SUM(P39:P60)</f>
        <v>0</v>
      </c>
      <c r="R61" s="80" t="s">
        <v>41</v>
      </c>
      <c r="S61" s="91">
        <v>1</v>
      </c>
      <c r="T61" s="92"/>
      <c r="U61" s="92">
        <f>SUM(U39:U60)</f>
        <v>0</v>
      </c>
    </row>
    <row r="62" spans="1:21">
      <c r="A62" s="61"/>
      <c r="B62" s="53"/>
      <c r="E62" s="57"/>
      <c r="J62" s="92"/>
      <c r="O62" s="92"/>
      <c r="T62" s="92"/>
    </row>
    <row r="63" spans="1:21">
      <c r="A63" s="44" t="s">
        <v>1359</v>
      </c>
      <c r="B63" s="341" t="s">
        <v>2028</v>
      </c>
      <c r="C63" s="68"/>
      <c r="D63" s="68"/>
      <c r="E63" s="68"/>
      <c r="F63" s="68"/>
      <c r="H63" s="68"/>
      <c r="I63" s="68"/>
      <c r="J63" s="92"/>
      <c r="K63" s="68"/>
      <c r="M63" s="68"/>
      <c r="N63" s="68"/>
      <c r="O63" s="92"/>
      <c r="P63" s="68"/>
      <c r="R63" s="68"/>
      <c r="S63" s="68"/>
      <c r="T63" s="92"/>
      <c r="U63" s="68"/>
    </row>
    <row r="64" spans="1:21" ht="28.5" customHeight="1">
      <c r="A64" s="66"/>
      <c r="B64" s="341" t="s">
        <v>1360</v>
      </c>
      <c r="C64" s="68"/>
      <c r="D64" s="68"/>
      <c r="E64" s="68"/>
      <c r="F64" s="68"/>
      <c r="H64" s="68"/>
      <c r="I64" s="68"/>
      <c r="J64" s="92"/>
      <c r="K64" s="68"/>
      <c r="M64" s="68"/>
      <c r="N64" s="68"/>
      <c r="O64" s="92"/>
      <c r="P64" s="68"/>
      <c r="R64" s="68"/>
      <c r="S64" s="68"/>
      <c r="T64" s="92"/>
      <c r="U64" s="68"/>
    </row>
    <row r="65" spans="1:21" ht="38.25">
      <c r="A65" s="66"/>
      <c r="B65" s="341" t="s">
        <v>1361</v>
      </c>
      <c r="C65" s="68"/>
      <c r="D65" s="68"/>
      <c r="E65" s="68"/>
      <c r="F65" s="68"/>
      <c r="H65" s="68"/>
      <c r="I65" s="68"/>
      <c r="J65" s="92"/>
      <c r="K65" s="68"/>
      <c r="M65" s="68"/>
      <c r="N65" s="68"/>
      <c r="O65" s="92"/>
      <c r="P65" s="68"/>
      <c r="R65" s="68"/>
      <c r="S65" s="68"/>
      <c r="T65" s="92"/>
      <c r="U65" s="68"/>
    </row>
    <row r="66" spans="1:21" ht="25.5">
      <c r="A66" s="66"/>
      <c r="B66" s="341" t="s">
        <v>1362</v>
      </c>
      <c r="C66" s="68"/>
      <c r="D66" s="68"/>
      <c r="E66" s="68"/>
      <c r="F66" s="68"/>
      <c r="H66" s="68"/>
      <c r="I66" s="68"/>
      <c r="J66" s="92"/>
      <c r="K66" s="68"/>
      <c r="M66" s="68"/>
      <c r="N66" s="68"/>
      <c r="O66" s="92"/>
      <c r="P66" s="68"/>
      <c r="R66" s="68"/>
      <c r="S66" s="68"/>
      <c r="T66" s="92"/>
      <c r="U66" s="68"/>
    </row>
    <row r="67" spans="1:21">
      <c r="A67" s="58"/>
      <c r="B67" s="341" t="s">
        <v>2029</v>
      </c>
      <c r="C67" s="46" t="s">
        <v>1</v>
      </c>
      <c r="D67" s="59">
        <v>1</v>
      </c>
      <c r="E67" s="1070"/>
      <c r="F67" s="60">
        <f t="shared" ref="F67:F72" si="17">D67*E67</f>
        <v>0</v>
      </c>
      <c r="H67" s="46" t="s">
        <v>1</v>
      </c>
      <c r="I67" s="59"/>
      <c r="J67" s="92">
        <f t="shared" si="0"/>
        <v>0</v>
      </c>
      <c r="K67" s="60">
        <f t="shared" ref="K67:K72" si="18">I67*J67</f>
        <v>0</v>
      </c>
      <c r="M67" s="46" t="s">
        <v>1</v>
      </c>
      <c r="N67" s="59"/>
      <c r="O67" s="92">
        <f t="shared" si="1"/>
        <v>0</v>
      </c>
      <c r="P67" s="60">
        <f t="shared" ref="P67:P72" si="19">N67*O67</f>
        <v>0</v>
      </c>
      <c r="R67" s="46" t="s">
        <v>1</v>
      </c>
      <c r="S67" s="59">
        <v>1</v>
      </c>
      <c r="T67" s="92">
        <f t="shared" si="2"/>
        <v>0</v>
      </c>
      <c r="U67" s="60">
        <f t="shared" ref="U67:U72" si="20">S67*T67</f>
        <v>0</v>
      </c>
    </row>
    <row r="68" spans="1:21">
      <c r="A68" s="44"/>
      <c r="B68" s="341" t="s">
        <v>1351</v>
      </c>
      <c r="C68" s="46" t="s">
        <v>1</v>
      </c>
      <c r="D68" s="59">
        <v>1</v>
      </c>
      <c r="E68" s="1070"/>
      <c r="F68" s="60">
        <f t="shared" si="17"/>
        <v>0</v>
      </c>
      <c r="H68" s="46" t="s">
        <v>1</v>
      </c>
      <c r="I68" s="59"/>
      <c r="J68" s="92">
        <f t="shared" si="0"/>
        <v>0</v>
      </c>
      <c r="K68" s="60">
        <f t="shared" si="18"/>
        <v>0</v>
      </c>
      <c r="M68" s="46" t="s">
        <v>1</v>
      </c>
      <c r="N68" s="59"/>
      <c r="O68" s="92">
        <f t="shared" si="1"/>
        <v>0</v>
      </c>
      <c r="P68" s="60">
        <f t="shared" si="19"/>
        <v>0</v>
      </c>
      <c r="R68" s="46" t="s">
        <v>1</v>
      </c>
      <c r="S68" s="59">
        <v>1</v>
      </c>
      <c r="T68" s="92">
        <f t="shared" si="2"/>
        <v>0</v>
      </c>
      <c r="U68" s="60">
        <f t="shared" si="20"/>
        <v>0</v>
      </c>
    </row>
    <row r="69" spans="1:21">
      <c r="A69" s="44"/>
      <c r="B69" s="341" t="s">
        <v>1363</v>
      </c>
      <c r="C69" s="46" t="s">
        <v>1</v>
      </c>
      <c r="D69" s="59">
        <v>1</v>
      </c>
      <c r="E69" s="1070"/>
      <c r="F69" s="60">
        <f t="shared" si="17"/>
        <v>0</v>
      </c>
      <c r="H69" s="46" t="s">
        <v>1</v>
      </c>
      <c r="I69" s="59"/>
      <c r="J69" s="92">
        <f t="shared" si="0"/>
        <v>0</v>
      </c>
      <c r="K69" s="60">
        <f t="shared" si="18"/>
        <v>0</v>
      </c>
      <c r="M69" s="46" t="s">
        <v>1</v>
      </c>
      <c r="N69" s="59"/>
      <c r="O69" s="92">
        <f t="shared" si="1"/>
        <v>0</v>
      </c>
      <c r="P69" s="60">
        <f t="shared" si="19"/>
        <v>0</v>
      </c>
      <c r="R69" s="46" t="s">
        <v>1</v>
      </c>
      <c r="S69" s="59">
        <v>1</v>
      </c>
      <c r="T69" s="92">
        <f t="shared" si="2"/>
        <v>0</v>
      </c>
      <c r="U69" s="60">
        <f t="shared" si="20"/>
        <v>0</v>
      </c>
    </row>
    <row r="70" spans="1:21" ht="12.75" customHeight="1">
      <c r="A70" s="44"/>
      <c r="B70" s="341" t="s">
        <v>1364</v>
      </c>
      <c r="C70" s="46" t="s">
        <v>1</v>
      </c>
      <c r="D70" s="59">
        <v>3</v>
      </c>
      <c r="E70" s="1070"/>
      <c r="F70" s="60">
        <f t="shared" si="17"/>
        <v>0</v>
      </c>
      <c r="H70" s="46" t="s">
        <v>1</v>
      </c>
      <c r="I70" s="59"/>
      <c r="J70" s="92">
        <f t="shared" si="0"/>
        <v>0</v>
      </c>
      <c r="K70" s="60">
        <f t="shared" si="18"/>
        <v>0</v>
      </c>
      <c r="M70" s="46" t="s">
        <v>1</v>
      </c>
      <c r="N70" s="59"/>
      <c r="O70" s="92">
        <f t="shared" si="1"/>
        <v>0</v>
      </c>
      <c r="P70" s="60">
        <f t="shared" si="19"/>
        <v>0</v>
      </c>
      <c r="R70" s="46" t="s">
        <v>1</v>
      </c>
      <c r="S70" s="59">
        <v>3</v>
      </c>
      <c r="T70" s="92">
        <f t="shared" si="2"/>
        <v>0</v>
      </c>
      <c r="U70" s="60">
        <f t="shared" si="20"/>
        <v>0</v>
      </c>
    </row>
    <row r="71" spans="1:21" ht="12.75" customHeight="1">
      <c r="A71" s="44"/>
      <c r="B71" s="341" t="s">
        <v>1365</v>
      </c>
      <c r="C71" s="46" t="s">
        <v>1</v>
      </c>
      <c r="D71" s="59">
        <v>10</v>
      </c>
      <c r="E71" s="1070"/>
      <c r="F71" s="60">
        <f t="shared" si="17"/>
        <v>0</v>
      </c>
      <c r="H71" s="46" t="s">
        <v>1</v>
      </c>
      <c r="I71" s="59"/>
      <c r="J71" s="92">
        <f t="shared" ref="J71:J130" si="21">E71</f>
        <v>0</v>
      </c>
      <c r="K71" s="60">
        <f t="shared" si="18"/>
        <v>0</v>
      </c>
      <c r="M71" s="46" t="s">
        <v>1</v>
      </c>
      <c r="N71" s="59"/>
      <c r="O71" s="92">
        <f t="shared" ref="O71:O130" si="22">E71</f>
        <v>0</v>
      </c>
      <c r="P71" s="60">
        <f t="shared" si="19"/>
        <v>0</v>
      </c>
      <c r="R71" s="46" t="s">
        <v>1</v>
      </c>
      <c r="S71" s="59">
        <v>10</v>
      </c>
      <c r="T71" s="92">
        <f t="shared" ref="T71:T130" si="23">E71</f>
        <v>0</v>
      </c>
      <c r="U71" s="60">
        <f t="shared" si="20"/>
        <v>0</v>
      </c>
    </row>
    <row r="72" spans="1:21" ht="51">
      <c r="A72" s="44"/>
      <c r="B72" s="341" t="s">
        <v>1366</v>
      </c>
      <c r="C72" s="46" t="s">
        <v>1255</v>
      </c>
      <c r="D72" s="59">
        <v>1</v>
      </c>
      <c r="E72" s="1070"/>
      <c r="F72" s="60">
        <f t="shared" si="17"/>
        <v>0</v>
      </c>
      <c r="H72" s="46" t="s">
        <v>1255</v>
      </c>
      <c r="I72" s="59"/>
      <c r="J72" s="92">
        <f t="shared" si="21"/>
        <v>0</v>
      </c>
      <c r="K72" s="60">
        <f t="shared" si="18"/>
        <v>0</v>
      </c>
      <c r="M72" s="46" t="s">
        <v>1255</v>
      </c>
      <c r="N72" s="59"/>
      <c r="O72" s="92">
        <f t="shared" si="22"/>
        <v>0</v>
      </c>
      <c r="P72" s="60">
        <f t="shared" si="19"/>
        <v>0</v>
      </c>
      <c r="R72" s="46" t="s">
        <v>1255</v>
      </c>
      <c r="S72" s="59">
        <v>1</v>
      </c>
      <c r="T72" s="92">
        <f t="shared" si="23"/>
        <v>0</v>
      </c>
      <c r="U72" s="60">
        <f t="shared" si="20"/>
        <v>0</v>
      </c>
    </row>
    <row r="73" spans="1:21" s="131" customFormat="1">
      <c r="A73" s="81"/>
      <c r="C73" s="80" t="s">
        <v>41</v>
      </c>
      <c r="D73" s="91">
        <v>1</v>
      </c>
      <c r="E73" s="92"/>
      <c r="F73" s="92">
        <f>SUM(F67:F72)</f>
        <v>0</v>
      </c>
      <c r="H73" s="80" t="s">
        <v>41</v>
      </c>
      <c r="I73" s="91"/>
      <c r="J73" s="92"/>
      <c r="K73" s="92">
        <f>SUM(K67:K72)</f>
        <v>0</v>
      </c>
      <c r="M73" s="80" t="s">
        <v>41</v>
      </c>
      <c r="N73" s="91"/>
      <c r="O73" s="92"/>
      <c r="P73" s="92">
        <f>SUM(P67:P72)</f>
        <v>0</v>
      </c>
      <c r="R73" s="80" t="s">
        <v>41</v>
      </c>
      <c r="S73" s="91">
        <v>1</v>
      </c>
      <c r="T73" s="92"/>
      <c r="U73" s="92">
        <f>SUM(U67:U72)</f>
        <v>0</v>
      </c>
    </row>
    <row r="74" spans="1:21">
      <c r="A74" s="61"/>
      <c r="B74" s="53"/>
      <c r="E74" s="57"/>
      <c r="J74" s="92"/>
      <c r="O74" s="92"/>
      <c r="T74" s="92"/>
    </row>
    <row r="75" spans="1:21">
      <c r="A75" s="44" t="s">
        <v>1367</v>
      </c>
      <c r="B75" s="341" t="s">
        <v>2030</v>
      </c>
      <c r="C75" s="68"/>
      <c r="D75" s="68"/>
      <c r="E75" s="68"/>
      <c r="F75" s="68"/>
      <c r="H75" s="68"/>
      <c r="I75" s="68"/>
      <c r="J75" s="92"/>
      <c r="K75" s="68"/>
      <c r="M75" s="68"/>
      <c r="N75" s="68"/>
      <c r="O75" s="92"/>
      <c r="P75" s="68"/>
      <c r="R75" s="68"/>
      <c r="S75" s="68"/>
      <c r="T75" s="92"/>
      <c r="U75" s="68"/>
    </row>
    <row r="76" spans="1:21" ht="28.5" customHeight="1">
      <c r="A76" s="66"/>
      <c r="B76" s="341" t="s">
        <v>1360</v>
      </c>
      <c r="C76" s="68"/>
      <c r="D76" s="68"/>
      <c r="E76" s="68"/>
      <c r="F76" s="68"/>
      <c r="H76" s="68"/>
      <c r="I76" s="68"/>
      <c r="J76" s="92"/>
      <c r="K76" s="68"/>
      <c r="M76" s="68"/>
      <c r="N76" s="68"/>
      <c r="O76" s="92"/>
      <c r="P76" s="68"/>
      <c r="R76" s="68"/>
      <c r="S76" s="68"/>
      <c r="T76" s="92"/>
      <c r="U76" s="68"/>
    </row>
    <row r="77" spans="1:21" ht="38.25">
      <c r="A77" s="66"/>
      <c r="B77" s="341" t="s">
        <v>1361</v>
      </c>
      <c r="C77" s="68"/>
      <c r="D77" s="68"/>
      <c r="E77" s="68"/>
      <c r="F77" s="68"/>
      <c r="H77" s="68"/>
      <c r="I77" s="68"/>
      <c r="J77" s="92"/>
      <c r="K77" s="68"/>
      <c r="M77" s="68"/>
      <c r="N77" s="68"/>
      <c r="O77" s="92"/>
      <c r="P77" s="68"/>
      <c r="R77" s="68"/>
      <c r="S77" s="68"/>
      <c r="T77" s="92"/>
      <c r="U77" s="68"/>
    </row>
    <row r="78" spans="1:21" ht="25.5">
      <c r="A78" s="66"/>
      <c r="B78" s="341" t="s">
        <v>1362</v>
      </c>
      <c r="C78" s="68"/>
      <c r="D78" s="68"/>
      <c r="E78" s="68"/>
      <c r="F78" s="68"/>
      <c r="H78" s="68"/>
      <c r="I78" s="68"/>
      <c r="J78" s="92"/>
      <c r="K78" s="68"/>
      <c r="M78" s="68"/>
      <c r="N78" s="68"/>
      <c r="O78" s="92"/>
      <c r="P78" s="68"/>
      <c r="R78" s="68"/>
      <c r="S78" s="68"/>
      <c r="T78" s="92"/>
      <c r="U78" s="68"/>
    </row>
    <row r="79" spans="1:21">
      <c r="A79" s="58"/>
      <c r="B79" s="341" t="s">
        <v>2031</v>
      </c>
      <c r="C79" s="46" t="s">
        <v>1</v>
      </c>
      <c r="D79" s="59">
        <v>1</v>
      </c>
      <c r="E79" s="1070"/>
      <c r="F79" s="60">
        <f t="shared" ref="F79:F84" si="24">D79*E79</f>
        <v>0</v>
      </c>
      <c r="H79" s="46" t="s">
        <v>1</v>
      </c>
      <c r="I79" s="59"/>
      <c r="J79" s="92">
        <f t="shared" si="21"/>
        <v>0</v>
      </c>
      <c r="K79" s="60">
        <f t="shared" ref="K79:K84" si="25">I79*J79</f>
        <v>0</v>
      </c>
      <c r="M79" s="46" t="s">
        <v>1</v>
      </c>
      <c r="N79" s="59"/>
      <c r="O79" s="92">
        <f t="shared" si="22"/>
        <v>0</v>
      </c>
      <c r="P79" s="60">
        <f t="shared" ref="P79:P84" si="26">N79*O79</f>
        <v>0</v>
      </c>
      <c r="R79" s="46" t="s">
        <v>1</v>
      </c>
      <c r="S79" s="59">
        <v>1</v>
      </c>
      <c r="T79" s="92">
        <f t="shared" si="23"/>
        <v>0</v>
      </c>
      <c r="U79" s="60">
        <f t="shared" ref="U79:U84" si="27">S79*T79</f>
        <v>0</v>
      </c>
    </row>
    <row r="80" spans="1:21">
      <c r="A80" s="44"/>
      <c r="B80" s="341" t="s">
        <v>1351</v>
      </c>
      <c r="C80" s="46" t="s">
        <v>1</v>
      </c>
      <c r="D80" s="59">
        <v>1</v>
      </c>
      <c r="E80" s="1070"/>
      <c r="F80" s="60">
        <f t="shared" si="24"/>
        <v>0</v>
      </c>
      <c r="H80" s="46" t="s">
        <v>1</v>
      </c>
      <c r="I80" s="59"/>
      <c r="J80" s="92">
        <f t="shared" si="21"/>
        <v>0</v>
      </c>
      <c r="K80" s="60">
        <f t="shared" si="25"/>
        <v>0</v>
      </c>
      <c r="M80" s="46" t="s">
        <v>1</v>
      </c>
      <c r="N80" s="59"/>
      <c r="O80" s="92">
        <f t="shared" si="22"/>
        <v>0</v>
      </c>
      <c r="P80" s="60">
        <f t="shared" si="26"/>
        <v>0</v>
      </c>
      <c r="R80" s="46" t="s">
        <v>1</v>
      </c>
      <c r="S80" s="59">
        <v>1</v>
      </c>
      <c r="T80" s="92">
        <f t="shared" si="23"/>
        <v>0</v>
      </c>
      <c r="U80" s="60">
        <f t="shared" si="27"/>
        <v>0</v>
      </c>
    </row>
    <row r="81" spans="1:21">
      <c r="A81" s="44"/>
      <c r="B81" s="341" t="s">
        <v>1363</v>
      </c>
      <c r="C81" s="46" t="s">
        <v>1</v>
      </c>
      <c r="D81" s="59">
        <v>1</v>
      </c>
      <c r="E81" s="1070"/>
      <c r="F81" s="60">
        <f t="shared" si="24"/>
        <v>0</v>
      </c>
      <c r="H81" s="46" t="s">
        <v>1</v>
      </c>
      <c r="I81" s="59"/>
      <c r="J81" s="92">
        <f t="shared" si="21"/>
        <v>0</v>
      </c>
      <c r="K81" s="60">
        <f t="shared" si="25"/>
        <v>0</v>
      </c>
      <c r="M81" s="46" t="s">
        <v>1</v>
      </c>
      <c r="N81" s="59"/>
      <c r="O81" s="92">
        <f t="shared" si="22"/>
        <v>0</v>
      </c>
      <c r="P81" s="60">
        <f t="shared" si="26"/>
        <v>0</v>
      </c>
      <c r="R81" s="46" t="s">
        <v>1</v>
      </c>
      <c r="S81" s="59">
        <v>1</v>
      </c>
      <c r="T81" s="92">
        <f t="shared" si="23"/>
        <v>0</v>
      </c>
      <c r="U81" s="60">
        <f t="shared" si="27"/>
        <v>0</v>
      </c>
    </row>
    <row r="82" spans="1:21" ht="12.75" customHeight="1">
      <c r="A82" s="44"/>
      <c r="B82" s="341" t="s">
        <v>1364</v>
      </c>
      <c r="C82" s="46" t="s">
        <v>1</v>
      </c>
      <c r="D82" s="59">
        <v>3</v>
      </c>
      <c r="E82" s="1070"/>
      <c r="F82" s="60">
        <f t="shared" si="24"/>
        <v>0</v>
      </c>
      <c r="H82" s="46" t="s">
        <v>1</v>
      </c>
      <c r="I82" s="59"/>
      <c r="J82" s="92">
        <f t="shared" si="21"/>
        <v>0</v>
      </c>
      <c r="K82" s="60">
        <f t="shared" si="25"/>
        <v>0</v>
      </c>
      <c r="M82" s="46" t="s">
        <v>1</v>
      </c>
      <c r="N82" s="59"/>
      <c r="O82" s="92">
        <f t="shared" si="22"/>
        <v>0</v>
      </c>
      <c r="P82" s="60">
        <f t="shared" si="26"/>
        <v>0</v>
      </c>
      <c r="R82" s="46" t="s">
        <v>1</v>
      </c>
      <c r="S82" s="59">
        <v>3</v>
      </c>
      <c r="T82" s="92">
        <f t="shared" si="23"/>
        <v>0</v>
      </c>
      <c r="U82" s="60">
        <f t="shared" si="27"/>
        <v>0</v>
      </c>
    </row>
    <row r="83" spans="1:21" ht="12.75" customHeight="1">
      <c r="A83" s="44"/>
      <c r="B83" s="341" t="s">
        <v>1365</v>
      </c>
      <c r="C83" s="46" t="s">
        <v>1</v>
      </c>
      <c r="D83" s="59">
        <v>10</v>
      </c>
      <c r="E83" s="1070"/>
      <c r="F83" s="60">
        <f t="shared" si="24"/>
        <v>0</v>
      </c>
      <c r="H83" s="46" t="s">
        <v>1</v>
      </c>
      <c r="I83" s="59"/>
      <c r="J83" s="92">
        <f t="shared" si="21"/>
        <v>0</v>
      </c>
      <c r="K83" s="60">
        <f t="shared" si="25"/>
        <v>0</v>
      </c>
      <c r="M83" s="46" t="s">
        <v>1</v>
      </c>
      <c r="N83" s="59"/>
      <c r="O83" s="92">
        <f t="shared" si="22"/>
        <v>0</v>
      </c>
      <c r="P83" s="60">
        <f t="shared" si="26"/>
        <v>0</v>
      </c>
      <c r="R83" s="46" t="s">
        <v>1</v>
      </c>
      <c r="S83" s="59">
        <v>10</v>
      </c>
      <c r="T83" s="92">
        <f t="shared" si="23"/>
        <v>0</v>
      </c>
      <c r="U83" s="60">
        <f t="shared" si="27"/>
        <v>0</v>
      </c>
    </row>
    <row r="84" spans="1:21" ht="51">
      <c r="A84" s="44"/>
      <c r="B84" s="341" t="s">
        <v>1366</v>
      </c>
      <c r="C84" s="46" t="s">
        <v>1255</v>
      </c>
      <c r="D84" s="59">
        <v>1</v>
      </c>
      <c r="E84" s="1070"/>
      <c r="F84" s="60">
        <f t="shared" si="24"/>
        <v>0</v>
      </c>
      <c r="H84" s="46" t="s">
        <v>1255</v>
      </c>
      <c r="I84" s="59"/>
      <c r="J84" s="92">
        <f t="shared" si="21"/>
        <v>0</v>
      </c>
      <c r="K84" s="60">
        <f t="shared" si="25"/>
        <v>0</v>
      </c>
      <c r="M84" s="46" t="s">
        <v>1255</v>
      </c>
      <c r="N84" s="59"/>
      <c r="O84" s="92">
        <f t="shared" si="22"/>
        <v>0</v>
      </c>
      <c r="P84" s="60">
        <f t="shared" si="26"/>
        <v>0</v>
      </c>
      <c r="R84" s="46" t="s">
        <v>1255</v>
      </c>
      <c r="S84" s="59">
        <v>1</v>
      </c>
      <c r="T84" s="92">
        <f t="shared" si="23"/>
        <v>0</v>
      </c>
      <c r="U84" s="60">
        <f t="shared" si="27"/>
        <v>0</v>
      </c>
    </row>
    <row r="85" spans="1:21" s="131" customFormat="1">
      <c r="A85" s="81"/>
      <c r="C85" s="80" t="s">
        <v>41</v>
      </c>
      <c r="D85" s="91">
        <v>1</v>
      </c>
      <c r="E85" s="92"/>
      <c r="F85" s="92">
        <f>SUM(F79:F84)</f>
        <v>0</v>
      </c>
      <c r="H85" s="80" t="s">
        <v>41</v>
      </c>
      <c r="I85" s="91"/>
      <c r="J85" s="92"/>
      <c r="K85" s="92">
        <f>SUM(K79:K84)</f>
        <v>0</v>
      </c>
      <c r="M85" s="80" t="s">
        <v>41</v>
      </c>
      <c r="N85" s="91"/>
      <c r="O85" s="92"/>
      <c r="P85" s="92">
        <f>SUM(P79:P84)</f>
        <v>0</v>
      </c>
      <c r="R85" s="80" t="s">
        <v>41</v>
      </c>
      <c r="S85" s="91">
        <v>1</v>
      </c>
      <c r="T85" s="92"/>
      <c r="U85" s="92">
        <f>SUM(U79:U84)</f>
        <v>0</v>
      </c>
    </row>
    <row r="86" spans="1:21">
      <c r="A86" s="61"/>
      <c r="B86" s="53"/>
      <c r="E86" s="57"/>
      <c r="J86" s="92"/>
      <c r="O86" s="92"/>
      <c r="T86" s="92"/>
    </row>
    <row r="87" spans="1:21">
      <c r="A87" s="44" t="s">
        <v>1368</v>
      </c>
      <c r="B87" s="341" t="s">
        <v>2032</v>
      </c>
      <c r="C87" s="68"/>
      <c r="D87" s="68"/>
      <c r="E87" s="68"/>
      <c r="F87" s="68"/>
      <c r="H87" s="68"/>
      <c r="I87" s="68"/>
      <c r="J87" s="92"/>
      <c r="K87" s="68"/>
      <c r="M87" s="68"/>
      <c r="N87" s="68"/>
      <c r="O87" s="92"/>
      <c r="P87" s="68"/>
      <c r="R87" s="68"/>
      <c r="S87" s="68"/>
      <c r="T87" s="92"/>
      <c r="U87" s="68"/>
    </row>
    <row r="88" spans="1:21" ht="28.5" customHeight="1">
      <c r="A88" s="66"/>
      <c r="B88" s="341" t="s">
        <v>1360</v>
      </c>
      <c r="C88" s="68"/>
      <c r="D88" s="68"/>
      <c r="E88" s="68"/>
      <c r="F88" s="68"/>
      <c r="H88" s="68"/>
      <c r="I88" s="68"/>
      <c r="J88" s="92"/>
      <c r="K88" s="68"/>
      <c r="M88" s="68"/>
      <c r="N88" s="68"/>
      <c r="O88" s="92"/>
      <c r="P88" s="68"/>
      <c r="R88" s="68"/>
      <c r="S88" s="68"/>
      <c r="T88" s="92"/>
      <c r="U88" s="68"/>
    </row>
    <row r="89" spans="1:21" ht="38.25">
      <c r="A89" s="66"/>
      <c r="B89" s="341" t="s">
        <v>1361</v>
      </c>
      <c r="C89" s="68"/>
      <c r="D89" s="68"/>
      <c r="E89" s="68"/>
      <c r="F89" s="68"/>
      <c r="H89" s="68"/>
      <c r="I89" s="68"/>
      <c r="J89" s="92"/>
      <c r="K89" s="68"/>
      <c r="M89" s="68"/>
      <c r="N89" s="68"/>
      <c r="O89" s="92"/>
      <c r="P89" s="68"/>
      <c r="R89" s="68"/>
      <c r="S89" s="68"/>
      <c r="T89" s="92"/>
      <c r="U89" s="68"/>
    </row>
    <row r="90" spans="1:21" ht="25.5">
      <c r="A90" s="66"/>
      <c r="B90" s="341" t="s">
        <v>1362</v>
      </c>
      <c r="C90" s="68"/>
      <c r="D90" s="68"/>
      <c r="E90" s="68"/>
      <c r="F90" s="68"/>
      <c r="H90" s="68"/>
      <c r="I90" s="68"/>
      <c r="J90" s="92"/>
      <c r="K90" s="68"/>
      <c r="M90" s="68"/>
      <c r="N90" s="68"/>
      <c r="O90" s="92"/>
      <c r="P90" s="68"/>
      <c r="R90" s="68"/>
      <c r="S90" s="68"/>
      <c r="T90" s="92"/>
      <c r="U90" s="68"/>
    </row>
    <row r="91" spans="1:21">
      <c r="A91" s="58"/>
      <c r="B91" s="341" t="s">
        <v>2033</v>
      </c>
      <c r="C91" s="46" t="s">
        <v>1</v>
      </c>
      <c r="D91" s="59">
        <v>1</v>
      </c>
      <c r="E91" s="1070"/>
      <c r="F91" s="60">
        <f t="shared" ref="F91:F97" si="28">D91*E91</f>
        <v>0</v>
      </c>
      <c r="H91" s="46" t="s">
        <v>1</v>
      </c>
      <c r="I91" s="59"/>
      <c r="J91" s="92">
        <f t="shared" si="21"/>
        <v>0</v>
      </c>
      <c r="K91" s="60">
        <f t="shared" ref="K91:K97" si="29">I91*J91</f>
        <v>0</v>
      </c>
      <c r="M91" s="46" t="s">
        <v>1</v>
      </c>
      <c r="N91" s="59"/>
      <c r="O91" s="92">
        <f t="shared" si="22"/>
        <v>0</v>
      </c>
      <c r="P91" s="60">
        <f t="shared" ref="P91:P97" si="30">N91*O91</f>
        <v>0</v>
      </c>
      <c r="R91" s="46" t="s">
        <v>1</v>
      </c>
      <c r="S91" s="59">
        <v>1</v>
      </c>
      <c r="T91" s="92">
        <f t="shared" si="23"/>
        <v>0</v>
      </c>
      <c r="U91" s="60">
        <f t="shared" ref="U91:U97" si="31">S91*T91</f>
        <v>0</v>
      </c>
    </row>
    <row r="92" spans="1:21">
      <c r="A92" s="44"/>
      <c r="B92" s="341" t="s">
        <v>1351</v>
      </c>
      <c r="C92" s="46" t="s">
        <v>1</v>
      </c>
      <c r="D92" s="59">
        <v>1</v>
      </c>
      <c r="E92" s="1070"/>
      <c r="F92" s="60">
        <f t="shared" si="28"/>
        <v>0</v>
      </c>
      <c r="H92" s="46" t="s">
        <v>1</v>
      </c>
      <c r="I92" s="59"/>
      <c r="J92" s="92">
        <f t="shared" si="21"/>
        <v>0</v>
      </c>
      <c r="K92" s="60">
        <f t="shared" si="29"/>
        <v>0</v>
      </c>
      <c r="M92" s="46" t="s">
        <v>1</v>
      </c>
      <c r="N92" s="59"/>
      <c r="O92" s="92">
        <f t="shared" si="22"/>
        <v>0</v>
      </c>
      <c r="P92" s="60">
        <f t="shared" si="30"/>
        <v>0</v>
      </c>
      <c r="R92" s="46" t="s">
        <v>1</v>
      </c>
      <c r="S92" s="59">
        <v>1</v>
      </c>
      <c r="T92" s="92">
        <f t="shared" si="23"/>
        <v>0</v>
      </c>
      <c r="U92" s="60">
        <f t="shared" si="31"/>
        <v>0</v>
      </c>
    </row>
    <row r="93" spans="1:21">
      <c r="A93" s="44"/>
      <c r="B93" s="341" t="s">
        <v>1363</v>
      </c>
      <c r="C93" s="46" t="s">
        <v>1</v>
      </c>
      <c r="D93" s="59">
        <v>1</v>
      </c>
      <c r="E93" s="1070"/>
      <c r="F93" s="60">
        <f t="shared" si="28"/>
        <v>0</v>
      </c>
      <c r="H93" s="46" t="s">
        <v>1</v>
      </c>
      <c r="I93" s="59"/>
      <c r="J93" s="92">
        <f t="shared" si="21"/>
        <v>0</v>
      </c>
      <c r="K93" s="60">
        <f t="shared" si="29"/>
        <v>0</v>
      </c>
      <c r="M93" s="46" t="s">
        <v>1</v>
      </c>
      <c r="N93" s="59"/>
      <c r="O93" s="92">
        <f t="shared" si="22"/>
        <v>0</v>
      </c>
      <c r="P93" s="60">
        <f t="shared" si="30"/>
        <v>0</v>
      </c>
      <c r="R93" s="46" t="s">
        <v>1</v>
      </c>
      <c r="S93" s="59">
        <v>1</v>
      </c>
      <c r="T93" s="92">
        <f t="shared" si="23"/>
        <v>0</v>
      </c>
      <c r="U93" s="60">
        <f t="shared" si="31"/>
        <v>0</v>
      </c>
    </row>
    <row r="94" spans="1:21" s="51" customFormat="1">
      <c r="A94" s="54"/>
      <c r="B94" s="55" t="s">
        <v>1358</v>
      </c>
      <c r="C94" s="56" t="s">
        <v>1</v>
      </c>
      <c r="D94" s="56">
        <v>1</v>
      </c>
      <c r="E94" s="1072"/>
      <c r="F94" s="60">
        <f t="shared" si="28"/>
        <v>0</v>
      </c>
      <c r="H94" s="56" t="s">
        <v>1</v>
      </c>
      <c r="I94" s="56"/>
      <c r="J94" s="92">
        <f t="shared" si="21"/>
        <v>0</v>
      </c>
      <c r="K94" s="60">
        <f t="shared" si="29"/>
        <v>0</v>
      </c>
      <c r="M94" s="56" t="s">
        <v>1</v>
      </c>
      <c r="N94" s="56"/>
      <c r="O94" s="92">
        <f t="shared" si="22"/>
        <v>0</v>
      </c>
      <c r="P94" s="60">
        <f t="shared" si="30"/>
        <v>0</v>
      </c>
      <c r="R94" s="56" t="s">
        <v>1</v>
      </c>
      <c r="S94" s="56">
        <v>1</v>
      </c>
      <c r="T94" s="92">
        <f t="shared" si="23"/>
        <v>0</v>
      </c>
      <c r="U94" s="60">
        <f t="shared" si="31"/>
        <v>0</v>
      </c>
    </row>
    <row r="95" spans="1:21" ht="12.75" customHeight="1">
      <c r="A95" s="44"/>
      <c r="B95" s="341" t="s">
        <v>1364</v>
      </c>
      <c r="C95" s="46" t="s">
        <v>1</v>
      </c>
      <c r="D95" s="59">
        <v>5</v>
      </c>
      <c r="E95" s="1070"/>
      <c r="F95" s="60">
        <f t="shared" si="28"/>
        <v>0</v>
      </c>
      <c r="H95" s="46" t="s">
        <v>1</v>
      </c>
      <c r="I95" s="59"/>
      <c r="J95" s="92">
        <f t="shared" si="21"/>
        <v>0</v>
      </c>
      <c r="K95" s="60">
        <f t="shared" si="29"/>
        <v>0</v>
      </c>
      <c r="M95" s="46" t="s">
        <v>1</v>
      </c>
      <c r="N95" s="59"/>
      <c r="O95" s="92">
        <f t="shared" si="22"/>
        <v>0</v>
      </c>
      <c r="P95" s="60">
        <f t="shared" si="30"/>
        <v>0</v>
      </c>
      <c r="R95" s="46" t="s">
        <v>1</v>
      </c>
      <c r="S95" s="59">
        <v>5</v>
      </c>
      <c r="T95" s="92">
        <f t="shared" si="23"/>
        <v>0</v>
      </c>
      <c r="U95" s="60">
        <f t="shared" si="31"/>
        <v>0</v>
      </c>
    </row>
    <row r="96" spans="1:21" ht="12.75" customHeight="1">
      <c r="A96" s="44"/>
      <c r="B96" s="341" t="s">
        <v>1365</v>
      </c>
      <c r="C96" s="46" t="s">
        <v>1</v>
      </c>
      <c r="D96" s="59">
        <v>5</v>
      </c>
      <c r="E96" s="1070"/>
      <c r="F96" s="60">
        <f t="shared" si="28"/>
        <v>0</v>
      </c>
      <c r="H96" s="46" t="s">
        <v>1</v>
      </c>
      <c r="I96" s="59"/>
      <c r="J96" s="92">
        <f t="shared" si="21"/>
        <v>0</v>
      </c>
      <c r="K96" s="60">
        <f t="shared" si="29"/>
        <v>0</v>
      </c>
      <c r="M96" s="46" t="s">
        <v>1</v>
      </c>
      <c r="N96" s="59"/>
      <c r="O96" s="92">
        <f t="shared" si="22"/>
        <v>0</v>
      </c>
      <c r="P96" s="60">
        <f t="shared" si="30"/>
        <v>0</v>
      </c>
      <c r="R96" s="46" t="s">
        <v>1</v>
      </c>
      <c r="S96" s="59">
        <v>5</v>
      </c>
      <c r="T96" s="92">
        <f t="shared" si="23"/>
        <v>0</v>
      </c>
      <c r="U96" s="60">
        <f t="shared" si="31"/>
        <v>0</v>
      </c>
    </row>
    <row r="97" spans="1:21" ht="51">
      <c r="A97" s="44"/>
      <c r="B97" s="341" t="s">
        <v>1366</v>
      </c>
      <c r="C97" s="46" t="s">
        <v>1255</v>
      </c>
      <c r="D97" s="59">
        <v>1</v>
      </c>
      <c r="E97" s="1070"/>
      <c r="F97" s="60">
        <f t="shared" si="28"/>
        <v>0</v>
      </c>
      <c r="H97" s="46" t="s">
        <v>1255</v>
      </c>
      <c r="I97" s="59"/>
      <c r="J97" s="92">
        <f t="shared" si="21"/>
        <v>0</v>
      </c>
      <c r="K97" s="60">
        <f t="shared" si="29"/>
        <v>0</v>
      </c>
      <c r="M97" s="46" t="s">
        <v>1255</v>
      </c>
      <c r="N97" s="59"/>
      <c r="O97" s="92">
        <f t="shared" si="22"/>
        <v>0</v>
      </c>
      <c r="P97" s="60">
        <f t="shared" si="30"/>
        <v>0</v>
      </c>
      <c r="R97" s="46" t="s">
        <v>1255</v>
      </c>
      <c r="S97" s="59">
        <v>1</v>
      </c>
      <c r="T97" s="92">
        <f t="shared" si="23"/>
        <v>0</v>
      </c>
      <c r="U97" s="60">
        <f t="shared" si="31"/>
        <v>0</v>
      </c>
    </row>
    <row r="98" spans="1:21" s="131" customFormat="1">
      <c r="A98" s="81"/>
      <c r="C98" s="137" t="s">
        <v>41</v>
      </c>
      <c r="D98" s="91">
        <v>1</v>
      </c>
      <c r="E98" s="92"/>
      <c r="F98" s="92">
        <f>SUM(F91:F97)</f>
        <v>0</v>
      </c>
      <c r="H98" s="137" t="s">
        <v>41</v>
      </c>
      <c r="I98" s="91"/>
      <c r="J98" s="92"/>
      <c r="K98" s="92">
        <f>SUM(K91:K97)</f>
        <v>0</v>
      </c>
      <c r="M98" s="137" t="s">
        <v>41</v>
      </c>
      <c r="N98" s="91"/>
      <c r="O98" s="92"/>
      <c r="P98" s="92">
        <f>SUM(P91:P97)</f>
        <v>0</v>
      </c>
      <c r="R98" s="137" t="s">
        <v>41</v>
      </c>
      <c r="S98" s="91">
        <v>1</v>
      </c>
      <c r="T98" s="92"/>
      <c r="U98" s="92">
        <f>SUM(U91:U97)</f>
        <v>0</v>
      </c>
    </row>
    <row r="99" spans="1:21">
      <c r="A99" s="61"/>
      <c r="B99" s="53"/>
      <c r="E99" s="57"/>
      <c r="J99" s="92"/>
      <c r="O99" s="92"/>
      <c r="T99" s="92"/>
    </row>
    <row r="100" spans="1:21">
      <c r="A100" s="44" t="s">
        <v>1369</v>
      </c>
      <c r="B100" s="341" t="s">
        <v>2034</v>
      </c>
      <c r="C100" s="68"/>
      <c r="D100" s="68"/>
      <c r="E100" s="68"/>
      <c r="F100" s="68"/>
      <c r="H100" s="68"/>
      <c r="I100" s="68"/>
      <c r="J100" s="92"/>
      <c r="K100" s="68"/>
      <c r="M100" s="68"/>
      <c r="N100" s="68"/>
      <c r="O100" s="92"/>
      <c r="P100" s="68"/>
      <c r="R100" s="68"/>
      <c r="S100" s="68"/>
      <c r="T100" s="92"/>
      <c r="U100" s="68"/>
    </row>
    <row r="101" spans="1:21" ht="28.5" customHeight="1">
      <c r="A101" s="66"/>
      <c r="B101" s="341" t="s">
        <v>1370</v>
      </c>
      <c r="C101" s="68"/>
      <c r="D101" s="68"/>
      <c r="E101" s="68"/>
      <c r="F101" s="68"/>
      <c r="H101" s="68"/>
      <c r="I101" s="68"/>
      <c r="J101" s="92"/>
      <c r="K101" s="68"/>
      <c r="M101" s="68"/>
      <c r="N101" s="68"/>
      <c r="O101" s="92"/>
      <c r="P101" s="68"/>
      <c r="R101" s="68"/>
      <c r="S101" s="68"/>
      <c r="T101" s="92"/>
      <c r="U101" s="68"/>
    </row>
    <row r="102" spans="1:21" ht="38.25">
      <c r="A102" s="66"/>
      <c r="B102" s="341" t="s">
        <v>1361</v>
      </c>
      <c r="C102" s="68"/>
      <c r="D102" s="68"/>
      <c r="E102" s="68"/>
      <c r="F102" s="68"/>
      <c r="H102" s="68"/>
      <c r="I102" s="68"/>
      <c r="J102" s="92"/>
      <c r="K102" s="68"/>
      <c r="M102" s="68"/>
      <c r="N102" s="68"/>
      <c r="O102" s="92"/>
      <c r="P102" s="68"/>
      <c r="R102" s="68"/>
      <c r="S102" s="68"/>
      <c r="T102" s="92"/>
      <c r="U102" s="68"/>
    </row>
    <row r="103" spans="1:21" ht="25.5">
      <c r="A103" s="66"/>
      <c r="B103" s="341" t="s">
        <v>1362</v>
      </c>
      <c r="C103" s="68"/>
      <c r="D103" s="68"/>
      <c r="E103" s="68"/>
      <c r="F103" s="68"/>
      <c r="H103" s="68"/>
      <c r="I103" s="68"/>
      <c r="J103" s="92"/>
      <c r="K103" s="68"/>
      <c r="M103" s="68"/>
      <c r="N103" s="68"/>
      <c r="O103" s="92"/>
      <c r="P103" s="68"/>
      <c r="R103" s="68"/>
      <c r="S103" s="68"/>
      <c r="T103" s="92"/>
      <c r="U103" s="68"/>
    </row>
    <row r="104" spans="1:21">
      <c r="A104" s="58"/>
      <c r="B104" s="341" t="s">
        <v>2035</v>
      </c>
      <c r="C104" s="46" t="s">
        <v>1</v>
      </c>
      <c r="D104" s="59">
        <v>1</v>
      </c>
      <c r="E104" s="1070"/>
      <c r="F104" s="60">
        <f>D104*E104</f>
        <v>0</v>
      </c>
      <c r="H104" s="46" t="s">
        <v>1</v>
      </c>
      <c r="I104" s="59"/>
      <c r="J104" s="92">
        <f t="shared" si="21"/>
        <v>0</v>
      </c>
      <c r="K104" s="60">
        <f>I104*J104</f>
        <v>0</v>
      </c>
      <c r="M104" s="46" t="s">
        <v>1</v>
      </c>
      <c r="N104" s="59"/>
      <c r="O104" s="92">
        <f t="shared" si="22"/>
        <v>0</v>
      </c>
      <c r="P104" s="60">
        <f>N104*O104</f>
        <v>0</v>
      </c>
      <c r="R104" s="46" t="s">
        <v>1</v>
      </c>
      <c r="S104" s="59">
        <v>1</v>
      </c>
      <c r="T104" s="92">
        <f t="shared" si="23"/>
        <v>0</v>
      </c>
      <c r="U104" s="60">
        <f>S104*T104</f>
        <v>0</v>
      </c>
    </row>
    <row r="105" spans="1:21">
      <c r="A105" s="44"/>
      <c r="B105" s="341" t="s">
        <v>1351</v>
      </c>
      <c r="C105" s="46" t="s">
        <v>1</v>
      </c>
      <c r="D105" s="59">
        <v>1</v>
      </c>
      <c r="E105" s="1070"/>
      <c r="F105" s="60">
        <f t="shared" ref="F105:F110" si="32">D105*E105</f>
        <v>0</v>
      </c>
      <c r="H105" s="46" t="s">
        <v>1</v>
      </c>
      <c r="I105" s="59"/>
      <c r="J105" s="92">
        <f t="shared" si="21"/>
        <v>0</v>
      </c>
      <c r="K105" s="60">
        <f t="shared" ref="K105:K110" si="33">I105*J105</f>
        <v>0</v>
      </c>
      <c r="M105" s="46" t="s">
        <v>1</v>
      </c>
      <c r="N105" s="59"/>
      <c r="O105" s="92">
        <f t="shared" si="22"/>
        <v>0</v>
      </c>
      <c r="P105" s="60">
        <f t="shared" ref="P105:P110" si="34">N105*O105</f>
        <v>0</v>
      </c>
      <c r="R105" s="46" t="s">
        <v>1</v>
      </c>
      <c r="S105" s="59">
        <v>1</v>
      </c>
      <c r="T105" s="92">
        <f t="shared" si="23"/>
        <v>0</v>
      </c>
      <c r="U105" s="60">
        <f t="shared" ref="U105:U110" si="35">S105*T105</f>
        <v>0</v>
      </c>
    </row>
    <row r="106" spans="1:21">
      <c r="A106" s="44"/>
      <c r="B106" s="341" t="s">
        <v>1363</v>
      </c>
      <c r="C106" s="46" t="s">
        <v>1</v>
      </c>
      <c r="D106" s="59">
        <v>1</v>
      </c>
      <c r="E106" s="1070"/>
      <c r="F106" s="60">
        <f t="shared" si="32"/>
        <v>0</v>
      </c>
      <c r="H106" s="46" t="s">
        <v>1</v>
      </c>
      <c r="I106" s="59"/>
      <c r="J106" s="92">
        <f t="shared" si="21"/>
        <v>0</v>
      </c>
      <c r="K106" s="60">
        <f t="shared" si="33"/>
        <v>0</v>
      </c>
      <c r="M106" s="46" t="s">
        <v>1</v>
      </c>
      <c r="N106" s="59"/>
      <c r="O106" s="92">
        <f t="shared" si="22"/>
        <v>0</v>
      </c>
      <c r="P106" s="60">
        <f t="shared" si="34"/>
        <v>0</v>
      </c>
      <c r="R106" s="46" t="s">
        <v>1</v>
      </c>
      <c r="S106" s="59">
        <v>1</v>
      </c>
      <c r="T106" s="92">
        <f t="shared" si="23"/>
        <v>0</v>
      </c>
      <c r="U106" s="60">
        <f t="shared" si="35"/>
        <v>0</v>
      </c>
    </row>
    <row r="107" spans="1:21" ht="12.75" customHeight="1">
      <c r="A107" s="44"/>
      <c r="B107" s="341" t="s">
        <v>1371</v>
      </c>
      <c r="C107" s="46" t="s">
        <v>1</v>
      </c>
      <c r="D107" s="59">
        <v>1</v>
      </c>
      <c r="E107" s="1070"/>
      <c r="F107" s="60">
        <f t="shared" si="32"/>
        <v>0</v>
      </c>
      <c r="H107" s="46" t="s">
        <v>1</v>
      </c>
      <c r="I107" s="59"/>
      <c r="J107" s="92">
        <f t="shared" si="21"/>
        <v>0</v>
      </c>
      <c r="K107" s="60">
        <f t="shared" si="33"/>
        <v>0</v>
      </c>
      <c r="M107" s="46" t="s">
        <v>1</v>
      </c>
      <c r="N107" s="59"/>
      <c r="O107" s="92">
        <f t="shared" si="22"/>
        <v>0</v>
      </c>
      <c r="P107" s="60">
        <f t="shared" si="34"/>
        <v>0</v>
      </c>
      <c r="R107" s="46" t="s">
        <v>1</v>
      </c>
      <c r="S107" s="59">
        <v>1</v>
      </c>
      <c r="T107" s="92">
        <f t="shared" si="23"/>
        <v>0</v>
      </c>
      <c r="U107" s="60">
        <f t="shared" si="35"/>
        <v>0</v>
      </c>
    </row>
    <row r="108" spans="1:21" s="51" customFormat="1">
      <c r="A108" s="52"/>
      <c r="B108" s="341" t="s">
        <v>1328</v>
      </c>
      <c r="C108" s="46" t="s">
        <v>1</v>
      </c>
      <c r="D108" s="46">
        <v>1</v>
      </c>
      <c r="E108" s="1070"/>
      <c r="F108" s="60">
        <f t="shared" si="32"/>
        <v>0</v>
      </c>
      <c r="H108" s="46" t="s">
        <v>1</v>
      </c>
      <c r="I108" s="46"/>
      <c r="J108" s="92">
        <f t="shared" si="21"/>
        <v>0</v>
      </c>
      <c r="K108" s="60">
        <f t="shared" si="33"/>
        <v>0</v>
      </c>
      <c r="M108" s="46" t="s">
        <v>1</v>
      </c>
      <c r="N108" s="46"/>
      <c r="O108" s="92">
        <f t="shared" si="22"/>
        <v>0</v>
      </c>
      <c r="P108" s="60">
        <f t="shared" si="34"/>
        <v>0</v>
      </c>
      <c r="R108" s="46" t="s">
        <v>1</v>
      </c>
      <c r="S108" s="46">
        <v>1</v>
      </c>
      <c r="T108" s="92">
        <f t="shared" si="23"/>
        <v>0</v>
      </c>
      <c r="U108" s="60">
        <f t="shared" si="35"/>
        <v>0</v>
      </c>
    </row>
    <row r="109" spans="1:21" s="51" customFormat="1">
      <c r="A109" s="52"/>
      <c r="B109" s="341" t="s">
        <v>1329</v>
      </c>
      <c r="C109" s="46" t="s">
        <v>1</v>
      </c>
      <c r="D109" s="46">
        <v>1</v>
      </c>
      <c r="E109" s="1070"/>
      <c r="F109" s="60">
        <f t="shared" si="32"/>
        <v>0</v>
      </c>
      <c r="H109" s="46" t="s">
        <v>1</v>
      </c>
      <c r="I109" s="46"/>
      <c r="J109" s="92">
        <f t="shared" si="21"/>
        <v>0</v>
      </c>
      <c r="K109" s="60">
        <f t="shared" si="33"/>
        <v>0</v>
      </c>
      <c r="M109" s="46" t="s">
        <v>1</v>
      </c>
      <c r="N109" s="46"/>
      <c r="O109" s="92">
        <f t="shared" si="22"/>
        <v>0</v>
      </c>
      <c r="P109" s="60">
        <f t="shared" si="34"/>
        <v>0</v>
      </c>
      <c r="R109" s="46" t="s">
        <v>1</v>
      </c>
      <c r="S109" s="46">
        <v>1</v>
      </c>
      <c r="T109" s="92">
        <f t="shared" si="23"/>
        <v>0</v>
      </c>
      <c r="U109" s="60">
        <f t="shared" si="35"/>
        <v>0</v>
      </c>
    </row>
    <row r="110" spans="1:21" ht="51">
      <c r="A110" s="44"/>
      <c r="B110" s="341" t="s">
        <v>1366</v>
      </c>
      <c r="C110" s="46" t="s">
        <v>1255</v>
      </c>
      <c r="D110" s="59">
        <v>1</v>
      </c>
      <c r="E110" s="1070"/>
      <c r="F110" s="60">
        <f t="shared" si="32"/>
        <v>0</v>
      </c>
      <c r="H110" s="46" t="s">
        <v>1255</v>
      </c>
      <c r="I110" s="59"/>
      <c r="J110" s="92">
        <f t="shared" si="21"/>
        <v>0</v>
      </c>
      <c r="K110" s="60">
        <f t="shared" si="33"/>
        <v>0</v>
      </c>
      <c r="M110" s="46" t="s">
        <v>1255</v>
      </c>
      <c r="N110" s="59"/>
      <c r="O110" s="92">
        <f t="shared" si="22"/>
        <v>0</v>
      </c>
      <c r="P110" s="60">
        <f t="shared" si="34"/>
        <v>0</v>
      </c>
      <c r="R110" s="46" t="s">
        <v>1255</v>
      </c>
      <c r="S110" s="59">
        <v>1</v>
      </c>
      <c r="T110" s="92">
        <f t="shared" si="23"/>
        <v>0</v>
      </c>
      <c r="U110" s="60">
        <f t="shared" si="35"/>
        <v>0</v>
      </c>
    </row>
    <row r="111" spans="1:21" s="131" customFormat="1">
      <c r="A111" s="81"/>
      <c r="C111" s="136" t="s">
        <v>41</v>
      </c>
      <c r="D111" s="91">
        <v>1</v>
      </c>
      <c r="E111" s="92"/>
      <c r="F111" s="92">
        <f>SUM(F104:F110)</f>
        <v>0</v>
      </c>
      <c r="H111" s="136" t="s">
        <v>41</v>
      </c>
      <c r="I111" s="91"/>
      <c r="J111" s="92"/>
      <c r="K111" s="92">
        <f>SUM(K104:K110)</f>
        <v>0</v>
      </c>
      <c r="M111" s="136" t="s">
        <v>41</v>
      </c>
      <c r="N111" s="91"/>
      <c r="O111" s="92"/>
      <c r="P111" s="92">
        <f>SUM(P104:P110)</f>
        <v>0</v>
      </c>
      <c r="R111" s="136" t="s">
        <v>41</v>
      </c>
      <c r="S111" s="91">
        <v>1</v>
      </c>
      <c r="T111" s="92"/>
      <c r="U111" s="92">
        <f>SUM(U104:U110)</f>
        <v>0</v>
      </c>
    </row>
    <row r="112" spans="1:21">
      <c r="A112" s="61"/>
      <c r="B112" s="53"/>
      <c r="E112" s="57"/>
      <c r="J112" s="92"/>
      <c r="O112" s="92"/>
      <c r="T112" s="92"/>
    </row>
    <row r="113" spans="1:21" ht="63.75">
      <c r="A113" s="61" t="s">
        <v>1372</v>
      </c>
      <c r="B113" s="341" t="s">
        <v>1373</v>
      </c>
      <c r="C113" s="56" t="s">
        <v>1230</v>
      </c>
      <c r="D113" s="56">
        <v>1</v>
      </c>
      <c r="E113" s="1072"/>
      <c r="F113" s="60">
        <f>D113*E113</f>
        <v>0</v>
      </c>
      <c r="H113" s="56" t="s">
        <v>1230</v>
      </c>
      <c r="J113" s="92">
        <f t="shared" si="21"/>
        <v>0</v>
      </c>
      <c r="K113" s="60">
        <f>I113*J113</f>
        <v>0</v>
      </c>
      <c r="M113" s="56" t="s">
        <v>1230</v>
      </c>
      <c r="O113" s="92">
        <f t="shared" si="22"/>
        <v>0</v>
      </c>
      <c r="P113" s="60">
        <f>N113*O113</f>
        <v>0</v>
      </c>
      <c r="R113" s="56" t="s">
        <v>1230</v>
      </c>
      <c r="S113" s="56">
        <v>1</v>
      </c>
      <c r="T113" s="92">
        <f t="shared" si="23"/>
        <v>0</v>
      </c>
      <c r="U113" s="60">
        <f>S113*T113</f>
        <v>0</v>
      </c>
    </row>
    <row r="114" spans="1:21">
      <c r="A114" s="61"/>
      <c r="B114" s="341"/>
      <c r="E114" s="57"/>
      <c r="J114" s="92"/>
      <c r="O114" s="92"/>
      <c r="T114" s="92"/>
    </row>
    <row r="115" spans="1:21" s="51" customFormat="1" ht="40.5">
      <c r="A115" s="61" t="s">
        <v>1374</v>
      </c>
      <c r="B115" s="341" t="s">
        <v>2000</v>
      </c>
      <c r="C115" s="46"/>
      <c r="D115" s="46"/>
      <c r="E115" s="50"/>
      <c r="F115" s="50"/>
      <c r="H115" s="46"/>
      <c r="I115" s="46"/>
      <c r="J115" s="92"/>
      <c r="K115" s="50"/>
      <c r="M115" s="46"/>
      <c r="N115" s="46"/>
      <c r="O115" s="92"/>
      <c r="P115" s="50"/>
      <c r="R115" s="46"/>
      <c r="S115" s="46"/>
      <c r="T115" s="92"/>
      <c r="U115" s="50"/>
    </row>
    <row r="116" spans="1:21" s="51" customFormat="1" ht="15">
      <c r="A116" s="52"/>
      <c r="B116" s="341" t="s">
        <v>2001</v>
      </c>
      <c r="C116" s="46" t="s">
        <v>1254</v>
      </c>
      <c r="D116" s="46">
        <v>28</v>
      </c>
      <c r="E116" s="1070"/>
      <c r="F116" s="50">
        <f>D116*E116</f>
        <v>0</v>
      </c>
      <c r="H116" s="46" t="s">
        <v>1254</v>
      </c>
      <c r="I116" s="46"/>
      <c r="J116" s="92">
        <f t="shared" si="21"/>
        <v>0</v>
      </c>
      <c r="K116" s="50">
        <f>I116*J116</f>
        <v>0</v>
      </c>
      <c r="M116" s="46" t="s">
        <v>1254</v>
      </c>
      <c r="N116" s="46"/>
      <c r="O116" s="92">
        <f t="shared" si="22"/>
        <v>0</v>
      </c>
      <c r="P116" s="50">
        <f>N116*O116</f>
        <v>0</v>
      </c>
      <c r="R116" s="46" t="s">
        <v>1254</v>
      </c>
      <c r="S116" s="46">
        <v>28</v>
      </c>
      <c r="T116" s="92">
        <f t="shared" si="23"/>
        <v>0</v>
      </c>
      <c r="U116" s="50">
        <f>S116*T116</f>
        <v>0</v>
      </c>
    </row>
    <row r="117" spans="1:21" s="51" customFormat="1">
      <c r="A117" s="52"/>
      <c r="B117" s="341" t="s">
        <v>1375</v>
      </c>
      <c r="C117" s="46" t="s">
        <v>1254</v>
      </c>
      <c r="D117" s="46">
        <v>28</v>
      </c>
      <c r="E117" s="1070"/>
      <c r="F117" s="50">
        <f>D117*E117</f>
        <v>0</v>
      </c>
      <c r="H117" s="46" t="s">
        <v>1254</v>
      </c>
      <c r="I117" s="46"/>
      <c r="J117" s="92">
        <f t="shared" si="21"/>
        <v>0</v>
      </c>
      <c r="K117" s="50">
        <f>I117*J117</f>
        <v>0</v>
      </c>
      <c r="M117" s="46" t="s">
        <v>1254</v>
      </c>
      <c r="N117" s="46"/>
      <c r="O117" s="92">
        <f t="shared" si="22"/>
        <v>0</v>
      </c>
      <c r="P117" s="50">
        <f>N117*O117</f>
        <v>0</v>
      </c>
      <c r="R117" s="46" t="s">
        <v>1254</v>
      </c>
      <c r="S117" s="46">
        <v>28</v>
      </c>
      <c r="T117" s="92">
        <f t="shared" si="23"/>
        <v>0</v>
      </c>
      <c r="U117" s="50">
        <f>S117*T117</f>
        <v>0</v>
      </c>
    </row>
    <row r="118" spans="1:21" s="51" customFormat="1">
      <c r="A118" s="52"/>
      <c r="B118" s="341" t="s">
        <v>1376</v>
      </c>
      <c r="C118" s="46" t="s">
        <v>1</v>
      </c>
      <c r="D118" s="46">
        <v>10</v>
      </c>
      <c r="E118" s="1070"/>
      <c r="F118" s="50">
        <f>D118*E118</f>
        <v>0</v>
      </c>
      <c r="H118" s="46" t="s">
        <v>1</v>
      </c>
      <c r="I118" s="46"/>
      <c r="J118" s="92">
        <f t="shared" si="21"/>
        <v>0</v>
      </c>
      <c r="K118" s="50">
        <f>I118*J118</f>
        <v>0</v>
      </c>
      <c r="M118" s="46" t="s">
        <v>1</v>
      </c>
      <c r="N118" s="46"/>
      <c r="O118" s="92">
        <f t="shared" si="22"/>
        <v>0</v>
      </c>
      <c r="P118" s="50">
        <f>N118*O118</f>
        <v>0</v>
      </c>
      <c r="R118" s="46" t="s">
        <v>1</v>
      </c>
      <c r="S118" s="46">
        <v>10</v>
      </c>
      <c r="T118" s="92">
        <f t="shared" si="23"/>
        <v>0</v>
      </c>
      <c r="U118" s="50">
        <f>S118*T118</f>
        <v>0</v>
      </c>
    </row>
    <row r="119" spans="1:21" s="51" customFormat="1" ht="15">
      <c r="A119" s="52"/>
      <c r="B119" s="341" t="s">
        <v>2002</v>
      </c>
      <c r="C119" s="46" t="s">
        <v>1</v>
      </c>
      <c r="D119" s="46">
        <v>10</v>
      </c>
      <c r="E119" s="1070"/>
      <c r="F119" s="50">
        <f>D119*E119</f>
        <v>0</v>
      </c>
      <c r="H119" s="46" t="s">
        <v>1</v>
      </c>
      <c r="I119" s="46"/>
      <c r="J119" s="92">
        <f t="shared" si="21"/>
        <v>0</v>
      </c>
      <c r="K119" s="50">
        <f>I119*J119</f>
        <v>0</v>
      </c>
      <c r="M119" s="46" t="s">
        <v>1</v>
      </c>
      <c r="N119" s="46"/>
      <c r="O119" s="92">
        <f t="shared" si="22"/>
        <v>0</v>
      </c>
      <c r="P119" s="50">
        <f>N119*O119</f>
        <v>0</v>
      </c>
      <c r="R119" s="46" t="s">
        <v>1</v>
      </c>
      <c r="S119" s="46">
        <v>10</v>
      </c>
      <c r="T119" s="92">
        <f t="shared" si="23"/>
        <v>0</v>
      </c>
      <c r="U119" s="50">
        <f>S119*T119</f>
        <v>0</v>
      </c>
    </row>
    <row r="120" spans="1:21" s="131" customFormat="1">
      <c r="A120" s="81"/>
      <c r="C120" s="136" t="s">
        <v>41</v>
      </c>
      <c r="D120" s="91">
        <v>1</v>
      </c>
      <c r="E120" s="138"/>
      <c r="F120" s="138">
        <f>SUM(F116:F119)</f>
        <v>0</v>
      </c>
      <c r="H120" s="136" t="s">
        <v>41</v>
      </c>
      <c r="I120" s="91"/>
      <c r="J120" s="92"/>
      <c r="K120" s="138">
        <f>SUM(K116:K119)</f>
        <v>0</v>
      </c>
      <c r="M120" s="136" t="s">
        <v>41</v>
      </c>
      <c r="N120" s="91"/>
      <c r="O120" s="92"/>
      <c r="P120" s="138">
        <f>SUM(P116:P119)</f>
        <v>0</v>
      </c>
      <c r="R120" s="136" t="s">
        <v>41</v>
      </c>
      <c r="S120" s="91">
        <v>1</v>
      </c>
      <c r="T120" s="92"/>
      <c r="U120" s="138">
        <f>SUM(U116:U119)</f>
        <v>0</v>
      </c>
    </row>
    <row r="121" spans="1:21" s="51" customFormat="1">
      <c r="A121" s="54"/>
      <c r="B121" s="55"/>
      <c r="C121" s="56"/>
      <c r="D121" s="56"/>
      <c r="E121" s="50"/>
      <c r="F121" s="50"/>
      <c r="H121" s="56"/>
      <c r="I121" s="56"/>
      <c r="J121" s="92"/>
      <c r="K121" s="50"/>
      <c r="M121" s="56"/>
      <c r="N121" s="56"/>
      <c r="O121" s="92"/>
      <c r="P121" s="50"/>
      <c r="R121" s="56"/>
      <c r="S121" s="56"/>
      <c r="T121" s="92"/>
      <c r="U121" s="50"/>
    </row>
    <row r="122" spans="1:21" s="51" customFormat="1" ht="53.25">
      <c r="A122" s="61" t="s">
        <v>1377</v>
      </c>
      <c r="B122" s="341" t="s">
        <v>2003</v>
      </c>
      <c r="C122" s="46"/>
      <c r="D122" s="46"/>
      <c r="E122" s="50"/>
      <c r="F122" s="50"/>
      <c r="H122" s="46"/>
      <c r="I122" s="46"/>
      <c r="J122" s="92"/>
      <c r="K122" s="50"/>
      <c r="M122" s="46"/>
      <c r="N122" s="46"/>
      <c r="O122" s="92"/>
      <c r="P122" s="50"/>
      <c r="R122" s="46"/>
      <c r="S122" s="46"/>
      <c r="T122" s="92"/>
      <c r="U122" s="50"/>
    </row>
    <row r="123" spans="1:21" s="51" customFormat="1" ht="15">
      <c r="A123" s="52" t="s">
        <v>1258</v>
      </c>
      <c r="B123" s="341" t="s">
        <v>2004</v>
      </c>
      <c r="C123" s="46" t="s">
        <v>1254</v>
      </c>
      <c r="D123" s="46">
        <v>6</v>
      </c>
      <c r="E123" s="1070"/>
      <c r="F123" s="50">
        <f>D123*E123</f>
        <v>0</v>
      </c>
      <c r="H123" s="46" t="s">
        <v>1254</v>
      </c>
      <c r="I123" s="46"/>
      <c r="J123" s="92">
        <f t="shared" si="21"/>
        <v>0</v>
      </c>
      <c r="K123" s="50">
        <f>I123*J123</f>
        <v>0</v>
      </c>
      <c r="M123" s="46" t="s">
        <v>1254</v>
      </c>
      <c r="N123" s="46"/>
      <c r="O123" s="92">
        <f t="shared" si="22"/>
        <v>0</v>
      </c>
      <c r="P123" s="50">
        <f>N123*O123</f>
        <v>0</v>
      </c>
      <c r="R123" s="46" t="s">
        <v>1254</v>
      </c>
      <c r="S123" s="46">
        <v>6</v>
      </c>
      <c r="T123" s="92">
        <f t="shared" si="23"/>
        <v>0</v>
      </c>
      <c r="U123" s="50">
        <f>S123*T123</f>
        <v>0</v>
      </c>
    </row>
    <row r="124" spans="1:21" s="51" customFormat="1">
      <c r="A124" s="52" t="s">
        <v>1258</v>
      </c>
      <c r="B124" s="341" t="s">
        <v>1378</v>
      </c>
      <c r="C124" s="46" t="s">
        <v>1</v>
      </c>
      <c r="D124" s="46">
        <v>20</v>
      </c>
      <c r="E124" s="1070"/>
      <c r="F124" s="50">
        <f>D124*E124</f>
        <v>0</v>
      </c>
      <c r="H124" s="46" t="s">
        <v>1</v>
      </c>
      <c r="I124" s="46"/>
      <c r="J124" s="92">
        <f t="shared" si="21"/>
        <v>0</v>
      </c>
      <c r="K124" s="50">
        <f>I124*J124</f>
        <v>0</v>
      </c>
      <c r="M124" s="46" t="s">
        <v>1</v>
      </c>
      <c r="N124" s="46"/>
      <c r="O124" s="92">
        <f t="shared" si="22"/>
        <v>0</v>
      </c>
      <c r="P124" s="50">
        <f>N124*O124</f>
        <v>0</v>
      </c>
      <c r="R124" s="46" t="s">
        <v>1</v>
      </c>
      <c r="S124" s="46">
        <v>20</v>
      </c>
      <c r="T124" s="92">
        <f t="shared" si="23"/>
        <v>0</v>
      </c>
      <c r="U124" s="50">
        <f>S124*T124</f>
        <v>0</v>
      </c>
    </row>
    <row r="125" spans="1:21" s="51" customFormat="1" ht="15">
      <c r="A125" s="52" t="s">
        <v>1258</v>
      </c>
      <c r="B125" s="341" t="s">
        <v>2005</v>
      </c>
      <c r="C125" s="46" t="s">
        <v>1</v>
      </c>
      <c r="D125" s="46">
        <v>40</v>
      </c>
      <c r="E125" s="1070"/>
      <c r="F125" s="50">
        <f>D125*E125</f>
        <v>0</v>
      </c>
      <c r="H125" s="46" t="s">
        <v>1</v>
      </c>
      <c r="I125" s="46"/>
      <c r="J125" s="92">
        <f t="shared" si="21"/>
        <v>0</v>
      </c>
      <c r="K125" s="50">
        <f>I125*J125</f>
        <v>0</v>
      </c>
      <c r="M125" s="46" t="s">
        <v>1</v>
      </c>
      <c r="N125" s="46"/>
      <c r="O125" s="92">
        <f t="shared" si="22"/>
        <v>0</v>
      </c>
      <c r="P125" s="50">
        <f>N125*O125</f>
        <v>0</v>
      </c>
      <c r="R125" s="46" t="s">
        <v>1</v>
      </c>
      <c r="S125" s="46">
        <v>40</v>
      </c>
      <c r="T125" s="92">
        <f t="shared" si="23"/>
        <v>0</v>
      </c>
      <c r="U125" s="50">
        <f>S125*T125</f>
        <v>0</v>
      </c>
    </row>
    <row r="126" spans="1:21" s="131" customFormat="1">
      <c r="A126" s="81"/>
      <c r="C126" s="80" t="s">
        <v>41</v>
      </c>
      <c r="D126" s="91">
        <v>1</v>
      </c>
      <c r="E126" s="138"/>
      <c r="F126" s="138">
        <f>SUM(F123:F125)</f>
        <v>0</v>
      </c>
      <c r="H126" s="80" t="s">
        <v>41</v>
      </c>
      <c r="I126" s="91"/>
      <c r="J126" s="92"/>
      <c r="K126" s="138">
        <f>SUM(K123:K125)</f>
        <v>0</v>
      </c>
      <c r="M126" s="80" t="s">
        <v>41</v>
      </c>
      <c r="N126" s="91"/>
      <c r="O126" s="92"/>
      <c r="P126" s="138">
        <f>SUM(P123:P125)</f>
        <v>0</v>
      </c>
      <c r="R126" s="80" t="s">
        <v>41</v>
      </c>
      <c r="S126" s="91">
        <v>1</v>
      </c>
      <c r="T126" s="92"/>
      <c r="U126" s="138">
        <f>SUM(U123:U125)</f>
        <v>0</v>
      </c>
    </row>
    <row r="127" spans="1:21" s="51" customFormat="1">
      <c r="A127" s="54"/>
      <c r="B127" s="55"/>
      <c r="C127" s="56"/>
      <c r="D127" s="56"/>
      <c r="E127" s="50"/>
      <c r="F127" s="50"/>
      <c r="H127" s="56"/>
      <c r="I127" s="56"/>
      <c r="J127" s="92"/>
      <c r="K127" s="50"/>
      <c r="M127" s="56"/>
      <c r="N127" s="56"/>
      <c r="O127" s="92"/>
      <c r="P127" s="50"/>
      <c r="R127" s="56"/>
      <c r="S127" s="56"/>
      <c r="T127" s="92"/>
      <c r="U127" s="50"/>
    </row>
    <row r="128" spans="1:21" s="51" customFormat="1" ht="40.5">
      <c r="A128" s="61" t="s">
        <v>1379</v>
      </c>
      <c r="B128" s="341" t="s">
        <v>2006</v>
      </c>
      <c r="C128" s="46" t="s">
        <v>1254</v>
      </c>
      <c r="D128" s="46">
        <v>22</v>
      </c>
      <c r="E128" s="1070"/>
      <c r="F128" s="50">
        <f>D128*E128</f>
        <v>0</v>
      </c>
      <c r="H128" s="46" t="s">
        <v>1254</v>
      </c>
      <c r="I128" s="46"/>
      <c r="J128" s="92">
        <f t="shared" si="21"/>
        <v>0</v>
      </c>
      <c r="K128" s="50">
        <f>I128*J128</f>
        <v>0</v>
      </c>
      <c r="M128" s="46" t="s">
        <v>1254</v>
      </c>
      <c r="N128" s="46"/>
      <c r="O128" s="92">
        <f t="shared" si="22"/>
        <v>0</v>
      </c>
      <c r="P128" s="50">
        <f>N128*O128</f>
        <v>0</v>
      </c>
      <c r="R128" s="46" t="s">
        <v>1254</v>
      </c>
      <c r="S128" s="46">
        <v>22</v>
      </c>
      <c r="T128" s="92">
        <f t="shared" si="23"/>
        <v>0</v>
      </c>
      <c r="U128" s="50">
        <f>S128*T128</f>
        <v>0</v>
      </c>
    </row>
    <row r="129" spans="1:21" s="51" customFormat="1">
      <c r="A129" s="61"/>
      <c r="B129" s="341"/>
      <c r="C129" s="46"/>
      <c r="D129" s="46"/>
      <c r="E129" s="50"/>
      <c r="F129" s="50"/>
      <c r="H129" s="46"/>
      <c r="I129" s="46"/>
      <c r="J129" s="92"/>
      <c r="K129" s="50"/>
      <c r="M129" s="46"/>
      <c r="N129" s="46"/>
      <c r="O129" s="92"/>
      <c r="P129" s="50"/>
      <c r="R129" s="46"/>
      <c r="S129" s="46"/>
      <c r="T129" s="92"/>
      <c r="U129" s="50"/>
    </row>
    <row r="130" spans="1:21" s="51" customFormat="1" ht="40.5">
      <c r="A130" s="61" t="s">
        <v>1380</v>
      </c>
      <c r="B130" s="341" t="s">
        <v>2007</v>
      </c>
      <c r="C130" s="46" t="s">
        <v>1254</v>
      </c>
      <c r="D130" s="46">
        <v>44</v>
      </c>
      <c r="E130" s="1070"/>
      <c r="F130" s="50">
        <f>D130*E130</f>
        <v>0</v>
      </c>
      <c r="H130" s="46" t="s">
        <v>1254</v>
      </c>
      <c r="I130" s="46"/>
      <c r="J130" s="92">
        <f t="shared" si="21"/>
        <v>0</v>
      </c>
      <c r="K130" s="50">
        <f>I130*J130</f>
        <v>0</v>
      </c>
      <c r="M130" s="46" t="s">
        <v>1254</v>
      </c>
      <c r="N130" s="46"/>
      <c r="O130" s="92">
        <f t="shared" si="22"/>
        <v>0</v>
      </c>
      <c r="P130" s="50">
        <f>N130*O130</f>
        <v>0</v>
      </c>
      <c r="R130" s="46" t="s">
        <v>1254</v>
      </c>
      <c r="S130" s="46">
        <v>44</v>
      </c>
      <c r="T130" s="92">
        <f t="shared" si="23"/>
        <v>0</v>
      </c>
      <c r="U130" s="50">
        <f>S130*T130</f>
        <v>0</v>
      </c>
    </row>
    <row r="131" spans="1:21" s="51" customFormat="1">
      <c r="A131" s="61"/>
      <c r="B131" s="341"/>
      <c r="C131" s="46"/>
      <c r="D131" s="46"/>
      <c r="E131" s="50"/>
      <c r="F131" s="50"/>
      <c r="H131" s="46"/>
      <c r="I131" s="46"/>
      <c r="J131" s="92"/>
      <c r="K131" s="50"/>
      <c r="M131" s="46"/>
      <c r="N131" s="46"/>
      <c r="O131" s="92"/>
      <c r="P131" s="50"/>
      <c r="R131" s="46"/>
      <c r="S131" s="46"/>
      <c r="T131" s="92"/>
      <c r="U131" s="50"/>
    </row>
    <row r="132" spans="1:21" s="51" customFormat="1" ht="25.5">
      <c r="A132" s="61" t="s">
        <v>1434</v>
      </c>
      <c r="B132" s="341" t="s">
        <v>2036</v>
      </c>
      <c r="C132" s="46"/>
      <c r="D132" s="46"/>
      <c r="E132" s="50"/>
      <c r="F132" s="50"/>
      <c r="H132" s="46"/>
      <c r="I132" s="46"/>
      <c r="J132" s="92"/>
      <c r="K132" s="50"/>
      <c r="M132" s="46"/>
      <c r="N132" s="46"/>
      <c r="O132" s="92"/>
      <c r="P132" s="50"/>
      <c r="R132" s="46"/>
      <c r="S132" s="46"/>
      <c r="T132" s="92"/>
      <c r="U132" s="50"/>
    </row>
    <row r="133" spans="1:21" s="51" customFormat="1">
      <c r="A133" s="52"/>
      <c r="B133" s="341" t="s">
        <v>1381</v>
      </c>
      <c r="C133" s="46"/>
      <c r="D133" s="46"/>
      <c r="E133" s="50"/>
      <c r="F133" s="50"/>
      <c r="H133" s="46"/>
      <c r="I133" s="46"/>
      <c r="J133" s="92"/>
      <c r="K133" s="50"/>
      <c r="M133" s="46"/>
      <c r="N133" s="46"/>
      <c r="O133" s="92"/>
      <c r="P133" s="50"/>
      <c r="R133" s="46"/>
      <c r="S133" s="46"/>
      <c r="T133" s="92"/>
      <c r="U133" s="50"/>
    </row>
    <row r="134" spans="1:21" s="51" customFormat="1">
      <c r="A134" s="52"/>
      <c r="B134" s="341" t="s">
        <v>1382</v>
      </c>
      <c r="C134" s="46"/>
      <c r="D134" s="46"/>
      <c r="E134" s="50"/>
      <c r="F134" s="50"/>
      <c r="H134" s="46"/>
      <c r="I134" s="46"/>
      <c r="J134" s="92"/>
      <c r="K134" s="50"/>
      <c r="M134" s="46"/>
      <c r="N134" s="46"/>
      <c r="O134" s="92"/>
      <c r="P134" s="50"/>
      <c r="R134" s="46"/>
      <c r="S134" s="46"/>
      <c r="T134" s="92"/>
      <c r="U134" s="50"/>
    </row>
    <row r="135" spans="1:21" s="51" customFormat="1">
      <c r="A135" s="52"/>
      <c r="B135" s="341" t="s">
        <v>1383</v>
      </c>
      <c r="C135" s="46"/>
      <c r="D135" s="46"/>
      <c r="E135" s="50"/>
      <c r="F135" s="50"/>
      <c r="H135" s="46"/>
      <c r="I135" s="46"/>
      <c r="J135" s="92"/>
      <c r="K135" s="50"/>
      <c r="M135" s="46"/>
      <c r="N135" s="46"/>
      <c r="O135" s="92"/>
      <c r="P135" s="50"/>
      <c r="R135" s="46"/>
      <c r="S135" s="46"/>
      <c r="T135" s="92"/>
      <c r="U135" s="50"/>
    </row>
    <row r="136" spans="1:21" s="51" customFormat="1">
      <c r="A136" s="52"/>
      <c r="B136" s="341" t="s">
        <v>1384</v>
      </c>
      <c r="C136" s="46"/>
      <c r="D136" s="46"/>
      <c r="E136" s="50"/>
      <c r="F136" s="50"/>
      <c r="H136" s="46"/>
      <c r="I136" s="46"/>
      <c r="J136" s="92"/>
      <c r="K136" s="50"/>
      <c r="M136" s="46"/>
      <c r="N136" s="46"/>
      <c r="O136" s="92"/>
      <c r="P136" s="50"/>
      <c r="R136" s="46"/>
      <c r="S136" s="46"/>
      <c r="T136" s="92"/>
      <c r="U136" s="50"/>
    </row>
    <row r="137" spans="1:21" s="51" customFormat="1">
      <c r="A137" s="52"/>
      <c r="B137" s="341" t="s">
        <v>1385</v>
      </c>
      <c r="C137" s="46"/>
      <c r="D137" s="46"/>
      <c r="E137" s="50"/>
      <c r="F137" s="50"/>
      <c r="H137" s="46"/>
      <c r="I137" s="46"/>
      <c r="J137" s="92"/>
      <c r="K137" s="50"/>
      <c r="M137" s="46"/>
      <c r="N137" s="46"/>
      <c r="O137" s="92"/>
      <c r="P137" s="50"/>
      <c r="R137" s="46"/>
      <c r="S137" s="46"/>
      <c r="T137" s="92"/>
      <c r="U137" s="50"/>
    </row>
    <row r="138" spans="1:21" s="51" customFormat="1">
      <c r="A138" s="52"/>
      <c r="B138" s="341" t="s">
        <v>1386</v>
      </c>
      <c r="C138" s="46"/>
      <c r="D138" s="46"/>
      <c r="E138" s="50"/>
      <c r="F138" s="50"/>
      <c r="H138" s="46"/>
      <c r="I138" s="46"/>
      <c r="J138" s="92"/>
      <c r="K138" s="50"/>
      <c r="M138" s="46"/>
      <c r="N138" s="46"/>
      <c r="O138" s="92"/>
      <c r="P138" s="50"/>
      <c r="R138" s="46"/>
      <c r="S138" s="46"/>
      <c r="T138" s="92"/>
      <c r="U138" s="50"/>
    </row>
    <row r="139" spans="1:21" s="51" customFormat="1">
      <c r="A139" s="52"/>
      <c r="B139" s="341" t="s">
        <v>1387</v>
      </c>
      <c r="C139" s="46"/>
      <c r="D139" s="46"/>
      <c r="E139" s="50"/>
      <c r="F139" s="50"/>
      <c r="H139" s="46"/>
      <c r="I139" s="46"/>
      <c r="J139" s="92"/>
      <c r="K139" s="50"/>
      <c r="M139" s="46"/>
      <c r="N139" s="46"/>
      <c r="O139" s="92"/>
      <c r="P139" s="50"/>
      <c r="R139" s="46"/>
      <c r="S139" s="46"/>
      <c r="T139" s="92"/>
      <c r="U139" s="50"/>
    </row>
    <row r="140" spans="1:21" s="51" customFormat="1">
      <c r="A140" s="52"/>
      <c r="B140" s="341" t="s">
        <v>1388</v>
      </c>
      <c r="C140" s="46"/>
      <c r="D140" s="46"/>
      <c r="E140" s="50"/>
      <c r="F140" s="50"/>
      <c r="H140" s="46"/>
      <c r="I140" s="46"/>
      <c r="J140" s="92"/>
      <c r="K140" s="50"/>
      <c r="M140" s="46"/>
      <c r="N140" s="46"/>
      <c r="O140" s="92"/>
      <c r="P140" s="50"/>
      <c r="R140" s="46"/>
      <c r="S140" s="46"/>
      <c r="T140" s="92"/>
      <c r="U140" s="50"/>
    </row>
    <row r="141" spans="1:21" s="51" customFormat="1">
      <c r="A141" s="52"/>
      <c r="B141" s="341" t="s">
        <v>1389</v>
      </c>
      <c r="C141" s="46"/>
      <c r="D141" s="46"/>
      <c r="E141" s="50"/>
      <c r="F141" s="50"/>
      <c r="H141" s="46"/>
      <c r="I141" s="46"/>
      <c r="J141" s="92"/>
      <c r="K141" s="50"/>
      <c r="M141" s="46"/>
      <c r="N141" s="46"/>
      <c r="O141" s="92"/>
      <c r="P141" s="50"/>
      <c r="R141" s="46"/>
      <c r="S141" s="46"/>
      <c r="T141" s="92"/>
      <c r="U141" s="50"/>
    </row>
    <row r="142" spans="1:21" s="51" customFormat="1">
      <c r="A142" s="52"/>
      <c r="B142" s="341" t="s">
        <v>1390</v>
      </c>
      <c r="C142" s="46"/>
      <c r="D142" s="46"/>
      <c r="E142" s="50"/>
      <c r="F142" s="50"/>
      <c r="H142" s="46"/>
      <c r="I142" s="46"/>
      <c r="J142" s="92"/>
      <c r="K142" s="50"/>
      <c r="M142" s="46"/>
      <c r="N142" s="46"/>
      <c r="O142" s="92"/>
      <c r="P142" s="50"/>
      <c r="R142" s="46"/>
      <c r="S142" s="46"/>
      <c r="T142" s="92"/>
      <c r="U142" s="50"/>
    </row>
    <row r="143" spans="1:21" s="51" customFormat="1">
      <c r="A143" s="52"/>
      <c r="B143" s="341" t="s">
        <v>1391</v>
      </c>
      <c r="C143" s="46"/>
      <c r="D143" s="46"/>
      <c r="E143" s="50"/>
      <c r="F143" s="50"/>
      <c r="H143" s="46"/>
      <c r="I143" s="46"/>
      <c r="J143" s="92"/>
      <c r="K143" s="50"/>
      <c r="M143" s="46"/>
      <c r="N143" s="46"/>
      <c r="O143" s="92"/>
      <c r="P143" s="50"/>
      <c r="R143" s="46"/>
      <c r="S143" s="46"/>
      <c r="T143" s="92"/>
      <c r="U143" s="50"/>
    </row>
    <row r="144" spans="1:21" s="51" customFormat="1" ht="25.5">
      <c r="A144" s="52"/>
      <c r="B144" s="341" t="s">
        <v>1392</v>
      </c>
      <c r="C144" s="46"/>
      <c r="D144" s="46"/>
      <c r="E144" s="50"/>
      <c r="F144" s="50"/>
      <c r="H144" s="46"/>
      <c r="I144" s="46"/>
      <c r="J144" s="92"/>
      <c r="K144" s="50"/>
      <c r="M144" s="46"/>
      <c r="N144" s="46"/>
      <c r="O144" s="92"/>
      <c r="P144" s="50"/>
      <c r="R144" s="46"/>
      <c r="S144" s="46"/>
      <c r="T144" s="92"/>
      <c r="U144" s="50"/>
    </row>
    <row r="145" spans="1:21" s="51" customFormat="1" ht="38.25">
      <c r="A145" s="52"/>
      <c r="B145" s="341" t="s">
        <v>1393</v>
      </c>
      <c r="C145" s="46"/>
      <c r="D145" s="46"/>
      <c r="E145" s="50"/>
      <c r="F145" s="50"/>
      <c r="H145" s="46"/>
      <c r="I145" s="46"/>
      <c r="J145" s="92"/>
      <c r="K145" s="50"/>
      <c r="M145" s="46"/>
      <c r="N145" s="46"/>
      <c r="O145" s="92"/>
      <c r="P145" s="50"/>
      <c r="R145" s="46"/>
      <c r="S145" s="46"/>
      <c r="T145" s="92"/>
      <c r="U145" s="50"/>
    </row>
    <row r="146" spans="1:21" s="51" customFormat="1">
      <c r="A146" s="52"/>
      <c r="B146" s="341" t="s">
        <v>1394</v>
      </c>
      <c r="C146" s="46"/>
      <c r="D146" s="46"/>
      <c r="E146" s="50"/>
      <c r="F146" s="50"/>
      <c r="H146" s="46"/>
      <c r="I146" s="46"/>
      <c r="J146" s="92"/>
      <c r="K146" s="50"/>
      <c r="M146" s="46"/>
      <c r="N146" s="46"/>
      <c r="O146" s="92"/>
      <c r="P146" s="50"/>
      <c r="R146" s="46"/>
      <c r="S146" s="46"/>
      <c r="T146" s="92"/>
      <c r="U146" s="50"/>
    </row>
    <row r="147" spans="1:21" s="51" customFormat="1">
      <c r="A147" s="52"/>
      <c r="B147" s="341" t="s">
        <v>1395</v>
      </c>
      <c r="C147" s="46"/>
      <c r="D147" s="46"/>
      <c r="E147" s="50"/>
      <c r="F147" s="50"/>
      <c r="H147" s="46"/>
      <c r="I147" s="46"/>
      <c r="J147" s="92"/>
      <c r="K147" s="50"/>
      <c r="M147" s="46"/>
      <c r="N147" s="46"/>
      <c r="O147" s="92"/>
      <c r="P147" s="50"/>
      <c r="R147" s="46"/>
      <c r="S147" s="46"/>
      <c r="T147" s="92"/>
      <c r="U147" s="50"/>
    </row>
    <row r="148" spans="1:21" s="51" customFormat="1">
      <c r="A148" s="52"/>
      <c r="B148" s="341" t="s">
        <v>1396</v>
      </c>
      <c r="C148" s="46"/>
      <c r="D148" s="46"/>
      <c r="E148" s="50"/>
      <c r="F148" s="50"/>
      <c r="H148" s="46"/>
      <c r="I148" s="46"/>
      <c r="J148" s="92"/>
      <c r="K148" s="50"/>
      <c r="M148" s="46"/>
      <c r="N148" s="46"/>
      <c r="O148" s="92"/>
      <c r="P148" s="50"/>
      <c r="R148" s="46"/>
      <c r="S148" s="46"/>
      <c r="T148" s="92"/>
      <c r="U148" s="50"/>
    </row>
    <row r="149" spans="1:21" s="51" customFormat="1">
      <c r="A149" s="52"/>
      <c r="B149" s="341" t="s">
        <v>1397</v>
      </c>
      <c r="C149" s="46"/>
      <c r="D149" s="46"/>
      <c r="E149" s="50"/>
      <c r="F149" s="50"/>
      <c r="H149" s="46"/>
      <c r="I149" s="46"/>
      <c r="J149" s="92"/>
      <c r="K149" s="50"/>
      <c r="M149" s="46"/>
      <c r="N149" s="46"/>
      <c r="O149" s="92"/>
      <c r="P149" s="50"/>
      <c r="R149" s="46"/>
      <c r="S149" s="46"/>
      <c r="T149" s="92"/>
      <c r="U149" s="50"/>
    </row>
    <row r="150" spans="1:21" s="51" customFormat="1">
      <c r="A150" s="52"/>
      <c r="B150" s="341" t="s">
        <v>1398</v>
      </c>
      <c r="C150" s="46"/>
      <c r="D150" s="46"/>
      <c r="E150" s="50"/>
      <c r="F150" s="50"/>
      <c r="H150" s="46"/>
      <c r="I150" s="46"/>
      <c r="J150" s="92"/>
      <c r="K150" s="50"/>
      <c r="M150" s="46"/>
      <c r="N150" s="46"/>
      <c r="O150" s="92"/>
      <c r="P150" s="50"/>
      <c r="R150" s="46"/>
      <c r="S150" s="46"/>
      <c r="T150" s="92"/>
      <c r="U150" s="50"/>
    </row>
    <row r="151" spans="1:21" s="51" customFormat="1">
      <c r="A151" s="52"/>
      <c r="B151" s="341" t="s">
        <v>1399</v>
      </c>
      <c r="C151" s="46"/>
      <c r="D151" s="46"/>
      <c r="E151" s="50"/>
      <c r="F151" s="50"/>
      <c r="H151" s="46"/>
      <c r="I151" s="46"/>
      <c r="J151" s="92"/>
      <c r="K151" s="50"/>
      <c r="M151" s="46"/>
      <c r="N151" s="46"/>
      <c r="O151" s="92"/>
      <c r="P151" s="50"/>
      <c r="R151" s="46"/>
      <c r="S151" s="46"/>
      <c r="T151" s="92"/>
      <c r="U151" s="50"/>
    </row>
    <row r="152" spans="1:21" s="51" customFormat="1">
      <c r="A152" s="52"/>
      <c r="B152" s="341" t="s">
        <v>1400</v>
      </c>
      <c r="C152" s="46"/>
      <c r="D152" s="46"/>
      <c r="E152" s="50"/>
      <c r="F152" s="50"/>
      <c r="H152" s="46"/>
      <c r="I152" s="46"/>
      <c r="J152" s="92"/>
      <c r="K152" s="50"/>
      <c r="M152" s="46"/>
      <c r="N152" s="46"/>
      <c r="O152" s="92"/>
      <c r="P152" s="50"/>
      <c r="R152" s="46"/>
      <c r="S152" s="46"/>
      <c r="T152" s="92"/>
      <c r="U152" s="50"/>
    </row>
    <row r="153" spans="1:21" s="51" customFormat="1">
      <c r="A153" s="52"/>
      <c r="B153" s="341" t="s">
        <v>1401</v>
      </c>
      <c r="C153" s="46"/>
      <c r="D153" s="46"/>
      <c r="E153" s="50"/>
      <c r="F153" s="50"/>
      <c r="H153" s="46"/>
      <c r="I153" s="46"/>
      <c r="J153" s="92"/>
      <c r="K153" s="50"/>
      <c r="M153" s="46"/>
      <c r="N153" s="46"/>
      <c r="O153" s="92"/>
      <c r="P153" s="50"/>
      <c r="R153" s="46"/>
      <c r="S153" s="46"/>
      <c r="T153" s="92"/>
      <c r="U153" s="50"/>
    </row>
    <row r="154" spans="1:21" s="51" customFormat="1">
      <c r="A154" s="52"/>
      <c r="B154" s="341" t="s">
        <v>1402</v>
      </c>
      <c r="C154" s="46"/>
      <c r="D154" s="46"/>
      <c r="E154" s="50"/>
      <c r="F154" s="50"/>
      <c r="H154" s="46"/>
      <c r="I154" s="46"/>
      <c r="J154" s="92"/>
      <c r="K154" s="50"/>
      <c r="M154" s="46"/>
      <c r="N154" s="46"/>
      <c r="O154" s="92"/>
      <c r="P154" s="50"/>
      <c r="R154" s="46"/>
      <c r="S154" s="46"/>
      <c r="T154" s="92"/>
      <c r="U154" s="50"/>
    </row>
    <row r="155" spans="1:21" s="51" customFormat="1">
      <c r="A155" s="52"/>
      <c r="B155" s="341" t="s">
        <v>1403</v>
      </c>
      <c r="C155" s="46"/>
      <c r="D155" s="46"/>
      <c r="E155" s="50"/>
      <c r="F155" s="50"/>
      <c r="H155" s="46"/>
      <c r="I155" s="46"/>
      <c r="J155" s="92"/>
      <c r="K155" s="50"/>
      <c r="M155" s="46"/>
      <c r="N155" s="46"/>
      <c r="O155" s="92"/>
      <c r="P155" s="50"/>
      <c r="R155" s="46"/>
      <c r="S155" s="46"/>
      <c r="T155" s="92"/>
      <c r="U155" s="50"/>
    </row>
    <row r="156" spans="1:21" s="51" customFormat="1">
      <c r="A156" s="52"/>
      <c r="B156" s="341" t="s">
        <v>1404</v>
      </c>
      <c r="C156" s="46"/>
      <c r="D156" s="46"/>
      <c r="E156" s="50"/>
      <c r="F156" s="50"/>
      <c r="H156" s="46"/>
      <c r="I156" s="46"/>
      <c r="J156" s="92"/>
      <c r="K156" s="50"/>
      <c r="M156" s="46"/>
      <c r="N156" s="46"/>
      <c r="O156" s="92"/>
      <c r="P156" s="50"/>
      <c r="R156" s="46"/>
      <c r="S156" s="46"/>
      <c r="T156" s="92"/>
      <c r="U156" s="50"/>
    </row>
    <row r="157" spans="1:21" s="51" customFormat="1">
      <c r="A157" s="52"/>
      <c r="B157" s="341" t="s">
        <v>1405</v>
      </c>
      <c r="C157" s="46"/>
      <c r="D157" s="46"/>
      <c r="E157" s="50"/>
      <c r="F157" s="50"/>
      <c r="H157" s="46"/>
      <c r="I157" s="46"/>
      <c r="J157" s="92"/>
      <c r="K157" s="50"/>
      <c r="M157" s="46"/>
      <c r="N157" s="46"/>
      <c r="O157" s="92"/>
      <c r="P157" s="50"/>
      <c r="R157" s="46"/>
      <c r="S157" s="46"/>
      <c r="T157" s="92"/>
      <c r="U157" s="50"/>
    </row>
    <row r="158" spans="1:21" s="51" customFormat="1">
      <c r="A158" s="52"/>
      <c r="B158" s="341" t="s">
        <v>1406</v>
      </c>
      <c r="C158" s="46"/>
      <c r="D158" s="46"/>
      <c r="E158" s="50"/>
      <c r="F158" s="50"/>
      <c r="H158" s="46"/>
      <c r="I158" s="46"/>
      <c r="J158" s="92"/>
      <c r="K158" s="50"/>
      <c r="M158" s="46"/>
      <c r="N158" s="46"/>
      <c r="O158" s="92"/>
      <c r="P158" s="50"/>
      <c r="R158" s="46"/>
      <c r="S158" s="46"/>
      <c r="T158" s="92"/>
      <c r="U158" s="50"/>
    </row>
    <row r="159" spans="1:21" s="51" customFormat="1" ht="25.5">
      <c r="A159" s="52"/>
      <c r="B159" s="341" t="s">
        <v>1407</v>
      </c>
      <c r="C159" s="46"/>
      <c r="D159" s="46"/>
      <c r="E159" s="50"/>
      <c r="F159" s="50"/>
      <c r="H159" s="46"/>
      <c r="I159" s="46"/>
      <c r="J159" s="92"/>
      <c r="K159" s="50"/>
      <c r="M159" s="46"/>
      <c r="N159" s="46"/>
      <c r="O159" s="92"/>
      <c r="P159" s="50"/>
      <c r="R159" s="46"/>
      <c r="S159" s="46"/>
      <c r="T159" s="92"/>
      <c r="U159" s="50"/>
    </row>
    <row r="160" spans="1:21" s="51" customFormat="1">
      <c r="A160" s="52"/>
      <c r="B160" s="341" t="s">
        <v>1408</v>
      </c>
      <c r="C160" s="46"/>
      <c r="D160" s="46"/>
      <c r="E160" s="50"/>
      <c r="F160" s="50"/>
      <c r="H160" s="46"/>
      <c r="I160" s="46"/>
      <c r="J160" s="92"/>
      <c r="K160" s="50"/>
      <c r="M160" s="46"/>
      <c r="N160" s="46"/>
      <c r="O160" s="92"/>
      <c r="P160" s="50"/>
      <c r="R160" s="46"/>
      <c r="S160" s="46"/>
      <c r="T160" s="92"/>
      <c r="U160" s="50"/>
    </row>
    <row r="161" spans="1:21" s="51" customFormat="1">
      <c r="A161" s="52"/>
      <c r="B161" s="341" t="s">
        <v>1409</v>
      </c>
      <c r="C161" s="46"/>
      <c r="D161" s="46"/>
      <c r="E161" s="50"/>
      <c r="F161" s="50"/>
      <c r="H161" s="46"/>
      <c r="I161" s="46"/>
      <c r="J161" s="92"/>
      <c r="K161" s="50"/>
      <c r="M161" s="46"/>
      <c r="N161" s="46"/>
      <c r="O161" s="92"/>
      <c r="P161" s="50"/>
      <c r="R161" s="46"/>
      <c r="S161" s="46"/>
      <c r="T161" s="92"/>
      <c r="U161" s="50"/>
    </row>
    <row r="162" spans="1:21" s="51" customFormat="1" ht="25.5">
      <c r="A162" s="52"/>
      <c r="B162" s="341" t="s">
        <v>1410</v>
      </c>
      <c r="C162" s="46"/>
      <c r="D162" s="46"/>
      <c r="E162" s="50"/>
      <c r="F162" s="50"/>
      <c r="H162" s="46"/>
      <c r="I162" s="46"/>
      <c r="J162" s="92"/>
      <c r="K162" s="50"/>
      <c r="M162" s="46"/>
      <c r="N162" s="46"/>
      <c r="O162" s="92"/>
      <c r="P162" s="50"/>
      <c r="R162" s="46"/>
      <c r="S162" s="46"/>
      <c r="T162" s="92"/>
      <c r="U162" s="50"/>
    </row>
    <row r="163" spans="1:21" s="51" customFormat="1">
      <c r="A163" s="52"/>
      <c r="B163" s="341" t="s">
        <v>1411</v>
      </c>
      <c r="C163" s="46"/>
      <c r="D163" s="46"/>
      <c r="E163" s="50"/>
      <c r="F163" s="50"/>
      <c r="H163" s="46"/>
      <c r="I163" s="46"/>
      <c r="J163" s="92"/>
      <c r="K163" s="50"/>
      <c r="M163" s="46"/>
      <c r="N163" s="46"/>
      <c r="O163" s="92"/>
      <c r="P163" s="50"/>
      <c r="R163" s="46"/>
      <c r="S163" s="46"/>
      <c r="T163" s="92"/>
      <c r="U163" s="50"/>
    </row>
    <row r="164" spans="1:21" s="51" customFormat="1">
      <c r="A164" s="52"/>
      <c r="B164" s="341" t="s">
        <v>1412</v>
      </c>
      <c r="C164" s="46"/>
      <c r="D164" s="46"/>
      <c r="E164" s="50"/>
      <c r="F164" s="50"/>
      <c r="H164" s="46"/>
      <c r="I164" s="46"/>
      <c r="J164" s="92"/>
      <c r="K164" s="50"/>
      <c r="M164" s="46"/>
      <c r="N164" s="46"/>
      <c r="O164" s="92"/>
      <c r="P164" s="50"/>
      <c r="R164" s="46"/>
      <c r="S164" s="46"/>
      <c r="T164" s="92"/>
      <c r="U164" s="50"/>
    </row>
    <row r="165" spans="1:21" s="51" customFormat="1">
      <c r="A165" s="52"/>
      <c r="B165" s="341" t="s">
        <v>1413</v>
      </c>
      <c r="C165" s="46"/>
      <c r="D165" s="46"/>
      <c r="E165" s="50"/>
      <c r="F165" s="50"/>
      <c r="H165" s="46"/>
      <c r="I165" s="46"/>
      <c r="J165" s="92"/>
      <c r="K165" s="50"/>
      <c r="M165" s="46"/>
      <c r="N165" s="46"/>
      <c r="O165" s="92"/>
      <c r="P165" s="50"/>
      <c r="R165" s="46"/>
      <c r="S165" s="46"/>
      <c r="T165" s="92"/>
      <c r="U165" s="50"/>
    </row>
    <row r="166" spans="1:21" s="51" customFormat="1" ht="25.5">
      <c r="A166" s="52"/>
      <c r="B166" s="341" t="s">
        <v>1414</v>
      </c>
      <c r="C166" s="46"/>
      <c r="D166" s="46"/>
      <c r="E166" s="50"/>
      <c r="F166" s="50"/>
      <c r="H166" s="46"/>
      <c r="I166" s="46"/>
      <c r="J166" s="92"/>
      <c r="K166" s="50"/>
      <c r="M166" s="46"/>
      <c r="N166" s="46"/>
      <c r="O166" s="92"/>
      <c r="P166" s="50"/>
      <c r="R166" s="46"/>
      <c r="S166" s="46"/>
      <c r="T166" s="92"/>
      <c r="U166" s="50"/>
    </row>
    <row r="167" spans="1:21" s="51" customFormat="1">
      <c r="A167" s="52"/>
      <c r="B167" s="341" t="s">
        <v>1415</v>
      </c>
      <c r="C167" s="46"/>
      <c r="D167" s="46"/>
      <c r="E167" s="50"/>
      <c r="F167" s="50"/>
      <c r="H167" s="46"/>
      <c r="I167" s="46"/>
      <c r="J167" s="92"/>
      <c r="K167" s="50"/>
      <c r="M167" s="46"/>
      <c r="N167" s="46"/>
      <c r="O167" s="92"/>
      <c r="P167" s="50"/>
      <c r="R167" s="46"/>
      <c r="S167" s="46"/>
      <c r="T167" s="92"/>
      <c r="U167" s="50"/>
    </row>
    <row r="168" spans="1:21" s="51" customFormat="1">
      <c r="A168" s="52"/>
      <c r="B168" s="341" t="s">
        <v>1416</v>
      </c>
      <c r="C168" s="46"/>
      <c r="D168" s="46"/>
      <c r="E168" s="50"/>
      <c r="F168" s="50"/>
      <c r="H168" s="46"/>
      <c r="I168" s="46"/>
      <c r="J168" s="92"/>
      <c r="K168" s="50"/>
      <c r="M168" s="46"/>
      <c r="N168" s="46"/>
      <c r="O168" s="92"/>
      <c r="P168" s="50"/>
      <c r="R168" s="46"/>
      <c r="S168" s="46"/>
      <c r="T168" s="92"/>
      <c r="U168" s="50"/>
    </row>
    <row r="169" spans="1:21" s="51" customFormat="1">
      <c r="A169" s="52"/>
      <c r="B169" s="62">
        <v>0.92</v>
      </c>
      <c r="C169" s="46"/>
      <c r="D169" s="46"/>
      <c r="E169" s="50"/>
      <c r="F169" s="50"/>
      <c r="H169" s="46"/>
      <c r="I169" s="46"/>
      <c r="J169" s="92"/>
      <c r="K169" s="50"/>
      <c r="M169" s="46"/>
      <c r="N169" s="46"/>
      <c r="O169" s="92"/>
      <c r="P169" s="50"/>
      <c r="R169" s="46"/>
      <c r="S169" s="46"/>
      <c r="T169" s="92"/>
      <c r="U169" s="50"/>
    </row>
    <row r="170" spans="1:21" s="51" customFormat="1">
      <c r="A170" s="52"/>
      <c r="B170" s="341" t="s">
        <v>1417</v>
      </c>
      <c r="C170" s="46"/>
      <c r="D170" s="46"/>
      <c r="E170" s="50"/>
      <c r="F170" s="50"/>
      <c r="H170" s="46"/>
      <c r="I170" s="46"/>
      <c r="J170" s="92"/>
      <c r="K170" s="50"/>
      <c r="M170" s="46"/>
      <c r="N170" s="46"/>
      <c r="O170" s="92"/>
      <c r="P170" s="50"/>
      <c r="R170" s="46"/>
      <c r="S170" s="46"/>
      <c r="T170" s="92"/>
      <c r="U170" s="50"/>
    </row>
    <row r="171" spans="1:21" s="51" customFormat="1">
      <c r="A171" s="52"/>
      <c r="B171" s="341" t="s">
        <v>1418</v>
      </c>
      <c r="C171" s="46"/>
      <c r="D171" s="46"/>
      <c r="E171" s="50"/>
      <c r="F171" s="50"/>
      <c r="H171" s="46"/>
      <c r="I171" s="46"/>
      <c r="J171" s="92"/>
      <c r="K171" s="50"/>
      <c r="M171" s="46"/>
      <c r="N171" s="46"/>
      <c r="O171" s="92"/>
      <c r="P171" s="50"/>
      <c r="R171" s="46"/>
      <c r="S171" s="46"/>
      <c r="T171" s="92"/>
      <c r="U171" s="50"/>
    </row>
    <row r="172" spans="1:21" s="51" customFormat="1">
      <c r="A172" s="52"/>
      <c r="B172" s="341" t="s">
        <v>1419</v>
      </c>
      <c r="C172" s="46"/>
      <c r="D172" s="46"/>
      <c r="E172" s="50"/>
      <c r="F172" s="50"/>
      <c r="H172" s="46"/>
      <c r="I172" s="46"/>
      <c r="J172" s="92"/>
      <c r="K172" s="50"/>
      <c r="M172" s="46"/>
      <c r="N172" s="46"/>
      <c r="O172" s="92"/>
      <c r="P172" s="50"/>
      <c r="R172" s="46"/>
      <c r="S172" s="46"/>
      <c r="T172" s="92"/>
      <c r="U172" s="50"/>
    </row>
    <row r="173" spans="1:21" s="51" customFormat="1" ht="25.5">
      <c r="A173" s="52"/>
      <c r="B173" s="341" t="s">
        <v>1420</v>
      </c>
      <c r="C173" s="46"/>
      <c r="D173" s="46"/>
      <c r="E173" s="50"/>
      <c r="F173" s="50"/>
      <c r="H173" s="46"/>
      <c r="I173" s="46"/>
      <c r="J173" s="92"/>
      <c r="K173" s="50"/>
      <c r="M173" s="46"/>
      <c r="N173" s="46"/>
      <c r="O173" s="92"/>
      <c r="P173" s="50"/>
      <c r="R173" s="46"/>
      <c r="S173" s="46"/>
      <c r="T173" s="92"/>
      <c r="U173" s="50"/>
    </row>
    <row r="174" spans="1:21" s="51" customFormat="1">
      <c r="A174" s="52"/>
      <c r="B174" s="341" t="s">
        <v>1421</v>
      </c>
      <c r="C174" s="46"/>
      <c r="D174" s="46"/>
      <c r="E174" s="50"/>
      <c r="F174" s="50"/>
      <c r="H174" s="46"/>
      <c r="I174" s="46"/>
      <c r="J174" s="92"/>
      <c r="K174" s="50"/>
      <c r="M174" s="46"/>
      <c r="N174" s="46"/>
      <c r="O174" s="92"/>
      <c r="P174" s="50"/>
      <c r="R174" s="46"/>
      <c r="S174" s="46"/>
      <c r="T174" s="92"/>
      <c r="U174" s="50"/>
    </row>
    <row r="175" spans="1:21" s="51" customFormat="1">
      <c r="A175" s="52"/>
      <c r="B175" s="341" t="s">
        <v>1422</v>
      </c>
      <c r="C175" s="46"/>
      <c r="D175" s="46"/>
      <c r="E175" s="50"/>
      <c r="F175" s="50"/>
      <c r="H175" s="46"/>
      <c r="I175" s="46"/>
      <c r="J175" s="92"/>
      <c r="K175" s="50"/>
      <c r="M175" s="46"/>
      <c r="N175" s="46"/>
      <c r="O175" s="92"/>
      <c r="P175" s="50"/>
      <c r="R175" s="46"/>
      <c r="S175" s="46"/>
      <c r="T175" s="92"/>
      <c r="U175" s="50"/>
    </row>
    <row r="176" spans="1:21" s="51" customFormat="1">
      <c r="A176" s="52"/>
      <c r="B176" s="341" t="s">
        <v>1423</v>
      </c>
      <c r="C176" s="46"/>
      <c r="D176" s="46"/>
      <c r="E176" s="50"/>
      <c r="F176" s="50"/>
      <c r="H176" s="46"/>
      <c r="I176" s="46"/>
      <c r="J176" s="92"/>
      <c r="K176" s="50"/>
      <c r="M176" s="46"/>
      <c r="N176" s="46"/>
      <c r="O176" s="92"/>
      <c r="P176" s="50"/>
      <c r="R176" s="46"/>
      <c r="S176" s="46"/>
      <c r="T176" s="92"/>
      <c r="U176" s="50"/>
    </row>
    <row r="177" spans="1:21" s="51" customFormat="1">
      <c r="A177" s="52"/>
      <c r="B177" s="341" t="s">
        <v>1424</v>
      </c>
      <c r="C177" s="46"/>
      <c r="D177" s="46"/>
      <c r="E177" s="50"/>
      <c r="F177" s="50"/>
      <c r="H177" s="46"/>
      <c r="I177" s="46"/>
      <c r="J177" s="92"/>
      <c r="K177" s="50"/>
      <c r="M177" s="46"/>
      <c r="N177" s="46"/>
      <c r="O177" s="92"/>
      <c r="P177" s="50"/>
      <c r="R177" s="46"/>
      <c r="S177" s="46"/>
      <c r="T177" s="92"/>
      <c r="U177" s="50"/>
    </row>
    <row r="178" spans="1:21" s="51" customFormat="1">
      <c r="A178" s="52"/>
      <c r="B178" s="341" t="s">
        <v>1425</v>
      </c>
      <c r="C178" s="46"/>
      <c r="D178" s="46"/>
      <c r="E178" s="50"/>
      <c r="F178" s="50"/>
      <c r="H178" s="46"/>
      <c r="I178" s="46"/>
      <c r="J178" s="92"/>
      <c r="K178" s="50"/>
      <c r="M178" s="46"/>
      <c r="N178" s="46"/>
      <c r="O178" s="92"/>
      <c r="P178" s="50"/>
      <c r="R178" s="46"/>
      <c r="S178" s="46"/>
      <c r="T178" s="92"/>
      <c r="U178" s="50"/>
    </row>
    <row r="179" spans="1:21" s="51" customFormat="1" ht="12.75" customHeight="1">
      <c r="A179" s="52"/>
      <c r="B179" s="341" t="s">
        <v>1426</v>
      </c>
      <c r="C179" s="46"/>
      <c r="D179" s="46"/>
      <c r="E179" s="50"/>
      <c r="F179" s="50"/>
      <c r="H179" s="46"/>
      <c r="I179" s="46"/>
      <c r="J179" s="92"/>
      <c r="K179" s="50"/>
      <c r="M179" s="46"/>
      <c r="N179" s="46"/>
      <c r="O179" s="92"/>
      <c r="P179" s="50"/>
      <c r="R179" s="46"/>
      <c r="S179" s="46"/>
      <c r="T179" s="92"/>
      <c r="U179" s="50"/>
    </row>
    <row r="180" spans="1:21" s="51" customFormat="1" ht="25.5">
      <c r="A180" s="52"/>
      <c r="B180" s="341" t="s">
        <v>1427</v>
      </c>
      <c r="C180" s="46"/>
      <c r="D180" s="46"/>
      <c r="E180" s="50"/>
      <c r="F180" s="50"/>
      <c r="H180" s="46"/>
      <c r="I180" s="46"/>
      <c r="J180" s="92"/>
      <c r="K180" s="50"/>
      <c r="M180" s="46"/>
      <c r="N180" s="46"/>
      <c r="O180" s="92"/>
      <c r="P180" s="50"/>
      <c r="R180" s="46"/>
      <c r="S180" s="46"/>
      <c r="T180" s="92"/>
      <c r="U180" s="50"/>
    </row>
    <row r="181" spans="1:21" s="51" customFormat="1">
      <c r="A181" s="52"/>
      <c r="B181" s="341" t="s">
        <v>1428</v>
      </c>
      <c r="C181" s="46"/>
      <c r="D181" s="46"/>
      <c r="E181" s="50"/>
      <c r="F181" s="50"/>
      <c r="H181" s="46"/>
      <c r="I181" s="46"/>
      <c r="J181" s="92"/>
      <c r="K181" s="50"/>
      <c r="M181" s="46"/>
      <c r="N181" s="46"/>
      <c r="O181" s="92"/>
      <c r="P181" s="50"/>
      <c r="R181" s="46"/>
      <c r="S181" s="46"/>
      <c r="T181" s="92"/>
      <c r="U181" s="50"/>
    </row>
    <row r="182" spans="1:21" s="51" customFormat="1">
      <c r="A182" s="52"/>
      <c r="B182" s="341" t="s">
        <v>1429</v>
      </c>
      <c r="C182" s="46"/>
      <c r="D182" s="46"/>
      <c r="E182" s="50"/>
      <c r="F182" s="50"/>
      <c r="H182" s="46"/>
      <c r="I182" s="46"/>
      <c r="J182" s="92"/>
      <c r="K182" s="50"/>
      <c r="M182" s="46"/>
      <c r="N182" s="46"/>
      <c r="O182" s="92"/>
      <c r="P182" s="50"/>
      <c r="R182" s="46"/>
      <c r="S182" s="46"/>
      <c r="T182" s="92"/>
      <c r="U182" s="50"/>
    </row>
    <row r="183" spans="1:21" s="51" customFormat="1">
      <c r="A183" s="52"/>
      <c r="B183" s="341" t="s">
        <v>1430</v>
      </c>
      <c r="C183" s="46"/>
      <c r="D183" s="46"/>
      <c r="E183" s="50"/>
      <c r="F183" s="50"/>
      <c r="H183" s="46"/>
      <c r="I183" s="46"/>
      <c r="J183" s="92"/>
      <c r="K183" s="50"/>
      <c r="M183" s="46"/>
      <c r="N183" s="46"/>
      <c r="O183" s="92"/>
      <c r="P183" s="50"/>
      <c r="R183" s="46"/>
      <c r="S183" s="46"/>
      <c r="T183" s="92"/>
      <c r="U183" s="50"/>
    </row>
    <row r="184" spans="1:21" s="51" customFormat="1">
      <c r="A184" s="52"/>
      <c r="B184" s="341" t="s">
        <v>1431</v>
      </c>
      <c r="C184" s="46"/>
      <c r="D184" s="46"/>
      <c r="E184" s="50"/>
      <c r="F184" s="50"/>
      <c r="H184" s="46"/>
      <c r="I184" s="46"/>
      <c r="J184" s="92"/>
      <c r="K184" s="50"/>
      <c r="M184" s="46"/>
      <c r="N184" s="46"/>
      <c r="O184" s="92"/>
      <c r="P184" s="50"/>
      <c r="R184" s="46"/>
      <c r="S184" s="46"/>
      <c r="T184" s="92"/>
      <c r="U184" s="50"/>
    </row>
    <row r="185" spans="1:21" s="51" customFormat="1">
      <c r="A185" s="52"/>
      <c r="B185" s="341" t="s">
        <v>1432</v>
      </c>
      <c r="C185" s="46"/>
      <c r="D185" s="46"/>
      <c r="E185" s="50"/>
      <c r="F185" s="50"/>
      <c r="H185" s="46"/>
      <c r="I185" s="46"/>
      <c r="J185" s="92"/>
      <c r="K185" s="50"/>
      <c r="M185" s="46"/>
      <c r="N185" s="46"/>
      <c r="O185" s="92"/>
      <c r="P185" s="50"/>
      <c r="R185" s="46"/>
      <c r="S185" s="46"/>
      <c r="T185" s="92"/>
      <c r="U185" s="50"/>
    </row>
    <row r="186" spans="1:21" s="51" customFormat="1">
      <c r="A186" s="52"/>
      <c r="B186" s="341" t="s">
        <v>1433</v>
      </c>
      <c r="C186" s="137" t="s">
        <v>41</v>
      </c>
      <c r="D186" s="91">
        <v>1</v>
      </c>
      <c r="E186" s="1070"/>
      <c r="F186" s="138">
        <f>D186*E186</f>
        <v>0</v>
      </c>
      <c r="H186" s="137" t="s">
        <v>41</v>
      </c>
      <c r="I186" s="91"/>
      <c r="J186" s="92">
        <f t="shared" ref="J186:J196" si="36">E186</f>
        <v>0</v>
      </c>
      <c r="K186" s="138">
        <f>I186*J186</f>
        <v>0</v>
      </c>
      <c r="M186" s="137" t="s">
        <v>41</v>
      </c>
      <c r="N186" s="91"/>
      <c r="O186" s="92">
        <f t="shared" ref="O186:O196" si="37">E186</f>
        <v>0</v>
      </c>
      <c r="P186" s="138">
        <f>N186*O186</f>
        <v>0</v>
      </c>
      <c r="R186" s="137" t="s">
        <v>41</v>
      </c>
      <c r="S186" s="91">
        <v>1</v>
      </c>
      <c r="T186" s="92">
        <f t="shared" ref="T186:T196" si="38">E186</f>
        <v>0</v>
      </c>
      <c r="U186" s="138">
        <f>S186*T186</f>
        <v>0</v>
      </c>
    </row>
    <row r="187" spans="1:21" s="131" customFormat="1">
      <c r="A187" s="81"/>
      <c r="J187" s="92"/>
      <c r="O187" s="92"/>
      <c r="T187" s="92"/>
    </row>
    <row r="188" spans="1:21" s="51" customFormat="1" ht="25.5">
      <c r="A188" s="148" t="s">
        <v>1436</v>
      </c>
      <c r="B188" s="341" t="s">
        <v>1435</v>
      </c>
      <c r="C188" s="46"/>
      <c r="D188" s="46"/>
      <c r="E188" s="50"/>
      <c r="F188" s="50"/>
      <c r="H188" s="46"/>
      <c r="I188" s="46"/>
      <c r="J188" s="92"/>
      <c r="K188" s="50"/>
      <c r="M188" s="46"/>
      <c r="N188" s="46"/>
      <c r="O188" s="92"/>
      <c r="P188" s="50"/>
      <c r="R188" s="46"/>
      <c r="S188" s="46"/>
      <c r="T188" s="92"/>
      <c r="U188" s="50"/>
    </row>
    <row r="189" spans="1:21" s="51" customFormat="1" ht="15">
      <c r="A189" s="52"/>
      <c r="B189" s="341" t="s">
        <v>2008</v>
      </c>
      <c r="C189" s="46" t="s">
        <v>1254</v>
      </c>
      <c r="D189" s="46">
        <v>16</v>
      </c>
      <c r="E189" s="1070"/>
      <c r="F189" s="50">
        <f>E189*D189</f>
        <v>0</v>
      </c>
      <c r="H189" s="46" t="s">
        <v>1254</v>
      </c>
      <c r="I189" s="46"/>
      <c r="J189" s="92">
        <f t="shared" si="36"/>
        <v>0</v>
      </c>
      <c r="K189" s="50">
        <f>J189*I189</f>
        <v>0</v>
      </c>
      <c r="M189" s="46" t="s">
        <v>1254</v>
      </c>
      <c r="N189" s="46"/>
      <c r="O189" s="92">
        <f t="shared" si="37"/>
        <v>0</v>
      </c>
      <c r="P189" s="50">
        <f>O189*N189</f>
        <v>0</v>
      </c>
      <c r="R189" s="46" t="s">
        <v>1254</v>
      </c>
      <c r="S189" s="46">
        <v>16</v>
      </c>
      <c r="T189" s="92">
        <f t="shared" si="38"/>
        <v>0</v>
      </c>
      <c r="U189" s="50">
        <f>T189*S189</f>
        <v>0</v>
      </c>
    </row>
    <row r="190" spans="1:21" s="51" customFormat="1">
      <c r="A190" s="52"/>
      <c r="B190" s="341"/>
      <c r="C190" s="46"/>
      <c r="D190" s="46"/>
      <c r="E190" s="50"/>
      <c r="F190" s="50"/>
      <c r="H190" s="46"/>
      <c r="I190" s="46"/>
      <c r="J190" s="92"/>
      <c r="K190" s="50"/>
      <c r="M190" s="46"/>
      <c r="N190" s="46"/>
      <c r="O190" s="92"/>
      <c r="P190" s="50"/>
      <c r="R190" s="46"/>
      <c r="S190" s="46"/>
      <c r="T190" s="92"/>
      <c r="U190" s="50"/>
    </row>
    <row r="191" spans="1:21" s="51" customFormat="1" ht="25.5">
      <c r="A191" s="148" t="s">
        <v>1441</v>
      </c>
      <c r="B191" s="63" t="s">
        <v>1437</v>
      </c>
      <c r="C191" s="64"/>
      <c r="D191" s="64"/>
      <c r="E191" s="64"/>
      <c r="F191" s="64"/>
      <c r="G191" s="57"/>
      <c r="H191" s="64"/>
      <c r="I191" s="64"/>
      <c r="J191" s="92"/>
      <c r="K191" s="64"/>
      <c r="M191" s="64"/>
      <c r="N191" s="64"/>
      <c r="O191" s="92"/>
      <c r="P191" s="64"/>
      <c r="R191" s="64"/>
      <c r="S191" s="64"/>
      <c r="T191" s="92"/>
      <c r="U191" s="64"/>
    </row>
    <row r="192" spans="1:21" s="131" customFormat="1">
      <c r="A192" s="139"/>
      <c r="B192" s="137" t="s">
        <v>1438</v>
      </c>
      <c r="C192" s="91" t="s">
        <v>1254</v>
      </c>
      <c r="D192" s="91">
        <v>10</v>
      </c>
      <c r="E192" s="1072"/>
      <c r="F192" s="92">
        <f>D192*E192</f>
        <v>0</v>
      </c>
      <c r="G192" s="92"/>
      <c r="H192" s="91" t="s">
        <v>1254</v>
      </c>
      <c r="I192" s="91"/>
      <c r="J192" s="92">
        <f t="shared" si="36"/>
        <v>0</v>
      </c>
      <c r="K192" s="92">
        <f>I192*J192</f>
        <v>0</v>
      </c>
      <c r="M192" s="91" t="s">
        <v>1254</v>
      </c>
      <c r="N192" s="91"/>
      <c r="O192" s="92">
        <f t="shared" si="37"/>
        <v>0</v>
      </c>
      <c r="P192" s="92">
        <f>N192*O192</f>
        <v>0</v>
      </c>
      <c r="R192" s="91" t="s">
        <v>1254</v>
      </c>
      <c r="S192" s="91">
        <v>10</v>
      </c>
      <c r="T192" s="92">
        <f t="shared" si="38"/>
        <v>0</v>
      </c>
      <c r="U192" s="92">
        <f>S192*T192</f>
        <v>0</v>
      </c>
    </row>
    <row r="193" spans="1:21" s="131" customFormat="1">
      <c r="A193" s="139"/>
      <c r="B193" s="137" t="s">
        <v>1439</v>
      </c>
      <c r="C193" s="91" t="s">
        <v>1254</v>
      </c>
      <c r="D193" s="91">
        <v>12</v>
      </c>
      <c r="E193" s="1072"/>
      <c r="F193" s="92">
        <f>D193*E193</f>
        <v>0</v>
      </c>
      <c r="G193" s="92"/>
      <c r="H193" s="91" t="s">
        <v>1254</v>
      </c>
      <c r="I193" s="91"/>
      <c r="J193" s="92">
        <f t="shared" si="36"/>
        <v>0</v>
      </c>
      <c r="K193" s="92">
        <f>I193*J193</f>
        <v>0</v>
      </c>
      <c r="M193" s="91" t="s">
        <v>1254</v>
      </c>
      <c r="N193" s="91"/>
      <c r="O193" s="92">
        <f t="shared" si="37"/>
        <v>0</v>
      </c>
      <c r="P193" s="92">
        <f>N193*O193</f>
        <v>0</v>
      </c>
      <c r="R193" s="91" t="s">
        <v>1254</v>
      </c>
      <c r="S193" s="91">
        <v>12</v>
      </c>
      <c r="T193" s="92">
        <f t="shared" si="38"/>
        <v>0</v>
      </c>
      <c r="U193" s="92">
        <f>S193*T193</f>
        <v>0</v>
      </c>
    </row>
    <row r="194" spans="1:21" s="131" customFormat="1">
      <c r="A194" s="139"/>
      <c r="B194" s="137" t="s">
        <v>1440</v>
      </c>
      <c r="C194" s="91" t="s">
        <v>1254</v>
      </c>
      <c r="D194" s="91">
        <v>12</v>
      </c>
      <c r="E194" s="1072"/>
      <c r="F194" s="92">
        <f>D194*E194</f>
        <v>0</v>
      </c>
      <c r="G194" s="92"/>
      <c r="H194" s="91" t="s">
        <v>1254</v>
      </c>
      <c r="I194" s="91"/>
      <c r="J194" s="92">
        <f t="shared" si="36"/>
        <v>0</v>
      </c>
      <c r="K194" s="92">
        <f>I194*J194</f>
        <v>0</v>
      </c>
      <c r="M194" s="91" t="s">
        <v>1254</v>
      </c>
      <c r="N194" s="91"/>
      <c r="O194" s="92">
        <f t="shared" si="37"/>
        <v>0</v>
      </c>
      <c r="P194" s="92">
        <f>N194*O194</f>
        <v>0</v>
      </c>
      <c r="R194" s="91" t="s">
        <v>1254</v>
      </c>
      <c r="S194" s="91">
        <v>12</v>
      </c>
      <c r="T194" s="92">
        <f t="shared" si="38"/>
        <v>0</v>
      </c>
      <c r="U194" s="92">
        <f>S194*T194</f>
        <v>0</v>
      </c>
    </row>
    <row r="195" spans="1:21" s="131" customFormat="1">
      <c r="A195" s="139"/>
      <c r="B195" s="137"/>
      <c r="C195" s="91"/>
      <c r="D195" s="91"/>
      <c r="E195" s="92"/>
      <c r="F195" s="92"/>
      <c r="G195" s="92"/>
      <c r="H195" s="91"/>
      <c r="I195" s="91"/>
      <c r="J195" s="92"/>
      <c r="K195" s="92"/>
      <c r="M195" s="91"/>
      <c r="N195" s="91"/>
      <c r="O195" s="92"/>
      <c r="P195" s="92"/>
      <c r="R195" s="91"/>
      <c r="S195" s="91"/>
      <c r="T195" s="92"/>
      <c r="U195" s="92"/>
    </row>
    <row r="196" spans="1:21" s="131" customFormat="1" ht="25.5">
      <c r="A196" s="148" t="s">
        <v>2037</v>
      </c>
      <c r="B196" s="93" t="s">
        <v>1442</v>
      </c>
      <c r="C196" s="140" t="s">
        <v>1</v>
      </c>
      <c r="D196" s="140">
        <v>1</v>
      </c>
      <c r="E196" s="1070"/>
      <c r="F196" s="92">
        <f>D196*E196</f>
        <v>0</v>
      </c>
      <c r="H196" s="140" t="s">
        <v>1</v>
      </c>
      <c r="I196" s="140"/>
      <c r="J196" s="92">
        <f t="shared" si="36"/>
        <v>0</v>
      </c>
      <c r="K196" s="92">
        <f>I196*J196</f>
        <v>0</v>
      </c>
      <c r="M196" s="140" t="s">
        <v>1</v>
      </c>
      <c r="N196" s="140"/>
      <c r="O196" s="92">
        <f t="shared" si="37"/>
        <v>0</v>
      </c>
      <c r="P196" s="92">
        <f>N196*O196</f>
        <v>0</v>
      </c>
      <c r="R196" s="140" t="s">
        <v>1</v>
      </c>
      <c r="S196" s="140">
        <v>1</v>
      </c>
      <c r="T196" s="92">
        <f t="shared" si="38"/>
        <v>0</v>
      </c>
      <c r="U196" s="92">
        <f>S196*T196</f>
        <v>0</v>
      </c>
    </row>
    <row r="197" spans="1:21" s="133" customFormat="1">
      <c r="A197" s="141" t="s">
        <v>1443</v>
      </c>
      <c r="B197" s="142"/>
      <c r="C197" s="91"/>
      <c r="D197" s="91"/>
      <c r="E197" s="92"/>
      <c r="F197" s="92"/>
      <c r="H197" s="91"/>
      <c r="I197" s="91"/>
      <c r="J197" s="92"/>
      <c r="K197" s="92"/>
      <c r="M197" s="91"/>
      <c r="N197" s="91"/>
      <c r="O197" s="92"/>
      <c r="P197" s="92"/>
      <c r="R197" s="91"/>
      <c r="S197" s="91"/>
      <c r="T197" s="92"/>
      <c r="U197" s="92"/>
    </row>
    <row r="198" spans="1:21" s="133" customFormat="1">
      <c r="A198" s="143" t="s">
        <v>1110</v>
      </c>
      <c r="B198" s="144" t="s">
        <v>1444</v>
      </c>
      <c r="C198" s="145"/>
      <c r="D198" s="146"/>
      <c r="E198" s="147"/>
      <c r="F198" s="95">
        <f>SUM(F196:F197,F6,F8,F36,F61,F73,F85,F98,F111,F113,F120,F126,F128,F130,F186,F189,F192,F193,F194)</f>
        <v>0</v>
      </c>
      <c r="G198" s="95"/>
      <c r="H198" s="95"/>
      <c r="I198" s="95"/>
      <c r="J198" s="95"/>
      <c r="K198" s="95">
        <f t="shared" ref="K198:U198" si="39">SUM(K196:K197,K6,K8,K36,K61,K73,K85,K98,K111,K113,K120,K126,K128,K130,K186,K189,K192,K193,K194)</f>
        <v>0</v>
      </c>
      <c r="L198" s="95"/>
      <c r="M198" s="95"/>
      <c r="N198" s="95"/>
      <c r="O198" s="95"/>
      <c r="P198" s="95">
        <f t="shared" si="39"/>
        <v>0</v>
      </c>
      <c r="Q198" s="95"/>
      <c r="R198" s="95"/>
      <c r="S198" s="95"/>
      <c r="T198" s="95"/>
      <c r="U198" s="95">
        <f t="shared" si="39"/>
        <v>0</v>
      </c>
    </row>
    <row r="199" spans="1:21">
      <c r="E199" s="57"/>
      <c r="J199" s="57"/>
      <c r="O199" s="57"/>
      <c r="T199" s="57"/>
    </row>
    <row r="200" spans="1:21">
      <c r="E200" s="57"/>
      <c r="J200" s="57"/>
      <c r="O200" s="57"/>
      <c r="T200" s="57"/>
    </row>
    <row r="201" spans="1:21">
      <c r="E201" s="57"/>
      <c r="J201" s="57"/>
      <c r="O201" s="57"/>
      <c r="T201" s="57"/>
    </row>
    <row r="202" spans="1:21">
      <c r="E202" s="57"/>
      <c r="J202" s="57"/>
      <c r="O202" s="57"/>
      <c r="T202" s="57"/>
    </row>
    <row r="203" spans="1:21">
      <c r="E203" s="57"/>
      <c r="J203" s="57"/>
      <c r="O203" s="57"/>
      <c r="T203" s="57"/>
    </row>
    <row r="204" spans="1:21">
      <c r="E204" s="57"/>
      <c r="J204" s="57"/>
      <c r="O204" s="57"/>
      <c r="T204" s="57"/>
    </row>
    <row r="205" spans="1:21">
      <c r="E205" s="57"/>
      <c r="J205" s="57"/>
      <c r="O205" s="57"/>
      <c r="T205" s="57"/>
    </row>
    <row r="206" spans="1:21">
      <c r="E206" s="57"/>
      <c r="J206" s="57"/>
      <c r="O206" s="57"/>
      <c r="T206" s="57"/>
    </row>
    <row r="207" spans="1:21">
      <c r="E207" s="57"/>
      <c r="J207" s="57"/>
      <c r="O207" s="57"/>
      <c r="T207" s="57"/>
    </row>
    <row r="208" spans="1:21">
      <c r="E208" s="57"/>
      <c r="J208" s="57"/>
      <c r="O208" s="57"/>
      <c r="T208" s="57"/>
    </row>
    <row r="209" spans="5:20">
      <c r="E209" s="57"/>
      <c r="J209" s="57"/>
      <c r="O209" s="57"/>
      <c r="T209" s="57"/>
    </row>
    <row r="210" spans="5:20">
      <c r="E210" s="57"/>
      <c r="J210" s="57"/>
      <c r="O210" s="57"/>
      <c r="T210" s="57"/>
    </row>
    <row r="211" spans="5:20">
      <c r="E211" s="57"/>
      <c r="J211" s="57"/>
      <c r="O211" s="57"/>
      <c r="T211" s="57"/>
    </row>
    <row r="212" spans="5:20">
      <c r="E212" s="57"/>
      <c r="J212" s="57"/>
      <c r="O212" s="57"/>
      <c r="T212" s="57"/>
    </row>
    <row r="213" spans="5:20">
      <c r="E213" s="57"/>
      <c r="J213" s="57"/>
      <c r="O213" s="57"/>
      <c r="T213" s="57"/>
    </row>
    <row r="214" spans="5:20">
      <c r="E214" s="57"/>
      <c r="J214" s="57"/>
      <c r="O214" s="57"/>
      <c r="T214" s="57"/>
    </row>
    <row r="215" spans="5:20">
      <c r="E215" s="57"/>
      <c r="J215" s="57"/>
      <c r="O215" s="57"/>
      <c r="T215" s="57"/>
    </row>
    <row r="216" spans="5:20">
      <c r="E216" s="57"/>
      <c r="J216" s="57"/>
      <c r="O216" s="57"/>
      <c r="T216" s="57"/>
    </row>
    <row r="217" spans="5:20">
      <c r="E217" s="57"/>
      <c r="J217" s="57"/>
      <c r="O217" s="57"/>
      <c r="T217" s="57"/>
    </row>
    <row r="218" spans="5:20">
      <c r="E218" s="57"/>
      <c r="J218" s="57"/>
      <c r="O218" s="57"/>
      <c r="T218" s="57"/>
    </row>
    <row r="219" spans="5:20">
      <c r="E219" s="57"/>
      <c r="J219" s="57"/>
      <c r="O219" s="57"/>
      <c r="T219" s="57"/>
    </row>
    <row r="220" spans="5:20">
      <c r="E220" s="57"/>
      <c r="J220" s="57"/>
      <c r="O220" s="57"/>
      <c r="T220" s="57"/>
    </row>
    <row r="221" spans="5:20">
      <c r="E221" s="57"/>
      <c r="J221" s="57"/>
      <c r="O221" s="57"/>
      <c r="T221" s="57"/>
    </row>
    <row r="222" spans="5:20">
      <c r="E222" s="57"/>
      <c r="J222" s="57"/>
      <c r="O222" s="57"/>
      <c r="T222" s="57"/>
    </row>
    <row r="223" spans="5:20">
      <c r="E223" s="57"/>
      <c r="J223" s="57"/>
      <c r="O223" s="57"/>
      <c r="T223" s="57"/>
    </row>
    <row r="224" spans="5:20">
      <c r="E224" s="57"/>
      <c r="J224" s="57"/>
      <c r="O224" s="57"/>
      <c r="T224" s="57"/>
    </row>
    <row r="225" spans="5:20">
      <c r="E225" s="57"/>
      <c r="J225" s="57"/>
      <c r="O225" s="57"/>
      <c r="T225" s="57"/>
    </row>
    <row r="226" spans="5:20">
      <c r="E226" s="57"/>
      <c r="J226" s="57"/>
      <c r="O226" s="57"/>
      <c r="T226" s="57"/>
    </row>
    <row r="227" spans="5:20">
      <c r="E227" s="57"/>
      <c r="J227" s="57"/>
      <c r="O227" s="57"/>
      <c r="T227" s="57"/>
    </row>
    <row r="228" spans="5:20">
      <c r="E228" s="57"/>
      <c r="J228" s="57"/>
      <c r="O228" s="57"/>
      <c r="T228" s="57"/>
    </row>
    <row r="229" spans="5:20">
      <c r="E229" s="57"/>
      <c r="J229" s="57"/>
      <c r="O229" s="57"/>
      <c r="T229" s="57"/>
    </row>
    <row r="230" spans="5:20">
      <c r="E230" s="57"/>
      <c r="J230" s="57"/>
      <c r="O230" s="57"/>
      <c r="T230" s="57"/>
    </row>
    <row r="231" spans="5:20">
      <c r="E231" s="57"/>
      <c r="J231" s="57"/>
      <c r="O231" s="57"/>
      <c r="T231" s="57"/>
    </row>
    <row r="232" spans="5:20">
      <c r="E232" s="57"/>
      <c r="J232" s="57"/>
      <c r="O232" s="57"/>
      <c r="T232" s="57"/>
    </row>
    <row r="233" spans="5:20">
      <c r="E233" s="57"/>
      <c r="J233" s="57"/>
      <c r="O233" s="57"/>
      <c r="T233" s="57"/>
    </row>
    <row r="234" spans="5:20">
      <c r="E234" s="57"/>
      <c r="J234" s="57"/>
      <c r="O234" s="57"/>
      <c r="T234" s="57"/>
    </row>
    <row r="235" spans="5:20">
      <c r="E235" s="57"/>
      <c r="J235" s="57"/>
      <c r="O235" s="57"/>
      <c r="T235" s="57"/>
    </row>
    <row r="236" spans="5:20">
      <c r="E236" s="57"/>
      <c r="J236" s="57"/>
      <c r="O236" s="57"/>
      <c r="T236" s="57"/>
    </row>
    <row r="237" spans="5:20">
      <c r="E237" s="57"/>
      <c r="J237" s="57"/>
      <c r="O237" s="57"/>
      <c r="T237" s="57"/>
    </row>
    <row r="238" spans="5:20">
      <c r="E238" s="57"/>
      <c r="J238" s="57"/>
      <c r="O238" s="57"/>
      <c r="T238" s="57"/>
    </row>
    <row r="239" spans="5:20">
      <c r="E239" s="57"/>
      <c r="J239" s="57"/>
      <c r="O239" s="57"/>
      <c r="T239" s="57"/>
    </row>
    <row r="240" spans="5:20">
      <c r="E240" s="57"/>
      <c r="J240" s="57"/>
      <c r="O240" s="57"/>
      <c r="T240" s="57"/>
    </row>
    <row r="241" spans="5:20">
      <c r="E241" s="57"/>
      <c r="J241" s="57"/>
      <c r="O241" s="57"/>
      <c r="T241" s="57"/>
    </row>
    <row r="242" spans="5:20">
      <c r="E242" s="57"/>
      <c r="J242" s="57"/>
      <c r="O242" s="57"/>
      <c r="T242" s="57"/>
    </row>
    <row r="243" spans="5:20">
      <c r="E243" s="57"/>
      <c r="J243" s="57"/>
      <c r="O243" s="57"/>
      <c r="T243" s="57"/>
    </row>
    <row r="244" spans="5:20">
      <c r="E244" s="57"/>
      <c r="J244" s="57"/>
      <c r="O244" s="57"/>
      <c r="T244" s="57"/>
    </row>
    <row r="245" spans="5:20">
      <c r="E245" s="57"/>
      <c r="J245" s="57"/>
      <c r="O245" s="57"/>
      <c r="T245" s="57"/>
    </row>
    <row r="246" spans="5:20">
      <c r="E246" s="57"/>
      <c r="J246" s="57"/>
      <c r="O246" s="57"/>
      <c r="T246" s="57"/>
    </row>
    <row r="247" spans="5:20">
      <c r="E247" s="57"/>
      <c r="J247" s="57"/>
      <c r="O247" s="57"/>
      <c r="T247" s="57"/>
    </row>
    <row r="248" spans="5:20">
      <c r="E248" s="57"/>
      <c r="J248" s="57"/>
      <c r="O248" s="57"/>
      <c r="T248" s="57"/>
    </row>
    <row r="249" spans="5:20">
      <c r="E249" s="57"/>
      <c r="J249" s="57"/>
      <c r="O249" s="57"/>
      <c r="T249" s="57"/>
    </row>
    <row r="250" spans="5:20">
      <c r="E250" s="57"/>
      <c r="J250" s="57"/>
      <c r="O250" s="57"/>
      <c r="T250" s="57"/>
    </row>
    <row r="251" spans="5:20">
      <c r="E251" s="57"/>
      <c r="J251" s="57"/>
      <c r="O251" s="57"/>
      <c r="T251" s="57"/>
    </row>
    <row r="252" spans="5:20">
      <c r="E252" s="57"/>
      <c r="J252" s="57"/>
      <c r="O252" s="57"/>
      <c r="T252" s="57"/>
    </row>
    <row r="253" spans="5:20">
      <c r="E253" s="57"/>
      <c r="J253" s="57"/>
      <c r="O253" s="57"/>
      <c r="T253" s="57"/>
    </row>
    <row r="254" spans="5:20">
      <c r="E254" s="57"/>
      <c r="J254" s="57"/>
      <c r="O254" s="57"/>
      <c r="T254" s="57"/>
    </row>
    <row r="255" spans="5:20">
      <c r="E255" s="57"/>
      <c r="J255" s="57"/>
      <c r="O255" s="57"/>
      <c r="T255" s="57"/>
    </row>
    <row r="256" spans="5:20">
      <c r="E256" s="57"/>
      <c r="J256" s="57"/>
      <c r="O256" s="57"/>
      <c r="T256" s="57"/>
    </row>
    <row r="257" spans="5:20">
      <c r="E257" s="57"/>
      <c r="J257" s="57"/>
      <c r="O257" s="57"/>
      <c r="T257" s="57"/>
    </row>
    <row r="258" spans="5:20">
      <c r="E258" s="57"/>
      <c r="J258" s="57"/>
      <c r="O258" s="57"/>
      <c r="T258" s="57"/>
    </row>
    <row r="259" spans="5:20">
      <c r="E259" s="57"/>
      <c r="J259" s="57"/>
      <c r="O259" s="57"/>
      <c r="T259" s="57"/>
    </row>
    <row r="260" spans="5:20">
      <c r="E260" s="57"/>
      <c r="J260" s="57"/>
      <c r="O260" s="57"/>
      <c r="T260" s="57"/>
    </row>
    <row r="261" spans="5:20">
      <c r="E261" s="57"/>
      <c r="J261" s="57"/>
      <c r="O261" s="57"/>
      <c r="T261" s="57"/>
    </row>
    <row r="262" spans="5:20">
      <c r="E262" s="57"/>
      <c r="J262" s="57"/>
      <c r="O262" s="57"/>
      <c r="T262" s="57"/>
    </row>
    <row r="263" spans="5:20">
      <c r="E263" s="57"/>
      <c r="J263" s="57"/>
      <c r="O263" s="57"/>
      <c r="T263" s="57"/>
    </row>
    <row r="264" spans="5:20">
      <c r="E264" s="57"/>
      <c r="J264" s="57"/>
      <c r="O264" s="57"/>
      <c r="T264" s="57"/>
    </row>
    <row r="265" spans="5:20">
      <c r="E265" s="57"/>
      <c r="J265" s="57"/>
      <c r="O265" s="57"/>
      <c r="T265" s="57"/>
    </row>
    <row r="266" spans="5:20">
      <c r="E266" s="57"/>
      <c r="J266" s="57"/>
      <c r="O266" s="57"/>
      <c r="T266" s="57"/>
    </row>
    <row r="267" spans="5:20">
      <c r="E267" s="57"/>
      <c r="J267" s="57"/>
      <c r="O267" s="57"/>
      <c r="T267" s="57"/>
    </row>
    <row r="268" spans="5:20">
      <c r="E268" s="57"/>
      <c r="J268" s="57"/>
      <c r="O268" s="57"/>
      <c r="T268" s="57"/>
    </row>
    <row r="269" spans="5:20">
      <c r="E269" s="57"/>
      <c r="J269" s="57"/>
      <c r="O269" s="57"/>
      <c r="T269" s="57"/>
    </row>
    <row r="270" spans="5:20">
      <c r="E270" s="57"/>
      <c r="J270" s="57"/>
      <c r="O270" s="57"/>
      <c r="T270" s="57"/>
    </row>
    <row r="271" spans="5:20">
      <c r="E271" s="57"/>
      <c r="J271" s="57"/>
      <c r="O271" s="57"/>
      <c r="T271" s="57"/>
    </row>
    <row r="272" spans="5:20">
      <c r="E272" s="57"/>
      <c r="J272" s="57"/>
      <c r="O272" s="57"/>
      <c r="T272" s="57"/>
    </row>
    <row r="273" spans="5:20">
      <c r="E273" s="57"/>
      <c r="J273" s="57"/>
      <c r="O273" s="57"/>
      <c r="T273" s="57"/>
    </row>
    <row r="274" spans="5:20">
      <c r="E274" s="57"/>
      <c r="J274" s="57"/>
      <c r="O274" s="57"/>
      <c r="T274" s="57"/>
    </row>
    <row r="275" spans="5:20">
      <c r="E275" s="57"/>
      <c r="J275" s="57"/>
      <c r="O275" s="57"/>
      <c r="T275" s="57"/>
    </row>
    <row r="276" spans="5:20">
      <c r="E276" s="57"/>
      <c r="J276" s="57"/>
      <c r="O276" s="57"/>
      <c r="T276" s="57"/>
    </row>
    <row r="277" spans="5:20">
      <c r="E277" s="57"/>
      <c r="J277" s="57"/>
      <c r="O277" s="57"/>
      <c r="T277" s="57"/>
    </row>
    <row r="278" spans="5:20">
      <c r="E278" s="57"/>
      <c r="J278" s="57"/>
      <c r="O278" s="57"/>
      <c r="T278" s="57"/>
    </row>
    <row r="279" spans="5:20">
      <c r="E279" s="57"/>
      <c r="J279" s="57"/>
      <c r="O279" s="57"/>
      <c r="T279" s="57"/>
    </row>
    <row r="280" spans="5:20">
      <c r="E280" s="57"/>
      <c r="J280" s="57"/>
      <c r="O280" s="57"/>
      <c r="T280" s="57"/>
    </row>
    <row r="281" spans="5:20">
      <c r="E281" s="57"/>
      <c r="J281" s="57"/>
      <c r="O281" s="57"/>
      <c r="T281" s="57"/>
    </row>
    <row r="282" spans="5:20">
      <c r="E282" s="57"/>
      <c r="J282" s="57"/>
      <c r="O282" s="57"/>
      <c r="T282" s="57"/>
    </row>
    <row r="283" spans="5:20">
      <c r="E283" s="57"/>
      <c r="J283" s="57"/>
      <c r="O283" s="57"/>
      <c r="T283" s="57"/>
    </row>
    <row r="284" spans="5:20">
      <c r="E284" s="57"/>
      <c r="J284" s="57"/>
      <c r="O284" s="57"/>
      <c r="T284" s="57"/>
    </row>
    <row r="285" spans="5:20">
      <c r="E285" s="57"/>
      <c r="J285" s="57"/>
      <c r="O285" s="57"/>
      <c r="T285" s="57"/>
    </row>
    <row r="286" spans="5:20">
      <c r="E286" s="57"/>
      <c r="J286" s="57"/>
      <c r="O286" s="57"/>
      <c r="T286" s="57"/>
    </row>
    <row r="287" spans="5:20">
      <c r="E287" s="57"/>
      <c r="J287" s="57"/>
      <c r="O287" s="57"/>
      <c r="T287" s="57"/>
    </row>
    <row r="288" spans="5:20">
      <c r="E288" s="57"/>
      <c r="J288" s="57"/>
      <c r="O288" s="57"/>
      <c r="T288" s="57"/>
    </row>
    <row r="289" spans="5:20">
      <c r="E289" s="57"/>
      <c r="J289" s="57"/>
      <c r="O289" s="57"/>
      <c r="T289" s="57"/>
    </row>
    <row r="290" spans="5:20">
      <c r="E290" s="57"/>
      <c r="J290" s="57"/>
      <c r="O290" s="57"/>
      <c r="T290" s="57"/>
    </row>
    <row r="291" spans="5:20">
      <c r="E291" s="57"/>
      <c r="J291" s="57"/>
      <c r="O291" s="57"/>
      <c r="T291" s="57"/>
    </row>
    <row r="292" spans="5:20">
      <c r="E292" s="57"/>
      <c r="J292" s="57"/>
      <c r="O292" s="57"/>
      <c r="T292" s="57"/>
    </row>
    <row r="293" spans="5:20">
      <c r="E293" s="57"/>
      <c r="J293" s="57"/>
      <c r="O293" s="57"/>
      <c r="T293" s="57"/>
    </row>
    <row r="294" spans="5:20">
      <c r="E294" s="57"/>
      <c r="J294" s="57"/>
      <c r="O294" s="57"/>
      <c r="T294" s="57"/>
    </row>
    <row r="295" spans="5:20">
      <c r="E295" s="57"/>
      <c r="J295" s="57"/>
      <c r="O295" s="57"/>
      <c r="T295" s="57"/>
    </row>
    <row r="296" spans="5:20">
      <c r="E296" s="57"/>
      <c r="J296" s="57"/>
      <c r="O296" s="57"/>
      <c r="T296" s="57"/>
    </row>
    <row r="297" spans="5:20">
      <c r="E297" s="57"/>
      <c r="J297" s="57"/>
      <c r="O297" s="57"/>
      <c r="T297" s="57"/>
    </row>
    <row r="298" spans="5:20">
      <c r="E298" s="57"/>
      <c r="J298" s="57"/>
      <c r="O298" s="57"/>
      <c r="T298" s="57"/>
    </row>
    <row r="299" spans="5:20">
      <c r="E299" s="57"/>
      <c r="J299" s="57"/>
      <c r="O299" s="57"/>
      <c r="T299" s="57"/>
    </row>
    <row r="300" spans="5:20">
      <c r="E300" s="57"/>
      <c r="J300" s="57"/>
      <c r="O300" s="57"/>
      <c r="T300" s="57"/>
    </row>
    <row r="301" spans="5:20">
      <c r="E301" s="57"/>
      <c r="J301" s="57"/>
      <c r="O301" s="57"/>
      <c r="T301" s="57"/>
    </row>
    <row r="302" spans="5:20">
      <c r="E302" s="57"/>
      <c r="J302" s="57"/>
      <c r="O302" s="57"/>
      <c r="T302" s="57"/>
    </row>
    <row r="303" spans="5:20">
      <c r="E303" s="57"/>
      <c r="J303" s="57"/>
      <c r="O303" s="57"/>
      <c r="T303" s="57"/>
    </row>
    <row r="304" spans="5:20">
      <c r="E304" s="57"/>
      <c r="J304" s="57"/>
      <c r="O304" s="57"/>
      <c r="T304" s="57"/>
    </row>
    <row r="305" spans="5:20">
      <c r="E305" s="57"/>
      <c r="J305" s="57"/>
      <c r="O305" s="57"/>
      <c r="T305" s="57"/>
    </row>
    <row r="306" spans="5:20">
      <c r="E306" s="57"/>
      <c r="J306" s="57"/>
      <c r="O306" s="57"/>
      <c r="T306" s="57"/>
    </row>
    <row r="307" spans="5:20">
      <c r="E307" s="57"/>
      <c r="J307" s="57"/>
      <c r="O307" s="57"/>
      <c r="T307" s="57"/>
    </row>
    <row r="308" spans="5:20">
      <c r="E308" s="57"/>
      <c r="J308" s="57"/>
      <c r="O308" s="57"/>
      <c r="T308" s="57"/>
    </row>
    <row r="309" spans="5:20">
      <c r="E309" s="57"/>
      <c r="J309" s="57"/>
      <c r="O309" s="57"/>
      <c r="T309" s="57"/>
    </row>
    <row r="310" spans="5:20">
      <c r="E310" s="57"/>
      <c r="J310" s="57"/>
      <c r="O310" s="57"/>
      <c r="T310" s="57"/>
    </row>
    <row r="311" spans="5:20">
      <c r="E311" s="57"/>
      <c r="J311" s="57"/>
      <c r="O311" s="57"/>
      <c r="T311" s="57"/>
    </row>
    <row r="312" spans="5:20">
      <c r="E312" s="57"/>
      <c r="J312" s="57"/>
      <c r="O312" s="57"/>
      <c r="T312" s="57"/>
    </row>
    <row r="313" spans="5:20">
      <c r="E313" s="57"/>
      <c r="J313" s="57"/>
      <c r="O313" s="57"/>
      <c r="T313" s="57"/>
    </row>
    <row r="314" spans="5:20">
      <c r="E314" s="57"/>
      <c r="J314" s="57"/>
      <c r="O314" s="57"/>
      <c r="T314" s="57"/>
    </row>
    <row r="315" spans="5:20">
      <c r="E315" s="57"/>
      <c r="J315" s="57"/>
      <c r="O315" s="57"/>
      <c r="T315" s="57"/>
    </row>
    <row r="316" spans="5:20">
      <c r="E316" s="57"/>
      <c r="J316" s="57"/>
      <c r="O316" s="57"/>
      <c r="T316" s="57"/>
    </row>
    <row r="317" spans="5:20">
      <c r="E317" s="57"/>
      <c r="J317" s="57"/>
      <c r="O317" s="57"/>
      <c r="T317" s="57"/>
    </row>
    <row r="318" spans="5:20">
      <c r="E318" s="57"/>
      <c r="J318" s="57"/>
      <c r="O318" s="57"/>
      <c r="T318" s="57"/>
    </row>
    <row r="319" spans="5:20">
      <c r="E319" s="57"/>
      <c r="J319" s="57"/>
      <c r="O319" s="57"/>
      <c r="T319" s="57"/>
    </row>
    <row r="320" spans="5:20">
      <c r="E320" s="57"/>
      <c r="J320" s="57"/>
      <c r="O320" s="57"/>
      <c r="T320" s="57"/>
    </row>
    <row r="321" spans="5:20">
      <c r="E321" s="57"/>
      <c r="J321" s="57"/>
      <c r="O321" s="57"/>
      <c r="T321" s="57"/>
    </row>
    <row r="322" spans="5:20">
      <c r="E322" s="57"/>
      <c r="J322" s="57"/>
      <c r="O322" s="57"/>
      <c r="T322" s="57"/>
    </row>
    <row r="323" spans="5:20">
      <c r="E323" s="57"/>
      <c r="J323" s="57"/>
      <c r="O323" s="57"/>
      <c r="T323" s="57"/>
    </row>
    <row r="324" spans="5:20">
      <c r="E324" s="57"/>
      <c r="J324" s="57"/>
      <c r="O324" s="57"/>
      <c r="T324" s="57"/>
    </row>
    <row r="325" spans="5:20">
      <c r="E325" s="57"/>
      <c r="J325" s="57"/>
      <c r="O325" s="57"/>
      <c r="T325" s="57"/>
    </row>
    <row r="326" spans="5:20">
      <c r="E326" s="57"/>
      <c r="J326" s="57"/>
      <c r="O326" s="57"/>
      <c r="T326" s="57"/>
    </row>
    <row r="327" spans="5:20">
      <c r="E327" s="57"/>
      <c r="J327" s="57"/>
      <c r="O327" s="57"/>
      <c r="T327" s="57"/>
    </row>
    <row r="328" spans="5:20">
      <c r="E328" s="57"/>
      <c r="J328" s="57"/>
      <c r="O328" s="57"/>
      <c r="T328" s="57"/>
    </row>
    <row r="329" spans="5:20">
      <c r="E329" s="57"/>
      <c r="J329" s="57"/>
      <c r="O329" s="57"/>
      <c r="T329" s="57"/>
    </row>
    <row r="330" spans="5:20">
      <c r="E330" s="57"/>
      <c r="J330" s="57"/>
      <c r="O330" s="57"/>
      <c r="T330" s="57"/>
    </row>
    <row r="331" spans="5:20">
      <c r="E331" s="57"/>
      <c r="J331" s="57"/>
      <c r="O331" s="57"/>
      <c r="T331" s="57"/>
    </row>
    <row r="332" spans="5:20">
      <c r="E332" s="57"/>
      <c r="J332" s="57"/>
      <c r="O332" s="57"/>
      <c r="T332" s="57"/>
    </row>
    <row r="333" spans="5:20">
      <c r="E333" s="57"/>
      <c r="J333" s="57"/>
      <c r="O333" s="57"/>
      <c r="T333" s="57"/>
    </row>
    <row r="334" spans="5:20">
      <c r="E334" s="57"/>
      <c r="J334" s="57"/>
      <c r="O334" s="57"/>
      <c r="T334" s="57"/>
    </row>
    <row r="335" spans="5:20">
      <c r="E335" s="57"/>
      <c r="J335" s="57"/>
      <c r="O335" s="57"/>
      <c r="T335" s="57"/>
    </row>
    <row r="336" spans="5:20">
      <c r="E336" s="57"/>
      <c r="J336" s="57"/>
      <c r="O336" s="57"/>
      <c r="T336" s="57"/>
    </row>
    <row r="337" spans="5:20">
      <c r="E337" s="57"/>
      <c r="J337" s="57"/>
      <c r="O337" s="57"/>
      <c r="T337" s="57"/>
    </row>
    <row r="338" spans="5:20">
      <c r="E338" s="57"/>
      <c r="J338" s="57"/>
      <c r="O338" s="57"/>
      <c r="T338" s="57"/>
    </row>
    <row r="339" spans="5:20">
      <c r="E339" s="57"/>
      <c r="J339" s="57"/>
      <c r="O339" s="57"/>
      <c r="T339" s="57"/>
    </row>
    <row r="340" spans="5:20">
      <c r="E340" s="57"/>
      <c r="J340" s="57"/>
      <c r="O340" s="57"/>
      <c r="T340" s="57"/>
    </row>
    <row r="341" spans="5:20">
      <c r="E341" s="57"/>
      <c r="J341" s="57"/>
      <c r="O341" s="57"/>
      <c r="T341" s="57"/>
    </row>
    <row r="342" spans="5:20">
      <c r="E342" s="57"/>
      <c r="J342" s="57"/>
      <c r="O342" s="57"/>
      <c r="T342" s="57"/>
    </row>
    <row r="343" spans="5:20">
      <c r="E343" s="57"/>
      <c r="J343" s="57"/>
      <c r="O343" s="57"/>
      <c r="T343" s="57"/>
    </row>
    <row r="344" spans="5:20">
      <c r="E344" s="57"/>
      <c r="J344" s="57"/>
      <c r="O344" s="57"/>
      <c r="T344" s="57"/>
    </row>
    <row r="345" spans="5:20">
      <c r="E345" s="57"/>
      <c r="J345" s="57"/>
      <c r="O345" s="57"/>
      <c r="T345" s="57"/>
    </row>
    <row r="346" spans="5:20">
      <c r="E346" s="57"/>
      <c r="J346" s="57"/>
      <c r="O346" s="57"/>
      <c r="T346" s="57"/>
    </row>
    <row r="347" spans="5:20">
      <c r="E347" s="57"/>
      <c r="J347" s="57"/>
      <c r="O347" s="57"/>
      <c r="T347" s="57"/>
    </row>
    <row r="348" spans="5:20">
      <c r="E348" s="57"/>
      <c r="J348" s="57"/>
      <c r="O348" s="57"/>
      <c r="T348" s="57"/>
    </row>
    <row r="349" spans="5:20">
      <c r="E349" s="57"/>
      <c r="J349" s="57"/>
      <c r="O349" s="57"/>
      <c r="T349" s="57"/>
    </row>
    <row r="350" spans="5:20">
      <c r="E350" s="57"/>
      <c r="J350" s="57"/>
      <c r="O350" s="57"/>
      <c r="T350" s="57"/>
    </row>
    <row r="351" spans="5:20">
      <c r="E351" s="57"/>
      <c r="J351" s="57"/>
      <c r="O351" s="57"/>
      <c r="T351" s="57"/>
    </row>
    <row r="352" spans="5:20">
      <c r="E352" s="57"/>
      <c r="J352" s="57"/>
      <c r="O352" s="57"/>
      <c r="T352" s="57"/>
    </row>
    <row r="353" spans="5:20">
      <c r="E353" s="57"/>
      <c r="J353" s="57"/>
      <c r="O353" s="57"/>
      <c r="T353" s="57"/>
    </row>
    <row r="354" spans="5:20">
      <c r="E354" s="57"/>
      <c r="J354" s="57"/>
      <c r="O354" s="57"/>
      <c r="T354" s="57"/>
    </row>
    <row r="355" spans="5:20">
      <c r="E355" s="57"/>
      <c r="J355" s="57"/>
      <c r="O355" s="57"/>
      <c r="T355" s="57"/>
    </row>
    <row r="356" spans="5:20">
      <c r="E356" s="57"/>
      <c r="J356" s="57"/>
      <c r="O356" s="57"/>
      <c r="T356" s="57"/>
    </row>
    <row r="357" spans="5:20">
      <c r="E357" s="57"/>
      <c r="J357" s="57"/>
      <c r="O357" s="57"/>
      <c r="T357" s="57"/>
    </row>
    <row r="358" spans="5:20">
      <c r="E358" s="57"/>
      <c r="J358" s="57"/>
      <c r="O358" s="57"/>
      <c r="T358" s="57"/>
    </row>
    <row r="359" spans="5:20">
      <c r="E359" s="57"/>
      <c r="J359" s="57"/>
      <c r="O359" s="57"/>
      <c r="T359" s="57"/>
    </row>
    <row r="360" spans="5:20">
      <c r="E360" s="57"/>
      <c r="J360" s="57"/>
      <c r="O360" s="57"/>
      <c r="T360" s="57"/>
    </row>
    <row r="361" spans="5:20">
      <c r="E361" s="57"/>
      <c r="J361" s="57"/>
      <c r="O361" s="57"/>
      <c r="T361" s="57"/>
    </row>
    <row r="362" spans="5:20">
      <c r="E362" s="57"/>
      <c r="J362" s="57"/>
      <c r="O362" s="57"/>
      <c r="T362" s="57"/>
    </row>
    <row r="363" spans="5:20">
      <c r="E363" s="57"/>
      <c r="J363" s="57"/>
      <c r="O363" s="57"/>
      <c r="T363" s="57"/>
    </row>
    <row r="364" spans="5:20">
      <c r="E364" s="57"/>
      <c r="J364" s="57"/>
      <c r="O364" s="57"/>
      <c r="T364" s="57"/>
    </row>
    <row r="365" spans="5:20">
      <c r="E365" s="57"/>
      <c r="J365" s="57"/>
      <c r="O365" s="57"/>
      <c r="T365" s="57"/>
    </row>
    <row r="366" spans="5:20">
      <c r="E366" s="57"/>
      <c r="J366" s="57"/>
      <c r="O366" s="57"/>
      <c r="T366" s="57"/>
    </row>
    <row r="367" spans="5:20">
      <c r="E367" s="57"/>
      <c r="J367" s="57"/>
      <c r="O367" s="57"/>
      <c r="T367" s="57"/>
    </row>
    <row r="368" spans="5:20">
      <c r="E368" s="57"/>
      <c r="J368" s="57"/>
      <c r="O368" s="57"/>
      <c r="T368" s="57"/>
    </row>
    <row r="369" spans="5:20">
      <c r="E369" s="57"/>
      <c r="J369" s="57"/>
      <c r="O369" s="57"/>
      <c r="T369" s="57"/>
    </row>
    <row r="370" spans="5:20">
      <c r="E370" s="57"/>
      <c r="J370" s="57"/>
      <c r="O370" s="57"/>
      <c r="T370" s="57"/>
    </row>
    <row r="371" spans="5:20">
      <c r="E371" s="57"/>
      <c r="J371" s="57"/>
      <c r="O371" s="57"/>
      <c r="T371" s="57"/>
    </row>
    <row r="372" spans="5:20">
      <c r="E372" s="57"/>
      <c r="J372" s="57"/>
      <c r="O372" s="57"/>
      <c r="T372" s="57"/>
    </row>
    <row r="373" spans="5:20">
      <c r="E373" s="57"/>
      <c r="J373" s="57"/>
      <c r="O373" s="57"/>
      <c r="T373" s="57"/>
    </row>
    <row r="374" spans="5:20">
      <c r="E374" s="57"/>
      <c r="J374" s="57"/>
      <c r="O374" s="57"/>
      <c r="T374" s="57"/>
    </row>
    <row r="375" spans="5:20">
      <c r="E375" s="57"/>
      <c r="J375" s="57"/>
      <c r="O375" s="57"/>
      <c r="T375" s="57"/>
    </row>
    <row r="376" spans="5:20">
      <c r="E376" s="57"/>
      <c r="J376" s="57"/>
      <c r="O376" s="57"/>
      <c r="T376" s="57"/>
    </row>
    <row r="377" spans="5:20">
      <c r="E377" s="57"/>
      <c r="J377" s="57"/>
      <c r="O377" s="57"/>
      <c r="T377" s="57"/>
    </row>
    <row r="378" spans="5:20">
      <c r="E378" s="57"/>
      <c r="J378" s="57"/>
      <c r="O378" s="57"/>
      <c r="T378" s="57"/>
    </row>
    <row r="379" spans="5:20">
      <c r="E379" s="57"/>
      <c r="J379" s="57"/>
      <c r="O379" s="57"/>
      <c r="T379" s="57"/>
    </row>
    <row r="380" spans="5:20">
      <c r="E380" s="57"/>
      <c r="J380" s="57"/>
      <c r="O380" s="57"/>
      <c r="T380" s="57"/>
    </row>
    <row r="381" spans="5:20">
      <c r="E381" s="57"/>
      <c r="J381" s="57"/>
      <c r="O381" s="57"/>
      <c r="T381" s="57"/>
    </row>
    <row r="382" spans="5:20">
      <c r="E382" s="57"/>
      <c r="J382" s="57"/>
      <c r="O382" s="57"/>
      <c r="T382" s="57"/>
    </row>
    <row r="383" spans="5:20">
      <c r="E383" s="57"/>
      <c r="J383" s="57"/>
      <c r="O383" s="57"/>
      <c r="T383" s="57"/>
    </row>
    <row r="384" spans="5:20">
      <c r="E384" s="57"/>
      <c r="J384" s="57"/>
      <c r="O384" s="57"/>
      <c r="T384" s="57"/>
    </row>
    <row r="385" spans="5:20">
      <c r="E385" s="57"/>
      <c r="J385" s="57"/>
      <c r="O385" s="57"/>
      <c r="T385" s="57"/>
    </row>
    <row r="386" spans="5:20">
      <c r="E386" s="57"/>
      <c r="J386" s="57"/>
      <c r="O386" s="57"/>
      <c r="T386" s="57"/>
    </row>
    <row r="387" spans="5:20">
      <c r="E387" s="57"/>
      <c r="J387" s="57"/>
      <c r="O387" s="57"/>
      <c r="T387" s="57"/>
    </row>
    <row r="388" spans="5:20">
      <c r="E388" s="57"/>
      <c r="J388" s="57"/>
      <c r="O388" s="57"/>
      <c r="T388" s="57"/>
    </row>
    <row r="389" spans="5:20">
      <c r="E389" s="57"/>
      <c r="J389" s="57"/>
      <c r="O389" s="57"/>
      <c r="T389" s="57"/>
    </row>
    <row r="390" spans="5:20">
      <c r="E390" s="57"/>
      <c r="J390" s="57"/>
      <c r="O390" s="57"/>
      <c r="T390" s="57"/>
    </row>
    <row r="391" spans="5:20">
      <c r="E391" s="57"/>
      <c r="J391" s="57"/>
      <c r="O391" s="57"/>
      <c r="T391" s="57"/>
    </row>
    <row r="392" spans="5:20">
      <c r="E392" s="57"/>
      <c r="J392" s="57"/>
      <c r="O392" s="57"/>
      <c r="T392" s="57"/>
    </row>
    <row r="393" spans="5:20">
      <c r="E393" s="57"/>
      <c r="J393" s="57"/>
      <c r="O393" s="57"/>
      <c r="T393" s="57"/>
    </row>
    <row r="394" spans="5:20">
      <c r="E394" s="57"/>
      <c r="J394" s="57"/>
      <c r="O394" s="57"/>
      <c r="T394" s="57"/>
    </row>
    <row r="395" spans="5:20">
      <c r="E395" s="57"/>
      <c r="J395" s="57"/>
      <c r="O395" s="57"/>
      <c r="T395" s="57"/>
    </row>
    <row r="396" spans="5:20">
      <c r="E396" s="57"/>
      <c r="J396" s="57"/>
      <c r="O396" s="57"/>
      <c r="T396" s="57"/>
    </row>
    <row r="397" spans="5:20">
      <c r="E397" s="57"/>
      <c r="J397" s="57"/>
      <c r="O397" s="57"/>
      <c r="T397" s="57"/>
    </row>
    <row r="398" spans="5:20">
      <c r="E398" s="57"/>
      <c r="J398" s="57"/>
      <c r="O398" s="57"/>
      <c r="T398" s="57"/>
    </row>
    <row r="399" spans="5:20">
      <c r="E399" s="57"/>
      <c r="J399" s="57"/>
      <c r="O399" s="57"/>
      <c r="T399" s="57"/>
    </row>
    <row r="400" spans="5:20">
      <c r="E400" s="57"/>
      <c r="J400" s="57"/>
      <c r="O400" s="57"/>
      <c r="T400" s="57"/>
    </row>
    <row r="401" spans="5:20">
      <c r="E401" s="57"/>
      <c r="J401" s="57"/>
      <c r="O401" s="57"/>
      <c r="T401" s="57"/>
    </row>
    <row r="402" spans="5:20">
      <c r="E402" s="57"/>
      <c r="J402" s="57"/>
      <c r="O402" s="57"/>
      <c r="T402" s="57"/>
    </row>
    <row r="403" spans="5:20">
      <c r="E403" s="57"/>
      <c r="J403" s="57"/>
      <c r="O403" s="57"/>
      <c r="T403" s="57"/>
    </row>
    <row r="404" spans="5:20">
      <c r="E404" s="57"/>
      <c r="J404" s="57"/>
      <c r="O404" s="57"/>
      <c r="T404" s="57"/>
    </row>
    <row r="405" spans="5:20">
      <c r="E405" s="57"/>
      <c r="J405" s="57"/>
      <c r="O405" s="57"/>
      <c r="T405" s="57"/>
    </row>
    <row r="406" spans="5:20">
      <c r="E406" s="57"/>
      <c r="J406" s="57"/>
      <c r="O406" s="57"/>
      <c r="T406" s="57"/>
    </row>
    <row r="407" spans="5:20">
      <c r="E407" s="57"/>
      <c r="J407" s="57"/>
      <c r="O407" s="57"/>
      <c r="T407" s="57"/>
    </row>
    <row r="408" spans="5:20">
      <c r="E408" s="57"/>
      <c r="J408" s="57"/>
      <c r="O408" s="57"/>
      <c r="T408" s="57"/>
    </row>
    <row r="409" spans="5:20">
      <c r="E409" s="57"/>
      <c r="J409" s="57"/>
      <c r="O409" s="57"/>
      <c r="T409" s="57"/>
    </row>
    <row r="410" spans="5:20">
      <c r="E410" s="57"/>
      <c r="J410" s="57"/>
      <c r="O410" s="57"/>
      <c r="T410" s="57"/>
    </row>
    <row r="411" spans="5:20">
      <c r="E411" s="57"/>
      <c r="J411" s="57"/>
      <c r="O411" s="57"/>
      <c r="T411" s="57"/>
    </row>
    <row r="412" spans="5:20">
      <c r="E412" s="57"/>
      <c r="J412" s="57"/>
      <c r="O412" s="57"/>
      <c r="T412" s="57"/>
    </row>
    <row r="413" spans="5:20">
      <c r="E413" s="57"/>
      <c r="J413" s="57"/>
      <c r="O413" s="57"/>
      <c r="T413" s="57"/>
    </row>
    <row r="414" spans="5:20">
      <c r="E414" s="57"/>
      <c r="J414" s="57"/>
      <c r="O414" s="57"/>
      <c r="T414" s="57"/>
    </row>
    <row r="415" spans="5:20">
      <c r="E415" s="57"/>
      <c r="J415" s="57"/>
      <c r="O415" s="57"/>
      <c r="T415" s="57"/>
    </row>
    <row r="416" spans="5:20">
      <c r="E416" s="57"/>
      <c r="J416" s="57"/>
      <c r="O416" s="57"/>
      <c r="T416" s="57"/>
    </row>
    <row r="417" spans="5:20">
      <c r="E417" s="57"/>
      <c r="J417" s="57"/>
      <c r="O417" s="57"/>
      <c r="T417" s="57"/>
    </row>
    <row r="418" spans="5:20">
      <c r="E418" s="57"/>
      <c r="J418" s="57"/>
      <c r="O418" s="57"/>
      <c r="T418" s="57"/>
    </row>
    <row r="419" spans="5:20">
      <c r="E419" s="57"/>
      <c r="J419" s="57"/>
      <c r="O419" s="57"/>
      <c r="T419" s="57"/>
    </row>
    <row r="420" spans="5:20">
      <c r="E420" s="57"/>
      <c r="J420" s="57"/>
      <c r="O420" s="57"/>
      <c r="T420" s="57"/>
    </row>
    <row r="421" spans="5:20">
      <c r="E421" s="57"/>
      <c r="J421" s="57"/>
      <c r="O421" s="57"/>
      <c r="T421" s="57"/>
    </row>
    <row r="422" spans="5:20">
      <c r="E422" s="57"/>
      <c r="J422" s="57"/>
      <c r="O422" s="57"/>
      <c r="T422" s="57"/>
    </row>
    <row r="423" spans="5:20">
      <c r="E423" s="57"/>
      <c r="J423" s="57"/>
      <c r="O423" s="57"/>
      <c r="T423" s="57"/>
    </row>
    <row r="424" spans="5:20">
      <c r="E424" s="57"/>
      <c r="J424" s="57"/>
      <c r="O424" s="57"/>
      <c r="T424" s="57"/>
    </row>
    <row r="425" spans="5:20">
      <c r="E425" s="57"/>
      <c r="J425" s="57"/>
      <c r="O425" s="57"/>
      <c r="T425" s="57"/>
    </row>
    <row r="426" spans="5:20">
      <c r="E426" s="57"/>
      <c r="J426" s="57"/>
      <c r="O426" s="57"/>
      <c r="T426" s="57"/>
    </row>
    <row r="427" spans="5:20">
      <c r="E427" s="57"/>
      <c r="J427" s="57"/>
      <c r="O427" s="57"/>
      <c r="T427" s="57"/>
    </row>
    <row r="428" spans="5:20">
      <c r="E428" s="57"/>
      <c r="J428" s="57"/>
      <c r="O428" s="57"/>
      <c r="T428" s="57"/>
    </row>
    <row r="429" spans="5:20">
      <c r="E429" s="57"/>
      <c r="J429" s="57"/>
      <c r="O429" s="57"/>
      <c r="T429" s="57"/>
    </row>
    <row r="430" spans="5:20">
      <c r="E430" s="57"/>
      <c r="J430" s="57"/>
      <c r="O430" s="57"/>
      <c r="T430" s="57"/>
    </row>
    <row r="431" spans="5:20">
      <c r="E431" s="57"/>
      <c r="J431" s="57"/>
      <c r="O431" s="57"/>
      <c r="T431" s="57"/>
    </row>
    <row r="432" spans="5:20">
      <c r="E432" s="57"/>
      <c r="J432" s="57"/>
      <c r="O432" s="57"/>
      <c r="T432" s="57"/>
    </row>
    <row r="433" spans="5:20">
      <c r="E433" s="57"/>
      <c r="J433" s="57"/>
      <c r="O433" s="57"/>
      <c r="T433" s="57"/>
    </row>
    <row r="434" spans="5:20">
      <c r="E434" s="57"/>
      <c r="J434" s="57"/>
      <c r="O434" s="57"/>
      <c r="T434" s="57"/>
    </row>
    <row r="435" spans="5:20">
      <c r="E435" s="57"/>
      <c r="J435" s="57"/>
      <c r="O435" s="57"/>
      <c r="T435" s="57"/>
    </row>
    <row r="436" spans="5:20">
      <c r="E436" s="57"/>
      <c r="J436" s="57"/>
      <c r="O436" s="57"/>
      <c r="T436" s="57"/>
    </row>
    <row r="437" spans="5:20">
      <c r="E437" s="57"/>
      <c r="J437" s="57"/>
      <c r="O437" s="57"/>
      <c r="T437" s="57"/>
    </row>
    <row r="438" spans="5:20">
      <c r="E438" s="57"/>
      <c r="J438" s="57"/>
      <c r="O438" s="57"/>
      <c r="T438" s="57"/>
    </row>
    <row r="439" spans="5:20">
      <c r="E439" s="57"/>
      <c r="J439" s="57"/>
      <c r="O439" s="57"/>
      <c r="T439" s="57"/>
    </row>
    <row r="440" spans="5:20">
      <c r="E440" s="57"/>
      <c r="J440" s="57"/>
      <c r="O440" s="57"/>
      <c r="T440" s="57"/>
    </row>
    <row r="441" spans="5:20">
      <c r="E441" s="57"/>
      <c r="J441" s="57"/>
      <c r="O441" s="57"/>
      <c r="T441" s="57"/>
    </row>
    <row r="442" spans="5:20">
      <c r="E442" s="57"/>
      <c r="J442" s="57"/>
      <c r="O442" s="57"/>
      <c r="T442" s="57"/>
    </row>
    <row r="443" spans="5:20">
      <c r="E443" s="57"/>
      <c r="J443" s="57"/>
      <c r="O443" s="57"/>
      <c r="T443" s="57"/>
    </row>
    <row r="444" spans="5:20">
      <c r="E444" s="57"/>
      <c r="J444" s="57"/>
      <c r="O444" s="57"/>
      <c r="T444" s="57"/>
    </row>
    <row r="445" spans="5:20">
      <c r="E445" s="57"/>
      <c r="J445" s="57"/>
      <c r="O445" s="57"/>
      <c r="T445" s="57"/>
    </row>
    <row r="446" spans="5:20">
      <c r="E446" s="57"/>
      <c r="J446" s="57"/>
      <c r="O446" s="57"/>
      <c r="T446" s="57"/>
    </row>
    <row r="447" spans="5:20">
      <c r="E447" s="57"/>
      <c r="J447" s="57"/>
      <c r="O447" s="57"/>
      <c r="T447" s="57"/>
    </row>
    <row r="448" spans="5:20">
      <c r="E448" s="57"/>
      <c r="J448" s="57"/>
      <c r="O448" s="57"/>
      <c r="T448" s="57"/>
    </row>
    <row r="449" spans="5:20">
      <c r="E449" s="57"/>
      <c r="J449" s="57"/>
      <c r="O449" s="57"/>
      <c r="T449" s="57"/>
    </row>
    <row r="450" spans="5:20">
      <c r="E450" s="57"/>
      <c r="J450" s="57"/>
      <c r="O450" s="57"/>
      <c r="T450" s="57"/>
    </row>
    <row r="451" spans="5:20">
      <c r="E451" s="57"/>
      <c r="J451" s="57"/>
      <c r="O451" s="57"/>
      <c r="T451" s="57"/>
    </row>
    <row r="452" spans="5:20">
      <c r="E452" s="57"/>
      <c r="J452" s="57"/>
      <c r="O452" s="57"/>
      <c r="T452" s="57"/>
    </row>
    <row r="453" spans="5:20">
      <c r="E453" s="57"/>
      <c r="J453" s="57"/>
      <c r="O453" s="57"/>
      <c r="T453" s="57"/>
    </row>
    <row r="454" spans="5:20">
      <c r="E454" s="57"/>
      <c r="J454" s="57"/>
      <c r="O454" s="57"/>
      <c r="T454" s="57"/>
    </row>
    <row r="455" spans="5:20">
      <c r="E455" s="57"/>
      <c r="J455" s="57"/>
      <c r="O455" s="57"/>
      <c r="T455" s="57"/>
    </row>
    <row r="456" spans="5:20">
      <c r="E456" s="57"/>
      <c r="J456" s="57"/>
      <c r="O456" s="57"/>
      <c r="T456" s="57"/>
    </row>
    <row r="457" spans="5:20">
      <c r="E457" s="57"/>
      <c r="J457" s="57"/>
      <c r="O457" s="57"/>
      <c r="T457" s="57"/>
    </row>
    <row r="458" spans="5:20">
      <c r="E458" s="57"/>
      <c r="J458" s="57"/>
      <c r="O458" s="57"/>
      <c r="T458" s="57"/>
    </row>
    <row r="459" spans="5:20">
      <c r="E459" s="57"/>
      <c r="J459" s="57"/>
      <c r="O459" s="57"/>
      <c r="T459" s="57"/>
    </row>
    <row r="460" spans="5:20">
      <c r="E460" s="57"/>
      <c r="J460" s="57"/>
      <c r="O460" s="57"/>
      <c r="T460" s="57"/>
    </row>
    <row r="461" spans="5:20">
      <c r="E461" s="57"/>
      <c r="J461" s="57"/>
      <c r="O461" s="57"/>
      <c r="T461" s="57"/>
    </row>
    <row r="462" spans="5:20">
      <c r="E462" s="57"/>
      <c r="J462" s="57"/>
      <c r="O462" s="57"/>
      <c r="T462" s="57"/>
    </row>
    <row r="463" spans="5:20">
      <c r="E463" s="57"/>
      <c r="J463" s="57"/>
      <c r="O463" s="57"/>
      <c r="T463" s="57"/>
    </row>
    <row r="464" spans="5:20">
      <c r="E464" s="57"/>
      <c r="J464" s="57"/>
      <c r="O464" s="57"/>
      <c r="T464" s="57"/>
    </row>
    <row r="465" spans="5:20">
      <c r="E465" s="57"/>
      <c r="J465" s="57"/>
      <c r="O465" s="57"/>
      <c r="T465" s="57"/>
    </row>
    <row r="466" spans="5:20">
      <c r="E466" s="57"/>
      <c r="J466" s="57"/>
      <c r="O466" s="57"/>
      <c r="T466" s="57"/>
    </row>
    <row r="467" spans="5:20">
      <c r="E467" s="57"/>
      <c r="J467" s="57"/>
      <c r="O467" s="57"/>
      <c r="T467" s="57"/>
    </row>
    <row r="468" spans="5:20">
      <c r="E468" s="57"/>
      <c r="J468" s="57"/>
      <c r="O468" s="57"/>
      <c r="T468" s="57"/>
    </row>
    <row r="469" spans="5:20">
      <c r="E469" s="57"/>
      <c r="J469" s="57"/>
      <c r="O469" s="57"/>
      <c r="T469" s="57"/>
    </row>
    <row r="470" spans="5:20">
      <c r="E470" s="57"/>
      <c r="J470" s="57"/>
      <c r="O470" s="57"/>
      <c r="T470" s="57"/>
    </row>
    <row r="471" spans="5:20">
      <c r="E471" s="57"/>
      <c r="J471" s="57"/>
      <c r="O471" s="57"/>
      <c r="T471" s="57"/>
    </row>
    <row r="472" spans="5:20">
      <c r="E472" s="57"/>
      <c r="J472" s="57"/>
      <c r="O472" s="57"/>
      <c r="T472" s="57"/>
    </row>
    <row r="473" spans="5:20">
      <c r="E473" s="57"/>
      <c r="J473" s="57"/>
      <c r="O473" s="57"/>
      <c r="T473" s="57"/>
    </row>
    <row r="474" spans="5:20">
      <c r="E474" s="57"/>
      <c r="J474" s="57"/>
      <c r="O474" s="57"/>
      <c r="T474" s="57"/>
    </row>
    <row r="475" spans="5:20">
      <c r="E475" s="57"/>
      <c r="J475" s="57"/>
      <c r="O475" s="57"/>
      <c r="T475" s="57"/>
    </row>
    <row r="476" spans="5:20">
      <c r="E476" s="57"/>
      <c r="J476" s="57"/>
      <c r="O476" s="57"/>
      <c r="T476" s="57"/>
    </row>
    <row r="477" spans="5:20">
      <c r="E477" s="57"/>
      <c r="J477" s="57"/>
      <c r="O477" s="57"/>
      <c r="T477" s="57"/>
    </row>
    <row r="478" spans="5:20">
      <c r="E478" s="57"/>
      <c r="J478" s="57"/>
      <c r="O478" s="57"/>
      <c r="T478" s="57"/>
    </row>
    <row r="479" spans="5:20">
      <c r="E479" s="57"/>
      <c r="J479" s="57"/>
      <c r="O479" s="57"/>
      <c r="T479" s="57"/>
    </row>
    <row r="480" spans="5:20">
      <c r="E480" s="57"/>
      <c r="J480" s="57"/>
      <c r="O480" s="57"/>
      <c r="T480" s="57"/>
    </row>
    <row r="481" spans="5:20">
      <c r="E481" s="57"/>
      <c r="J481" s="57"/>
      <c r="O481" s="57"/>
      <c r="T481" s="57"/>
    </row>
    <row r="482" spans="5:20">
      <c r="E482" s="57"/>
      <c r="J482" s="57"/>
      <c r="O482" s="57"/>
      <c r="T482" s="57"/>
    </row>
    <row r="483" spans="5:20">
      <c r="E483" s="57"/>
      <c r="J483" s="57"/>
      <c r="O483" s="57"/>
      <c r="T483" s="57"/>
    </row>
    <row r="484" spans="5:20">
      <c r="E484" s="57"/>
      <c r="J484" s="57"/>
      <c r="O484" s="57"/>
      <c r="T484" s="57"/>
    </row>
    <row r="485" spans="5:20">
      <c r="E485" s="57"/>
      <c r="J485" s="57"/>
      <c r="O485" s="57"/>
      <c r="T485" s="57"/>
    </row>
    <row r="486" spans="5:20">
      <c r="E486" s="57"/>
      <c r="J486" s="57"/>
      <c r="O486" s="57"/>
      <c r="T486" s="57"/>
    </row>
    <row r="487" spans="5:20">
      <c r="E487" s="57"/>
      <c r="J487" s="57"/>
      <c r="O487" s="57"/>
      <c r="T487" s="57"/>
    </row>
    <row r="488" spans="5:20">
      <c r="E488" s="57"/>
      <c r="J488" s="57"/>
      <c r="O488" s="57"/>
      <c r="T488" s="57"/>
    </row>
    <row r="489" spans="5:20">
      <c r="E489" s="57"/>
      <c r="J489" s="57"/>
      <c r="O489" s="57"/>
      <c r="T489" s="57"/>
    </row>
    <row r="490" spans="5:20">
      <c r="E490" s="57"/>
      <c r="J490" s="57"/>
      <c r="O490" s="57"/>
      <c r="T490" s="57"/>
    </row>
    <row r="491" spans="5:20">
      <c r="E491" s="57"/>
      <c r="J491" s="57"/>
      <c r="O491" s="57"/>
      <c r="T491" s="57"/>
    </row>
    <row r="492" spans="5:20">
      <c r="E492" s="57"/>
      <c r="J492" s="57"/>
      <c r="O492" s="57"/>
      <c r="T492" s="57"/>
    </row>
    <row r="493" spans="5:20">
      <c r="E493" s="57"/>
      <c r="J493" s="57"/>
      <c r="O493" s="57"/>
      <c r="T493" s="57"/>
    </row>
    <row r="494" spans="5:20">
      <c r="E494" s="57"/>
      <c r="J494" s="57"/>
      <c r="O494" s="57"/>
      <c r="T494" s="57"/>
    </row>
    <row r="495" spans="5:20">
      <c r="E495" s="57"/>
      <c r="J495" s="57"/>
      <c r="O495" s="57"/>
      <c r="T495" s="57"/>
    </row>
    <row r="496" spans="5:20">
      <c r="E496" s="57"/>
      <c r="J496" s="57"/>
      <c r="O496" s="57"/>
      <c r="T496" s="57"/>
    </row>
    <row r="497" spans="5:20">
      <c r="E497" s="57"/>
      <c r="J497" s="57"/>
      <c r="O497" s="57"/>
      <c r="T497" s="57"/>
    </row>
    <row r="498" spans="5:20">
      <c r="E498" s="57"/>
      <c r="J498" s="57"/>
      <c r="O498" s="57"/>
      <c r="T498" s="57"/>
    </row>
    <row r="499" spans="5:20">
      <c r="E499" s="57"/>
      <c r="J499" s="57"/>
      <c r="O499" s="57"/>
      <c r="T499" s="57"/>
    </row>
    <row r="500" spans="5:20">
      <c r="E500" s="57"/>
      <c r="J500" s="57"/>
      <c r="O500" s="57"/>
      <c r="T500" s="57"/>
    </row>
    <row r="501" spans="5:20">
      <c r="E501" s="57"/>
      <c r="J501" s="57"/>
      <c r="O501" s="57"/>
      <c r="T501" s="57"/>
    </row>
    <row r="502" spans="5:20">
      <c r="E502" s="57"/>
      <c r="J502" s="57"/>
      <c r="O502" s="57"/>
      <c r="T502" s="57"/>
    </row>
    <row r="503" spans="5:20">
      <c r="E503" s="57"/>
      <c r="J503" s="57"/>
      <c r="O503" s="57"/>
      <c r="T503" s="57"/>
    </row>
    <row r="504" spans="5:20">
      <c r="E504" s="57"/>
      <c r="J504" s="57"/>
      <c r="O504" s="57"/>
      <c r="T504" s="57"/>
    </row>
    <row r="505" spans="5:20">
      <c r="E505" s="57"/>
      <c r="J505" s="57"/>
      <c r="O505" s="57"/>
      <c r="T505" s="57"/>
    </row>
    <row r="506" spans="5:20">
      <c r="E506" s="57"/>
      <c r="J506" s="57"/>
      <c r="O506" s="57"/>
      <c r="T506" s="57"/>
    </row>
    <row r="507" spans="5:20">
      <c r="E507" s="57"/>
      <c r="J507" s="57"/>
      <c r="O507" s="57"/>
      <c r="T507" s="57"/>
    </row>
    <row r="508" spans="5:20">
      <c r="E508" s="57"/>
      <c r="J508" s="57"/>
      <c r="O508" s="57"/>
      <c r="T508" s="57"/>
    </row>
    <row r="509" spans="5:20">
      <c r="E509" s="57"/>
      <c r="J509" s="57"/>
      <c r="O509" s="57"/>
      <c r="T509" s="57"/>
    </row>
    <row r="510" spans="5:20">
      <c r="E510" s="57"/>
      <c r="J510" s="57"/>
      <c r="O510" s="57"/>
      <c r="T510" s="57"/>
    </row>
    <row r="511" spans="5:20">
      <c r="E511" s="57"/>
      <c r="J511" s="57"/>
      <c r="O511" s="57"/>
      <c r="T511" s="57"/>
    </row>
    <row r="512" spans="5:20">
      <c r="E512" s="57"/>
      <c r="J512" s="57"/>
      <c r="O512" s="57"/>
      <c r="T512" s="57"/>
    </row>
    <row r="513" spans="5:20">
      <c r="E513" s="57"/>
      <c r="J513" s="57"/>
      <c r="O513" s="57"/>
      <c r="T513" s="57"/>
    </row>
    <row r="514" spans="5:20">
      <c r="E514" s="57"/>
      <c r="J514" s="57"/>
      <c r="O514" s="57"/>
      <c r="T514" s="57"/>
    </row>
    <row r="515" spans="5:20">
      <c r="E515" s="57"/>
      <c r="J515" s="57"/>
      <c r="O515" s="57"/>
      <c r="T515" s="57"/>
    </row>
    <row r="516" spans="5:20">
      <c r="E516" s="57"/>
      <c r="J516" s="57"/>
      <c r="O516" s="57"/>
      <c r="T516" s="57"/>
    </row>
    <row r="517" spans="5:20">
      <c r="E517" s="57"/>
      <c r="J517" s="57"/>
      <c r="O517" s="57"/>
      <c r="T517" s="57"/>
    </row>
    <row r="518" spans="5:20">
      <c r="E518" s="57"/>
      <c r="J518" s="57"/>
      <c r="O518" s="57"/>
      <c r="T518" s="57"/>
    </row>
    <row r="519" spans="5:20">
      <c r="E519" s="57"/>
      <c r="J519" s="57"/>
      <c r="O519" s="57"/>
      <c r="T519" s="57"/>
    </row>
    <row r="520" spans="5:20">
      <c r="E520" s="57"/>
      <c r="J520" s="57"/>
      <c r="O520" s="57"/>
      <c r="T520" s="57"/>
    </row>
    <row r="521" spans="5:20">
      <c r="E521" s="57"/>
      <c r="J521" s="57"/>
      <c r="O521" s="57"/>
      <c r="T521" s="57"/>
    </row>
    <row r="522" spans="5:20">
      <c r="E522" s="57"/>
      <c r="J522" s="57"/>
      <c r="O522" s="57"/>
      <c r="T522" s="57"/>
    </row>
    <row r="523" spans="5:20">
      <c r="E523" s="57"/>
      <c r="J523" s="57"/>
      <c r="O523" s="57"/>
      <c r="T523" s="57"/>
    </row>
    <row r="524" spans="5:20">
      <c r="E524" s="57"/>
      <c r="J524" s="57"/>
      <c r="O524" s="57"/>
      <c r="T524" s="57"/>
    </row>
    <row r="525" spans="5:20">
      <c r="E525" s="57"/>
      <c r="J525" s="57"/>
      <c r="O525" s="57"/>
      <c r="T525" s="57"/>
    </row>
    <row r="526" spans="5:20">
      <c r="E526" s="57"/>
      <c r="J526" s="57"/>
      <c r="O526" s="57"/>
      <c r="T526" s="57"/>
    </row>
    <row r="527" spans="5:20">
      <c r="E527" s="57"/>
      <c r="J527" s="57"/>
      <c r="O527" s="57"/>
      <c r="T527" s="57"/>
    </row>
    <row r="528" spans="5:20">
      <c r="E528" s="57"/>
      <c r="J528" s="57"/>
      <c r="O528" s="57"/>
      <c r="T528" s="57"/>
    </row>
    <row r="529" spans="5:20">
      <c r="E529" s="57"/>
      <c r="J529" s="57"/>
      <c r="O529" s="57"/>
      <c r="T529" s="57"/>
    </row>
    <row r="530" spans="5:20">
      <c r="E530" s="57"/>
      <c r="J530" s="57"/>
      <c r="O530" s="57"/>
      <c r="T530" s="57"/>
    </row>
    <row r="531" spans="5:20">
      <c r="E531" s="57"/>
      <c r="J531" s="57"/>
      <c r="O531" s="57"/>
      <c r="T531" s="57"/>
    </row>
    <row r="532" spans="5:20">
      <c r="E532" s="57"/>
      <c r="J532" s="57"/>
      <c r="O532" s="57"/>
      <c r="T532" s="57"/>
    </row>
    <row r="533" spans="5:20">
      <c r="E533" s="57"/>
      <c r="J533" s="57"/>
      <c r="O533" s="57"/>
      <c r="T533" s="57"/>
    </row>
    <row r="534" spans="5:20">
      <c r="E534" s="57"/>
      <c r="J534" s="57"/>
      <c r="O534" s="57"/>
      <c r="T534" s="57"/>
    </row>
    <row r="535" spans="5:20">
      <c r="E535" s="57"/>
      <c r="J535" s="57"/>
      <c r="O535" s="57"/>
      <c r="T535" s="57"/>
    </row>
    <row r="536" spans="5:20">
      <c r="E536" s="57"/>
      <c r="J536" s="57"/>
      <c r="O536" s="57"/>
      <c r="T536" s="57"/>
    </row>
    <row r="537" spans="5:20">
      <c r="E537" s="57"/>
      <c r="J537" s="57"/>
      <c r="O537" s="57"/>
      <c r="T537" s="57"/>
    </row>
    <row r="538" spans="5:20">
      <c r="E538" s="57"/>
      <c r="J538" s="57"/>
      <c r="O538" s="57"/>
      <c r="T538" s="57"/>
    </row>
    <row r="539" spans="5:20">
      <c r="E539" s="57"/>
      <c r="J539" s="57"/>
      <c r="O539" s="57"/>
      <c r="T539" s="57"/>
    </row>
    <row r="540" spans="5:20">
      <c r="E540" s="57"/>
      <c r="J540" s="57"/>
      <c r="O540" s="57"/>
      <c r="T540" s="57"/>
    </row>
    <row r="541" spans="5:20">
      <c r="E541" s="57"/>
      <c r="J541" s="57"/>
      <c r="O541" s="57"/>
      <c r="T541" s="57"/>
    </row>
    <row r="542" spans="5:20">
      <c r="E542" s="57"/>
      <c r="J542" s="57"/>
      <c r="O542" s="57"/>
      <c r="T542" s="57"/>
    </row>
    <row r="543" spans="5:20">
      <c r="E543" s="57"/>
      <c r="J543" s="57"/>
      <c r="O543" s="57"/>
      <c r="T543" s="57"/>
    </row>
    <row r="544" spans="5:20">
      <c r="E544" s="57"/>
      <c r="J544" s="57"/>
      <c r="O544" s="57"/>
      <c r="T544" s="57"/>
    </row>
    <row r="545" spans="5:20">
      <c r="E545" s="57"/>
      <c r="J545" s="57"/>
      <c r="O545" s="57"/>
      <c r="T545" s="57"/>
    </row>
    <row r="546" spans="5:20">
      <c r="E546" s="57"/>
      <c r="J546" s="57"/>
      <c r="O546" s="57"/>
      <c r="T546" s="57"/>
    </row>
    <row r="547" spans="5:20">
      <c r="E547" s="57"/>
      <c r="J547" s="57"/>
      <c r="O547" s="57"/>
      <c r="T547" s="57"/>
    </row>
    <row r="548" spans="5:20">
      <c r="E548" s="57"/>
      <c r="J548" s="57"/>
      <c r="O548" s="57"/>
      <c r="T548" s="57"/>
    </row>
    <row r="549" spans="5:20">
      <c r="E549" s="57"/>
      <c r="J549" s="57"/>
      <c r="O549" s="57"/>
      <c r="T549" s="57"/>
    </row>
    <row r="550" spans="5:20">
      <c r="E550" s="57"/>
      <c r="J550" s="57"/>
      <c r="O550" s="57"/>
      <c r="T550" s="57"/>
    </row>
    <row r="551" spans="5:20">
      <c r="E551" s="57"/>
      <c r="J551" s="57"/>
      <c r="O551" s="57"/>
      <c r="T551" s="57"/>
    </row>
    <row r="552" spans="5:20">
      <c r="E552" s="57"/>
      <c r="J552" s="57"/>
      <c r="O552" s="57"/>
      <c r="T552" s="57"/>
    </row>
    <row r="553" spans="5:20">
      <c r="E553" s="57"/>
      <c r="J553" s="57"/>
      <c r="O553" s="57"/>
      <c r="T553" s="57"/>
    </row>
    <row r="554" spans="5:20">
      <c r="E554" s="57"/>
      <c r="J554" s="57"/>
      <c r="O554" s="57"/>
      <c r="T554" s="57"/>
    </row>
    <row r="555" spans="5:20">
      <c r="E555" s="57"/>
      <c r="J555" s="57"/>
      <c r="O555" s="57"/>
      <c r="T555" s="57"/>
    </row>
    <row r="556" spans="5:20">
      <c r="E556" s="57"/>
      <c r="J556" s="57"/>
      <c r="O556" s="57"/>
      <c r="T556" s="57"/>
    </row>
    <row r="557" spans="5:20">
      <c r="E557" s="57"/>
      <c r="J557" s="57"/>
      <c r="O557" s="57"/>
      <c r="T557" s="57"/>
    </row>
    <row r="558" spans="5:20">
      <c r="E558" s="57"/>
      <c r="J558" s="57"/>
      <c r="O558" s="57"/>
      <c r="T558" s="57"/>
    </row>
    <row r="559" spans="5:20">
      <c r="E559" s="57"/>
      <c r="J559" s="57"/>
      <c r="O559" s="57"/>
      <c r="T559" s="57"/>
    </row>
    <row r="560" spans="5:20">
      <c r="E560" s="57"/>
      <c r="J560" s="57"/>
      <c r="O560" s="57"/>
      <c r="T560" s="57"/>
    </row>
    <row r="561" spans="5:20">
      <c r="E561" s="57"/>
      <c r="J561" s="57"/>
      <c r="O561" s="57"/>
      <c r="T561" s="57"/>
    </row>
    <row r="562" spans="5:20">
      <c r="E562" s="57"/>
      <c r="J562" s="57"/>
      <c r="O562" s="57"/>
      <c r="T562" s="57"/>
    </row>
    <row r="563" spans="5:20">
      <c r="E563" s="57"/>
      <c r="J563" s="57"/>
      <c r="O563" s="57"/>
      <c r="T563" s="57"/>
    </row>
    <row r="564" spans="5:20">
      <c r="E564" s="57"/>
      <c r="J564" s="57"/>
      <c r="O564" s="57"/>
      <c r="T564" s="57"/>
    </row>
    <row r="565" spans="5:20">
      <c r="E565" s="57"/>
      <c r="J565" s="57"/>
      <c r="O565" s="57"/>
      <c r="T565" s="57"/>
    </row>
    <row r="566" spans="5:20">
      <c r="E566" s="57"/>
      <c r="J566" s="57"/>
      <c r="O566" s="57"/>
      <c r="T566" s="57"/>
    </row>
    <row r="567" spans="5:20">
      <c r="E567" s="57"/>
      <c r="J567" s="57"/>
      <c r="O567" s="57"/>
      <c r="T567" s="57"/>
    </row>
    <row r="568" spans="5:20">
      <c r="E568" s="57"/>
      <c r="J568" s="57"/>
      <c r="O568" s="57"/>
      <c r="T568" s="57"/>
    </row>
    <row r="569" spans="5:20">
      <c r="E569" s="57"/>
      <c r="J569" s="57"/>
      <c r="O569" s="57"/>
      <c r="T569" s="57"/>
    </row>
    <row r="570" spans="5:20">
      <c r="E570" s="57"/>
      <c r="J570" s="57"/>
      <c r="O570" s="57"/>
      <c r="T570" s="57"/>
    </row>
    <row r="571" spans="5:20">
      <c r="E571" s="57"/>
      <c r="J571" s="57"/>
      <c r="O571" s="57"/>
      <c r="T571" s="57"/>
    </row>
    <row r="572" spans="5:20">
      <c r="E572" s="57"/>
      <c r="J572" s="57"/>
      <c r="O572" s="57"/>
      <c r="T572" s="57"/>
    </row>
    <row r="573" spans="5:20">
      <c r="E573" s="57"/>
      <c r="J573" s="57"/>
      <c r="O573" s="57"/>
      <c r="T573" s="57"/>
    </row>
    <row r="574" spans="5:20">
      <c r="E574" s="57"/>
      <c r="J574" s="57"/>
      <c r="O574" s="57"/>
      <c r="T574" s="57"/>
    </row>
    <row r="575" spans="5:20">
      <c r="E575" s="57"/>
      <c r="J575" s="57"/>
      <c r="O575" s="57"/>
      <c r="T575" s="57"/>
    </row>
    <row r="576" spans="5:20">
      <c r="E576" s="57"/>
      <c r="J576" s="57"/>
      <c r="O576" s="57"/>
      <c r="T576" s="57"/>
    </row>
    <row r="577" spans="5:20">
      <c r="E577" s="57"/>
      <c r="J577" s="57"/>
      <c r="O577" s="57"/>
      <c r="T577" s="57"/>
    </row>
    <row r="578" spans="5:20">
      <c r="E578" s="57"/>
      <c r="J578" s="57"/>
      <c r="O578" s="57"/>
      <c r="T578" s="57"/>
    </row>
    <row r="579" spans="5:20">
      <c r="E579" s="57"/>
      <c r="J579" s="57"/>
      <c r="O579" s="57"/>
      <c r="T579" s="57"/>
    </row>
    <row r="580" spans="5:20">
      <c r="E580" s="57"/>
      <c r="J580" s="57"/>
      <c r="O580" s="57"/>
      <c r="T580" s="57"/>
    </row>
    <row r="581" spans="5:20">
      <c r="E581" s="57"/>
      <c r="J581" s="57"/>
      <c r="O581" s="57"/>
      <c r="T581" s="57"/>
    </row>
    <row r="582" spans="5:20">
      <c r="E582" s="57"/>
      <c r="J582" s="57"/>
      <c r="O582" s="57"/>
      <c r="T582" s="57"/>
    </row>
    <row r="583" spans="5:20">
      <c r="E583" s="57"/>
      <c r="J583" s="57"/>
      <c r="O583" s="57"/>
      <c r="T583" s="57"/>
    </row>
    <row r="584" spans="5:20">
      <c r="E584" s="57"/>
      <c r="J584" s="57"/>
      <c r="O584" s="57"/>
      <c r="T584" s="57"/>
    </row>
    <row r="585" spans="5:20">
      <c r="E585" s="57"/>
      <c r="J585" s="57"/>
      <c r="O585" s="57"/>
      <c r="T585" s="57"/>
    </row>
    <row r="586" spans="5:20">
      <c r="E586" s="57"/>
      <c r="J586" s="57"/>
      <c r="O586" s="57"/>
      <c r="T586" s="57"/>
    </row>
    <row r="587" spans="5:20">
      <c r="E587" s="57"/>
      <c r="J587" s="57"/>
      <c r="O587" s="57"/>
      <c r="T587" s="57"/>
    </row>
    <row r="588" spans="5:20">
      <c r="E588" s="57"/>
      <c r="J588" s="57"/>
      <c r="O588" s="57"/>
      <c r="T588" s="57"/>
    </row>
    <row r="589" spans="5:20">
      <c r="E589" s="57"/>
      <c r="J589" s="57"/>
      <c r="O589" s="57"/>
      <c r="T589" s="57"/>
    </row>
    <row r="590" spans="5:20">
      <c r="E590" s="57"/>
      <c r="J590" s="57"/>
      <c r="O590" s="57"/>
      <c r="T590" s="57"/>
    </row>
    <row r="591" spans="5:20">
      <c r="E591" s="57"/>
      <c r="J591" s="57"/>
      <c r="O591" s="57"/>
      <c r="T591" s="57"/>
    </row>
    <row r="592" spans="5:20">
      <c r="E592" s="57"/>
      <c r="J592" s="57"/>
      <c r="O592" s="57"/>
      <c r="T592" s="57"/>
    </row>
    <row r="593" spans="5:20">
      <c r="E593" s="57"/>
      <c r="J593" s="57"/>
      <c r="O593" s="57"/>
      <c r="T593" s="57"/>
    </row>
    <row r="594" spans="5:20">
      <c r="E594" s="57"/>
      <c r="J594" s="57"/>
      <c r="O594" s="57"/>
      <c r="T594" s="57"/>
    </row>
    <row r="595" spans="5:20">
      <c r="E595" s="57"/>
      <c r="J595" s="57"/>
      <c r="O595" s="57"/>
      <c r="T595" s="57"/>
    </row>
    <row r="596" spans="5:20">
      <c r="E596" s="57"/>
      <c r="J596" s="57"/>
      <c r="O596" s="57"/>
      <c r="T596" s="57"/>
    </row>
    <row r="597" spans="5:20">
      <c r="E597" s="57"/>
      <c r="J597" s="57"/>
      <c r="O597" s="57"/>
      <c r="T597" s="57"/>
    </row>
    <row r="598" spans="5:20">
      <c r="E598" s="57"/>
      <c r="J598" s="57"/>
      <c r="O598" s="57"/>
      <c r="T598" s="57"/>
    </row>
    <row r="599" spans="5:20">
      <c r="E599" s="57"/>
      <c r="J599" s="57"/>
      <c r="O599" s="57"/>
      <c r="T599" s="57"/>
    </row>
    <row r="600" spans="5:20">
      <c r="E600" s="57"/>
      <c r="J600" s="57"/>
      <c r="O600" s="57"/>
      <c r="T600" s="57"/>
    </row>
    <row r="601" spans="5:20">
      <c r="E601" s="57"/>
      <c r="J601" s="57"/>
      <c r="O601" s="57"/>
      <c r="T601" s="57"/>
    </row>
    <row r="602" spans="5:20">
      <c r="E602" s="57"/>
      <c r="J602" s="57"/>
      <c r="O602" s="57"/>
      <c r="T602" s="57"/>
    </row>
    <row r="603" spans="5:20">
      <c r="E603" s="57"/>
      <c r="J603" s="57"/>
      <c r="O603" s="57"/>
      <c r="T603" s="57"/>
    </row>
    <row r="604" spans="5:20">
      <c r="E604" s="57"/>
      <c r="J604" s="57"/>
      <c r="O604" s="57"/>
      <c r="T604" s="57"/>
    </row>
    <row r="605" spans="5:20">
      <c r="E605" s="57"/>
      <c r="J605" s="57"/>
      <c r="O605" s="57"/>
      <c r="T605" s="57"/>
    </row>
    <row r="606" spans="5:20">
      <c r="E606" s="57"/>
      <c r="J606" s="57"/>
      <c r="O606" s="57"/>
      <c r="T606" s="57"/>
    </row>
    <row r="607" spans="5:20">
      <c r="E607" s="57"/>
      <c r="J607" s="57"/>
      <c r="O607" s="57"/>
      <c r="T607" s="57"/>
    </row>
    <row r="608" spans="5:20">
      <c r="E608" s="57"/>
      <c r="J608" s="57"/>
      <c r="O608" s="57"/>
      <c r="T608" s="57"/>
    </row>
    <row r="609" spans="5:20">
      <c r="E609" s="57"/>
      <c r="J609" s="57"/>
      <c r="O609" s="57"/>
      <c r="T609" s="57"/>
    </row>
    <row r="610" spans="5:20">
      <c r="E610" s="57"/>
      <c r="J610" s="57"/>
      <c r="O610" s="57"/>
      <c r="T610" s="57"/>
    </row>
    <row r="611" spans="5:20">
      <c r="E611" s="57"/>
      <c r="J611" s="57"/>
      <c r="O611" s="57"/>
      <c r="T611" s="57"/>
    </row>
    <row r="612" spans="5:20">
      <c r="E612" s="57"/>
      <c r="J612" s="57"/>
      <c r="O612" s="57"/>
      <c r="T612" s="57"/>
    </row>
    <row r="613" spans="5:20">
      <c r="E613" s="57"/>
      <c r="J613" s="57"/>
      <c r="O613" s="57"/>
      <c r="T613" s="57"/>
    </row>
    <row r="614" spans="5:20">
      <c r="E614" s="57"/>
      <c r="J614" s="57"/>
      <c r="O614" s="57"/>
      <c r="T614" s="57"/>
    </row>
    <row r="615" spans="5:20">
      <c r="E615" s="57"/>
      <c r="J615" s="57"/>
      <c r="O615" s="57"/>
      <c r="T615" s="57"/>
    </row>
    <row r="616" spans="5:20">
      <c r="E616" s="57"/>
      <c r="J616" s="57"/>
      <c r="O616" s="57"/>
      <c r="T616" s="57"/>
    </row>
    <row r="617" spans="5:20">
      <c r="E617" s="57"/>
      <c r="J617" s="57"/>
      <c r="O617" s="57"/>
      <c r="T617" s="57"/>
    </row>
    <row r="618" spans="5:20">
      <c r="E618" s="57"/>
      <c r="J618" s="57"/>
      <c r="O618" s="57"/>
      <c r="T618" s="57"/>
    </row>
    <row r="619" spans="5:20">
      <c r="E619" s="57"/>
      <c r="J619" s="57"/>
      <c r="O619" s="57"/>
      <c r="T619" s="57"/>
    </row>
    <row r="620" spans="5:20">
      <c r="E620" s="57"/>
      <c r="J620" s="57"/>
      <c r="O620" s="57"/>
      <c r="T620" s="57"/>
    </row>
    <row r="621" spans="5:20">
      <c r="E621" s="57"/>
      <c r="J621" s="57"/>
      <c r="O621" s="57"/>
      <c r="T621" s="57"/>
    </row>
    <row r="622" spans="5:20">
      <c r="E622" s="57"/>
      <c r="J622" s="57"/>
      <c r="O622" s="57"/>
      <c r="T622" s="57"/>
    </row>
    <row r="623" spans="5:20">
      <c r="E623" s="57"/>
      <c r="J623" s="57"/>
      <c r="O623" s="57"/>
      <c r="T623" s="57"/>
    </row>
    <row r="624" spans="5:20">
      <c r="E624" s="57"/>
      <c r="J624" s="57"/>
      <c r="O624" s="57"/>
      <c r="T624" s="57"/>
    </row>
    <row r="625" spans="5:20">
      <c r="E625" s="57"/>
      <c r="J625" s="57"/>
      <c r="O625" s="57"/>
      <c r="T625" s="57"/>
    </row>
    <row r="626" spans="5:20">
      <c r="E626" s="57"/>
      <c r="J626" s="57"/>
      <c r="O626" s="57"/>
      <c r="T626" s="57"/>
    </row>
    <row r="627" spans="5:20">
      <c r="E627" s="57"/>
      <c r="J627" s="57"/>
      <c r="O627" s="57"/>
      <c r="T627" s="57"/>
    </row>
    <row r="628" spans="5:20">
      <c r="E628" s="57"/>
      <c r="J628" s="57"/>
      <c r="O628" s="57"/>
      <c r="T628" s="57"/>
    </row>
    <row r="629" spans="5:20">
      <c r="E629" s="57"/>
      <c r="J629" s="57"/>
      <c r="O629" s="57"/>
      <c r="T629" s="57"/>
    </row>
    <row r="630" spans="5:20">
      <c r="E630" s="57"/>
      <c r="J630" s="57"/>
      <c r="O630" s="57"/>
      <c r="T630" s="57"/>
    </row>
    <row r="631" spans="5:20">
      <c r="E631" s="57"/>
      <c r="J631" s="57"/>
      <c r="O631" s="57"/>
      <c r="T631" s="57"/>
    </row>
    <row r="632" spans="5:20">
      <c r="E632" s="57"/>
      <c r="J632" s="57"/>
      <c r="O632" s="57"/>
      <c r="T632" s="57"/>
    </row>
    <row r="633" spans="5:20">
      <c r="E633" s="57"/>
      <c r="J633" s="57"/>
      <c r="O633" s="57"/>
      <c r="T633" s="57"/>
    </row>
    <row r="634" spans="5:20">
      <c r="E634" s="57"/>
      <c r="J634" s="57"/>
      <c r="O634" s="57"/>
      <c r="T634" s="57"/>
    </row>
    <row r="635" spans="5:20">
      <c r="E635" s="57"/>
      <c r="J635" s="57"/>
      <c r="O635" s="57"/>
      <c r="T635" s="57"/>
    </row>
    <row r="636" spans="5:20">
      <c r="E636" s="57"/>
      <c r="J636" s="57"/>
      <c r="O636" s="57"/>
      <c r="T636" s="57"/>
    </row>
    <row r="637" spans="5:20">
      <c r="E637" s="57"/>
      <c r="J637" s="57"/>
      <c r="O637" s="57"/>
      <c r="T637" s="57"/>
    </row>
    <row r="638" spans="5:20">
      <c r="E638" s="57"/>
      <c r="J638" s="57"/>
      <c r="O638" s="57"/>
      <c r="T638" s="57"/>
    </row>
    <row r="639" spans="5:20">
      <c r="E639" s="57"/>
      <c r="J639" s="57"/>
      <c r="O639" s="57"/>
      <c r="T639" s="57"/>
    </row>
    <row r="640" spans="5:20">
      <c r="E640" s="57"/>
      <c r="J640" s="57"/>
      <c r="O640" s="57"/>
      <c r="T640" s="57"/>
    </row>
    <row r="641" spans="5:20">
      <c r="E641" s="57"/>
      <c r="J641" s="57"/>
      <c r="O641" s="57"/>
      <c r="T641" s="57"/>
    </row>
    <row r="642" spans="5:20">
      <c r="E642" s="57"/>
      <c r="J642" s="57"/>
      <c r="O642" s="57"/>
      <c r="T642" s="57"/>
    </row>
    <row r="643" spans="5:20">
      <c r="E643" s="57"/>
      <c r="J643" s="57"/>
      <c r="O643" s="57"/>
      <c r="T643" s="57"/>
    </row>
    <row r="644" spans="5:20">
      <c r="E644" s="57"/>
      <c r="J644" s="57"/>
      <c r="O644" s="57"/>
      <c r="T644" s="57"/>
    </row>
    <row r="645" spans="5:20">
      <c r="E645" s="57"/>
      <c r="J645" s="57"/>
      <c r="O645" s="57"/>
      <c r="T645" s="57"/>
    </row>
    <row r="646" spans="5:20">
      <c r="E646" s="57"/>
      <c r="J646" s="57"/>
      <c r="O646" s="57"/>
      <c r="T646" s="57"/>
    </row>
    <row r="647" spans="5:20">
      <c r="E647" s="57"/>
      <c r="J647" s="57"/>
      <c r="O647" s="57"/>
      <c r="T647" s="57"/>
    </row>
    <row r="648" spans="5:20">
      <c r="E648" s="57"/>
      <c r="J648" s="57"/>
      <c r="O648" s="57"/>
      <c r="T648" s="57"/>
    </row>
    <row r="649" spans="5:20">
      <c r="E649" s="57"/>
      <c r="J649" s="57"/>
      <c r="O649" s="57"/>
      <c r="T649" s="57"/>
    </row>
    <row r="650" spans="5:20">
      <c r="E650" s="57"/>
      <c r="J650" s="57"/>
      <c r="O650" s="57"/>
      <c r="T650" s="57"/>
    </row>
    <row r="651" spans="5:20">
      <c r="E651" s="57"/>
      <c r="J651" s="57"/>
      <c r="O651" s="57"/>
      <c r="T651" s="57"/>
    </row>
    <row r="652" spans="5:20">
      <c r="E652" s="57"/>
      <c r="J652" s="57"/>
      <c r="O652" s="57"/>
      <c r="T652" s="57"/>
    </row>
    <row r="653" spans="5:20">
      <c r="E653" s="57"/>
      <c r="J653" s="57"/>
      <c r="O653" s="57"/>
      <c r="T653" s="57"/>
    </row>
    <row r="654" spans="5:20">
      <c r="E654" s="57"/>
      <c r="J654" s="57"/>
      <c r="O654" s="57"/>
      <c r="T654" s="57"/>
    </row>
    <row r="655" spans="5:20">
      <c r="E655" s="57"/>
      <c r="J655" s="57"/>
      <c r="O655" s="57"/>
      <c r="T655" s="57"/>
    </row>
    <row r="656" spans="5:20">
      <c r="E656" s="57"/>
      <c r="J656" s="57"/>
      <c r="O656" s="57"/>
      <c r="T656" s="57"/>
    </row>
    <row r="657" spans="5:20">
      <c r="E657" s="57"/>
      <c r="J657" s="57"/>
      <c r="O657" s="57"/>
      <c r="T657" s="57"/>
    </row>
    <row r="658" spans="5:20">
      <c r="E658" s="57"/>
      <c r="J658" s="57"/>
      <c r="O658" s="57"/>
      <c r="T658" s="57"/>
    </row>
    <row r="659" spans="5:20">
      <c r="E659" s="57"/>
      <c r="J659" s="57"/>
      <c r="O659" s="57"/>
      <c r="T659" s="57"/>
    </row>
    <row r="660" spans="5:20">
      <c r="E660" s="57"/>
      <c r="J660" s="57"/>
      <c r="O660" s="57"/>
      <c r="T660" s="57"/>
    </row>
    <row r="661" spans="5:20">
      <c r="E661" s="57"/>
      <c r="J661" s="57"/>
      <c r="O661" s="57"/>
      <c r="T661" s="57"/>
    </row>
    <row r="662" spans="5:20">
      <c r="E662" s="57"/>
      <c r="J662" s="57"/>
      <c r="O662" s="57"/>
      <c r="T662" s="57"/>
    </row>
    <row r="663" spans="5:20">
      <c r="E663" s="57"/>
      <c r="J663" s="57"/>
      <c r="O663" s="57"/>
      <c r="T663" s="57"/>
    </row>
    <row r="664" spans="5:20">
      <c r="E664" s="57"/>
      <c r="J664" s="57"/>
      <c r="O664" s="57"/>
      <c r="T664" s="57"/>
    </row>
    <row r="665" spans="5:20">
      <c r="E665" s="57"/>
      <c r="J665" s="57"/>
      <c r="O665" s="57"/>
      <c r="T665" s="57"/>
    </row>
    <row r="666" spans="5:20">
      <c r="E666" s="57"/>
      <c r="J666" s="57"/>
      <c r="O666" s="57"/>
      <c r="T666" s="57"/>
    </row>
    <row r="667" spans="5:20">
      <c r="E667" s="57"/>
      <c r="J667" s="57"/>
      <c r="O667" s="57"/>
      <c r="T667" s="57"/>
    </row>
    <row r="668" spans="5:20">
      <c r="E668" s="57"/>
      <c r="J668" s="57"/>
      <c r="O668" s="57"/>
      <c r="T668" s="57"/>
    </row>
    <row r="669" spans="5:20">
      <c r="E669" s="57"/>
      <c r="J669" s="57"/>
      <c r="O669" s="57"/>
      <c r="T669" s="57"/>
    </row>
    <row r="670" spans="5:20">
      <c r="E670" s="57"/>
      <c r="J670" s="57"/>
      <c r="O670" s="57"/>
      <c r="T670" s="57"/>
    </row>
    <row r="671" spans="5:20">
      <c r="E671" s="57"/>
      <c r="J671" s="57"/>
      <c r="O671" s="57"/>
      <c r="T671" s="57"/>
    </row>
    <row r="672" spans="5:20">
      <c r="E672" s="57"/>
      <c r="J672" s="57"/>
      <c r="O672" s="57"/>
      <c r="T672" s="57"/>
    </row>
    <row r="673" spans="5:20">
      <c r="E673" s="57"/>
      <c r="J673" s="57"/>
      <c r="O673" s="57"/>
      <c r="T673" s="57"/>
    </row>
    <row r="674" spans="5:20">
      <c r="E674" s="57"/>
      <c r="J674" s="57"/>
      <c r="O674" s="57"/>
      <c r="T674" s="57"/>
    </row>
    <row r="675" spans="5:20">
      <c r="E675" s="57"/>
      <c r="J675" s="57"/>
      <c r="O675" s="57"/>
      <c r="T675" s="57"/>
    </row>
    <row r="676" spans="5:20">
      <c r="E676" s="57"/>
      <c r="J676" s="57"/>
      <c r="O676" s="57"/>
      <c r="T676" s="57"/>
    </row>
    <row r="677" spans="5:20">
      <c r="E677" s="57"/>
      <c r="J677" s="57"/>
      <c r="O677" s="57"/>
      <c r="T677" s="57"/>
    </row>
    <row r="678" spans="5:20">
      <c r="E678" s="57"/>
      <c r="J678" s="57"/>
      <c r="O678" s="57"/>
      <c r="T678" s="57"/>
    </row>
    <row r="679" spans="5:20">
      <c r="E679" s="57"/>
      <c r="J679" s="57"/>
      <c r="O679" s="57"/>
      <c r="T679" s="57"/>
    </row>
    <row r="680" spans="5:20">
      <c r="E680" s="57"/>
      <c r="J680" s="57"/>
      <c r="O680" s="57"/>
      <c r="T680" s="57"/>
    </row>
    <row r="681" spans="5:20">
      <c r="E681" s="57"/>
      <c r="J681" s="57"/>
      <c r="O681" s="57"/>
      <c r="T681" s="57"/>
    </row>
    <row r="682" spans="5:20">
      <c r="E682" s="57"/>
      <c r="J682" s="57"/>
      <c r="O682" s="57"/>
      <c r="T682" s="57"/>
    </row>
    <row r="683" spans="5:20">
      <c r="E683" s="57"/>
      <c r="J683" s="57"/>
      <c r="O683" s="57"/>
      <c r="T683" s="57"/>
    </row>
    <row r="684" spans="5:20">
      <c r="E684" s="57"/>
      <c r="J684" s="57"/>
      <c r="O684" s="57"/>
      <c r="T684" s="57"/>
    </row>
    <row r="685" spans="5:20">
      <c r="E685" s="57"/>
      <c r="J685" s="57"/>
      <c r="O685" s="57"/>
      <c r="T685" s="57"/>
    </row>
    <row r="686" spans="5:20">
      <c r="E686" s="57"/>
      <c r="J686" s="57"/>
      <c r="O686" s="57"/>
      <c r="T686" s="57"/>
    </row>
    <row r="687" spans="5:20">
      <c r="E687" s="57"/>
      <c r="J687" s="57"/>
      <c r="O687" s="57"/>
      <c r="T687" s="57"/>
    </row>
    <row r="688" spans="5:20">
      <c r="E688" s="57"/>
      <c r="J688" s="57"/>
      <c r="O688" s="57"/>
      <c r="T688" s="57"/>
    </row>
    <row r="689" spans="5:20">
      <c r="E689" s="57"/>
      <c r="J689" s="57"/>
      <c r="O689" s="57"/>
      <c r="T689" s="57"/>
    </row>
    <row r="690" spans="5:20">
      <c r="E690" s="57"/>
      <c r="J690" s="57"/>
      <c r="O690" s="57"/>
      <c r="T690" s="57"/>
    </row>
    <row r="691" spans="5:20">
      <c r="E691" s="57"/>
      <c r="J691" s="57"/>
      <c r="O691" s="57"/>
      <c r="T691" s="57"/>
    </row>
    <row r="692" spans="5:20">
      <c r="E692" s="57"/>
      <c r="J692" s="57"/>
      <c r="O692" s="57"/>
      <c r="T692" s="57"/>
    </row>
    <row r="693" spans="5:20">
      <c r="E693" s="57"/>
      <c r="J693" s="57"/>
      <c r="O693" s="57"/>
      <c r="T693" s="57"/>
    </row>
    <row r="694" spans="5:20">
      <c r="E694" s="57"/>
      <c r="J694" s="57"/>
      <c r="O694" s="57"/>
      <c r="T694" s="57"/>
    </row>
    <row r="695" spans="5:20">
      <c r="E695" s="57"/>
      <c r="J695" s="57"/>
      <c r="O695" s="57"/>
      <c r="T695" s="57"/>
    </row>
    <row r="696" spans="5:20">
      <c r="E696" s="57"/>
      <c r="J696" s="57"/>
      <c r="O696" s="57"/>
      <c r="T696" s="57"/>
    </row>
    <row r="697" spans="5:20">
      <c r="E697" s="57"/>
      <c r="J697" s="57"/>
      <c r="O697" s="57"/>
      <c r="T697" s="57"/>
    </row>
    <row r="698" spans="5:20">
      <c r="E698" s="57"/>
      <c r="J698" s="57"/>
      <c r="O698" s="57"/>
      <c r="T698" s="57"/>
    </row>
    <row r="699" spans="5:20">
      <c r="E699" s="57"/>
      <c r="J699" s="57"/>
      <c r="O699" s="57"/>
      <c r="T699" s="57"/>
    </row>
    <row r="700" spans="5:20">
      <c r="E700" s="57"/>
      <c r="J700" s="57"/>
      <c r="O700" s="57"/>
      <c r="T700" s="57"/>
    </row>
    <row r="701" spans="5:20">
      <c r="E701" s="57"/>
      <c r="J701" s="57"/>
      <c r="O701" s="57"/>
      <c r="T701" s="57"/>
    </row>
    <row r="702" spans="5:20">
      <c r="E702" s="57"/>
      <c r="J702" s="57"/>
      <c r="O702" s="57"/>
      <c r="T702" s="57"/>
    </row>
    <row r="703" spans="5:20">
      <c r="E703" s="57"/>
      <c r="J703" s="57"/>
      <c r="O703" s="57"/>
      <c r="T703" s="57"/>
    </row>
    <row r="704" spans="5:20">
      <c r="E704" s="57"/>
      <c r="J704" s="57"/>
      <c r="O704" s="57"/>
      <c r="T704" s="57"/>
    </row>
    <row r="705" spans="5:20">
      <c r="E705" s="57"/>
      <c r="J705" s="57"/>
      <c r="O705" s="57"/>
      <c r="T705" s="57"/>
    </row>
    <row r="706" spans="5:20">
      <c r="E706" s="57"/>
      <c r="J706" s="57"/>
      <c r="O706" s="57"/>
      <c r="T706" s="57"/>
    </row>
    <row r="707" spans="5:20">
      <c r="E707" s="57"/>
      <c r="J707" s="57"/>
      <c r="O707" s="57"/>
      <c r="T707" s="57"/>
    </row>
    <row r="708" spans="5:20">
      <c r="E708" s="57"/>
      <c r="J708" s="57"/>
      <c r="O708" s="57"/>
      <c r="T708" s="57"/>
    </row>
    <row r="709" spans="5:20">
      <c r="E709" s="57"/>
      <c r="J709" s="57"/>
      <c r="O709" s="57"/>
      <c r="T709" s="57"/>
    </row>
    <row r="710" spans="5:20">
      <c r="E710" s="57"/>
      <c r="J710" s="57"/>
      <c r="O710" s="57"/>
      <c r="T710" s="57"/>
    </row>
    <row r="711" spans="5:20">
      <c r="E711" s="57"/>
      <c r="J711" s="57"/>
      <c r="O711" s="57"/>
      <c r="T711" s="57"/>
    </row>
    <row r="712" spans="5:20">
      <c r="E712" s="57"/>
      <c r="J712" s="57"/>
      <c r="O712" s="57"/>
      <c r="T712" s="57"/>
    </row>
    <row r="713" spans="5:20">
      <c r="E713" s="57"/>
      <c r="J713" s="57"/>
      <c r="O713" s="57"/>
      <c r="T713" s="57"/>
    </row>
    <row r="714" spans="5:20">
      <c r="E714" s="57"/>
      <c r="J714" s="57"/>
      <c r="O714" s="57"/>
      <c r="T714" s="57"/>
    </row>
    <row r="715" spans="5:20">
      <c r="E715" s="57"/>
      <c r="J715" s="57"/>
      <c r="O715" s="57"/>
      <c r="T715" s="57"/>
    </row>
    <row r="716" spans="5:20">
      <c r="E716" s="57"/>
      <c r="J716" s="57"/>
      <c r="O716" s="57"/>
      <c r="T716" s="57"/>
    </row>
    <row r="717" spans="5:20">
      <c r="E717" s="57"/>
      <c r="J717" s="57"/>
      <c r="O717" s="57"/>
      <c r="T717" s="57"/>
    </row>
    <row r="718" spans="5:20">
      <c r="E718" s="57"/>
      <c r="J718" s="57"/>
      <c r="O718" s="57"/>
      <c r="T718" s="57"/>
    </row>
    <row r="719" spans="5:20">
      <c r="E719" s="57"/>
      <c r="J719" s="57"/>
      <c r="O719" s="57"/>
      <c r="T719" s="57"/>
    </row>
    <row r="720" spans="5:20">
      <c r="E720" s="57"/>
      <c r="J720" s="57"/>
      <c r="O720" s="57"/>
      <c r="T720" s="57"/>
    </row>
    <row r="721" spans="5:20">
      <c r="E721" s="57"/>
      <c r="J721" s="57"/>
      <c r="O721" s="57"/>
      <c r="T721" s="57"/>
    </row>
    <row r="722" spans="5:20">
      <c r="E722" s="57"/>
      <c r="J722" s="57"/>
      <c r="O722" s="57"/>
      <c r="T722" s="57"/>
    </row>
    <row r="723" spans="5:20">
      <c r="E723" s="57"/>
      <c r="J723" s="57"/>
      <c r="O723" s="57"/>
      <c r="T723" s="57"/>
    </row>
    <row r="724" spans="5:20">
      <c r="E724" s="57"/>
      <c r="J724" s="57"/>
      <c r="O724" s="57"/>
      <c r="T724" s="57"/>
    </row>
    <row r="725" spans="5:20">
      <c r="E725" s="57"/>
      <c r="J725" s="57"/>
      <c r="O725" s="57"/>
      <c r="T725" s="57"/>
    </row>
    <row r="726" spans="5:20">
      <c r="E726" s="57"/>
      <c r="J726" s="57"/>
      <c r="O726" s="57"/>
      <c r="T726" s="57"/>
    </row>
    <row r="727" spans="5:20">
      <c r="E727" s="57"/>
      <c r="J727" s="57"/>
      <c r="O727" s="57"/>
      <c r="T727" s="57"/>
    </row>
    <row r="728" spans="5:20">
      <c r="E728" s="57"/>
      <c r="J728" s="57"/>
      <c r="O728" s="57"/>
      <c r="T728" s="57"/>
    </row>
    <row r="729" spans="5:20">
      <c r="E729" s="57"/>
      <c r="J729" s="57"/>
      <c r="O729" s="57"/>
      <c r="T729" s="57"/>
    </row>
    <row r="730" spans="5:20">
      <c r="E730" s="57"/>
      <c r="J730" s="57"/>
      <c r="O730" s="57"/>
      <c r="T730" s="57"/>
    </row>
    <row r="731" spans="5:20">
      <c r="E731" s="57"/>
      <c r="J731" s="57"/>
      <c r="O731" s="57"/>
      <c r="T731" s="57"/>
    </row>
    <row r="732" spans="5:20">
      <c r="E732" s="57"/>
      <c r="J732" s="57"/>
      <c r="O732" s="57"/>
      <c r="T732" s="57"/>
    </row>
    <row r="733" spans="5:20">
      <c r="E733" s="57"/>
      <c r="J733" s="57"/>
      <c r="O733" s="57"/>
      <c r="T733" s="57"/>
    </row>
    <row r="734" spans="5:20">
      <c r="E734" s="57"/>
      <c r="J734" s="57"/>
      <c r="O734" s="57"/>
      <c r="T734" s="57"/>
    </row>
    <row r="735" spans="5:20">
      <c r="E735" s="57"/>
      <c r="J735" s="57"/>
      <c r="O735" s="57"/>
      <c r="T735" s="57"/>
    </row>
    <row r="736" spans="5:20">
      <c r="E736" s="57"/>
      <c r="J736" s="57"/>
      <c r="O736" s="57"/>
      <c r="T736" s="57"/>
    </row>
    <row r="737" spans="5:20">
      <c r="E737" s="57"/>
      <c r="J737" s="57"/>
      <c r="O737" s="57"/>
      <c r="T737" s="57"/>
    </row>
    <row r="738" spans="5:20">
      <c r="E738" s="57"/>
      <c r="J738" s="57"/>
      <c r="O738" s="57"/>
      <c r="T738" s="57"/>
    </row>
    <row r="739" spans="5:20">
      <c r="E739" s="57"/>
      <c r="J739" s="57"/>
      <c r="O739" s="57"/>
      <c r="T739" s="57"/>
    </row>
    <row r="740" spans="5:20">
      <c r="E740" s="57"/>
      <c r="J740" s="57"/>
      <c r="O740" s="57"/>
      <c r="T740" s="57"/>
    </row>
    <row r="741" spans="5:20">
      <c r="E741" s="57"/>
      <c r="J741" s="57"/>
      <c r="O741" s="57"/>
      <c r="T741" s="57"/>
    </row>
    <row r="742" spans="5:20">
      <c r="E742" s="57"/>
      <c r="J742" s="57"/>
      <c r="O742" s="57"/>
      <c r="T742" s="57"/>
    </row>
    <row r="743" spans="5:20">
      <c r="E743" s="57"/>
      <c r="J743" s="57"/>
      <c r="O743" s="57"/>
      <c r="T743" s="57"/>
    </row>
    <row r="744" spans="5:20">
      <c r="E744" s="57"/>
      <c r="J744" s="57"/>
      <c r="O744" s="57"/>
      <c r="T744" s="57"/>
    </row>
    <row r="745" spans="5:20">
      <c r="E745" s="57"/>
      <c r="J745" s="57"/>
      <c r="O745" s="57"/>
      <c r="T745" s="57"/>
    </row>
    <row r="746" spans="5:20">
      <c r="E746" s="57"/>
      <c r="J746" s="57"/>
      <c r="O746" s="57"/>
      <c r="T746" s="57"/>
    </row>
    <row r="747" spans="5:20">
      <c r="E747" s="57"/>
      <c r="J747" s="57"/>
      <c r="O747" s="57"/>
      <c r="T747" s="57"/>
    </row>
    <row r="748" spans="5:20">
      <c r="E748" s="57"/>
      <c r="J748" s="57"/>
      <c r="O748" s="57"/>
      <c r="T748" s="57"/>
    </row>
    <row r="749" spans="5:20">
      <c r="E749" s="57"/>
      <c r="J749" s="57"/>
      <c r="O749" s="57"/>
      <c r="T749" s="57"/>
    </row>
    <row r="750" spans="5:20">
      <c r="E750" s="57"/>
      <c r="J750" s="57"/>
      <c r="O750" s="57"/>
      <c r="T750" s="57"/>
    </row>
    <row r="751" spans="5:20">
      <c r="E751" s="57"/>
      <c r="J751" s="57"/>
      <c r="O751" s="57"/>
      <c r="T751" s="57"/>
    </row>
    <row r="752" spans="5:20">
      <c r="E752" s="57"/>
      <c r="J752" s="57"/>
      <c r="O752" s="57"/>
      <c r="T752" s="57"/>
    </row>
    <row r="753" spans="5:20">
      <c r="E753" s="57"/>
      <c r="J753" s="57"/>
      <c r="O753" s="57"/>
      <c r="T753" s="57"/>
    </row>
    <row r="754" spans="5:20">
      <c r="E754" s="57"/>
      <c r="J754" s="57"/>
      <c r="O754" s="57"/>
      <c r="T754" s="57"/>
    </row>
    <row r="755" spans="5:20">
      <c r="E755" s="57"/>
      <c r="J755" s="57"/>
      <c r="O755" s="57"/>
      <c r="T755" s="57"/>
    </row>
    <row r="756" spans="5:20">
      <c r="E756" s="57"/>
      <c r="J756" s="57"/>
      <c r="O756" s="57"/>
      <c r="T756" s="57"/>
    </row>
    <row r="757" spans="5:20">
      <c r="E757" s="57"/>
      <c r="J757" s="57"/>
      <c r="O757" s="57"/>
      <c r="T757" s="57"/>
    </row>
    <row r="758" spans="5:20">
      <c r="E758" s="57"/>
      <c r="J758" s="57"/>
      <c r="O758" s="57"/>
      <c r="T758" s="57"/>
    </row>
    <row r="759" spans="5:20">
      <c r="E759" s="57"/>
      <c r="J759" s="57"/>
      <c r="O759" s="57"/>
      <c r="T759" s="57"/>
    </row>
    <row r="760" spans="5:20">
      <c r="E760" s="57"/>
      <c r="J760" s="57"/>
      <c r="O760" s="57"/>
      <c r="T760" s="57"/>
    </row>
    <row r="761" spans="5:20">
      <c r="E761" s="57"/>
      <c r="J761" s="57"/>
      <c r="O761" s="57"/>
      <c r="T761" s="57"/>
    </row>
    <row r="762" spans="5:20">
      <c r="E762" s="57"/>
      <c r="J762" s="57"/>
      <c r="O762" s="57"/>
      <c r="T762" s="57"/>
    </row>
    <row r="763" spans="5:20">
      <c r="E763" s="57"/>
      <c r="J763" s="57"/>
      <c r="O763" s="57"/>
      <c r="T763" s="57"/>
    </row>
    <row r="764" spans="5:20">
      <c r="E764" s="57"/>
      <c r="J764" s="57"/>
      <c r="O764" s="57"/>
      <c r="T764" s="57"/>
    </row>
    <row r="765" spans="5:20">
      <c r="E765" s="57"/>
      <c r="J765" s="57"/>
      <c r="O765" s="57"/>
      <c r="T765" s="57"/>
    </row>
    <row r="766" spans="5:20">
      <c r="E766" s="57"/>
      <c r="J766" s="57"/>
      <c r="O766" s="57"/>
      <c r="T766" s="57"/>
    </row>
    <row r="767" spans="5:20">
      <c r="E767" s="57"/>
      <c r="J767" s="57"/>
      <c r="O767" s="57"/>
      <c r="T767" s="57"/>
    </row>
    <row r="768" spans="5:20">
      <c r="E768" s="57"/>
      <c r="J768" s="57"/>
      <c r="O768" s="57"/>
      <c r="T768" s="57"/>
    </row>
    <row r="769" spans="5:20">
      <c r="E769" s="57"/>
      <c r="J769" s="57"/>
      <c r="O769" s="57"/>
      <c r="T769" s="57"/>
    </row>
    <row r="770" spans="5:20">
      <c r="E770" s="57"/>
      <c r="J770" s="57"/>
      <c r="O770" s="57"/>
      <c r="T770" s="57"/>
    </row>
    <row r="771" spans="5:20">
      <c r="E771" s="57"/>
      <c r="J771" s="57"/>
      <c r="O771" s="57"/>
      <c r="T771" s="57"/>
    </row>
    <row r="772" spans="5:20">
      <c r="E772" s="57"/>
      <c r="J772" s="57"/>
      <c r="O772" s="57"/>
      <c r="T772" s="57"/>
    </row>
    <row r="773" spans="5:20">
      <c r="E773" s="57"/>
      <c r="J773" s="57"/>
      <c r="O773" s="57"/>
      <c r="T773" s="57"/>
    </row>
    <row r="774" spans="5:20">
      <c r="E774" s="57"/>
      <c r="J774" s="57"/>
      <c r="O774" s="57"/>
      <c r="T774" s="57"/>
    </row>
    <row r="775" spans="5:20">
      <c r="E775" s="57"/>
      <c r="J775" s="57"/>
      <c r="O775" s="57"/>
      <c r="T775" s="57"/>
    </row>
    <row r="776" spans="5:20">
      <c r="E776" s="57"/>
      <c r="J776" s="57"/>
      <c r="O776" s="57"/>
      <c r="T776" s="57"/>
    </row>
    <row r="777" spans="5:20">
      <c r="E777" s="57"/>
      <c r="J777" s="57"/>
      <c r="O777" s="57"/>
      <c r="T777" s="57"/>
    </row>
    <row r="778" spans="5:20">
      <c r="E778" s="57"/>
      <c r="J778" s="57"/>
      <c r="O778" s="57"/>
      <c r="T778" s="57"/>
    </row>
    <row r="779" spans="5:20">
      <c r="E779" s="57"/>
      <c r="J779" s="57"/>
      <c r="O779" s="57"/>
      <c r="T779" s="57"/>
    </row>
    <row r="780" spans="5:20">
      <c r="E780" s="57"/>
      <c r="J780" s="57"/>
      <c r="O780" s="57"/>
      <c r="T780" s="57"/>
    </row>
    <row r="781" spans="5:20">
      <c r="E781" s="57"/>
      <c r="J781" s="57"/>
      <c r="O781" s="57"/>
      <c r="T781" s="57"/>
    </row>
    <row r="782" spans="5:20">
      <c r="E782" s="57"/>
      <c r="J782" s="57"/>
      <c r="O782" s="57"/>
      <c r="T782" s="57"/>
    </row>
    <row r="783" spans="5:20">
      <c r="E783" s="57"/>
      <c r="J783" s="57"/>
      <c r="O783" s="57"/>
      <c r="T783" s="57"/>
    </row>
    <row r="784" spans="5:20">
      <c r="E784" s="57"/>
      <c r="J784" s="57"/>
      <c r="O784" s="57"/>
      <c r="T784" s="57"/>
    </row>
    <row r="785" spans="5:20">
      <c r="E785" s="57"/>
      <c r="J785" s="57"/>
      <c r="O785" s="57"/>
      <c r="T785" s="57"/>
    </row>
    <row r="786" spans="5:20">
      <c r="E786" s="57"/>
      <c r="J786" s="57"/>
      <c r="O786" s="57"/>
      <c r="T786" s="57"/>
    </row>
    <row r="787" spans="5:20">
      <c r="E787" s="57"/>
      <c r="J787" s="57"/>
      <c r="O787" s="57"/>
      <c r="T787" s="57"/>
    </row>
    <row r="788" spans="5:20">
      <c r="E788" s="57"/>
      <c r="J788" s="57"/>
      <c r="O788" s="57"/>
      <c r="T788" s="57"/>
    </row>
    <row r="789" spans="5:20">
      <c r="E789" s="57"/>
      <c r="J789" s="57"/>
      <c r="O789" s="57"/>
      <c r="T789" s="57"/>
    </row>
    <row r="790" spans="5:20">
      <c r="E790" s="57"/>
      <c r="J790" s="57"/>
      <c r="O790" s="57"/>
      <c r="T790" s="57"/>
    </row>
    <row r="791" spans="5:20">
      <c r="E791" s="57"/>
      <c r="J791" s="57"/>
      <c r="O791" s="57"/>
      <c r="T791" s="57"/>
    </row>
    <row r="792" spans="5:20">
      <c r="E792" s="57"/>
      <c r="J792" s="57"/>
      <c r="O792" s="57"/>
      <c r="T792" s="57"/>
    </row>
    <row r="793" spans="5:20">
      <c r="E793" s="57"/>
      <c r="J793" s="57"/>
      <c r="O793" s="57"/>
      <c r="T793" s="57"/>
    </row>
    <row r="794" spans="5:20">
      <c r="E794" s="57"/>
      <c r="J794" s="57"/>
      <c r="O794" s="57"/>
      <c r="T794" s="57"/>
    </row>
    <row r="795" spans="5:20">
      <c r="E795" s="57"/>
      <c r="J795" s="57"/>
      <c r="O795" s="57"/>
      <c r="T795" s="57"/>
    </row>
    <row r="796" spans="5:20">
      <c r="E796" s="57"/>
      <c r="J796" s="57"/>
      <c r="O796" s="57"/>
      <c r="T796" s="57"/>
    </row>
    <row r="797" spans="5:20">
      <c r="E797" s="57"/>
      <c r="J797" s="57"/>
      <c r="O797" s="57"/>
      <c r="T797" s="57"/>
    </row>
    <row r="798" spans="5:20">
      <c r="E798" s="57"/>
      <c r="J798" s="57"/>
      <c r="O798" s="57"/>
      <c r="T798" s="57"/>
    </row>
    <row r="799" spans="5:20">
      <c r="E799" s="57"/>
      <c r="J799" s="57"/>
      <c r="O799" s="57"/>
      <c r="T799" s="57"/>
    </row>
    <row r="800" spans="5:20">
      <c r="E800" s="57"/>
      <c r="J800" s="57"/>
      <c r="O800" s="57"/>
      <c r="T800" s="57"/>
    </row>
    <row r="801" spans="5:20">
      <c r="E801" s="57"/>
      <c r="J801" s="57"/>
      <c r="O801" s="57"/>
      <c r="T801" s="57"/>
    </row>
    <row r="802" spans="5:20">
      <c r="E802" s="57"/>
      <c r="J802" s="57"/>
      <c r="O802" s="57"/>
      <c r="T802" s="57"/>
    </row>
    <row r="803" spans="5:20">
      <c r="E803" s="57"/>
      <c r="J803" s="57"/>
      <c r="O803" s="57"/>
      <c r="T803" s="57"/>
    </row>
    <row r="804" spans="5:20">
      <c r="E804" s="57"/>
      <c r="J804" s="57"/>
      <c r="O804" s="57"/>
      <c r="T804" s="57"/>
    </row>
    <row r="805" spans="5:20">
      <c r="E805" s="57"/>
      <c r="J805" s="57"/>
      <c r="O805" s="57"/>
      <c r="T805" s="57"/>
    </row>
    <row r="806" spans="5:20">
      <c r="E806" s="57"/>
      <c r="J806" s="57"/>
      <c r="O806" s="57"/>
      <c r="T806" s="57"/>
    </row>
    <row r="807" spans="5:20">
      <c r="E807" s="57"/>
      <c r="J807" s="57"/>
      <c r="O807" s="57"/>
      <c r="T807" s="57"/>
    </row>
    <row r="808" spans="5:20">
      <c r="E808" s="57"/>
      <c r="J808" s="57"/>
      <c r="O808" s="57"/>
      <c r="T808" s="57"/>
    </row>
    <row r="809" spans="5:20">
      <c r="E809" s="57"/>
      <c r="J809" s="57"/>
      <c r="O809" s="57"/>
      <c r="T809" s="57"/>
    </row>
    <row r="810" spans="5:20">
      <c r="E810" s="57"/>
      <c r="J810" s="57"/>
      <c r="O810" s="57"/>
      <c r="T810" s="57"/>
    </row>
    <row r="811" spans="5:20">
      <c r="E811" s="57"/>
      <c r="J811" s="57"/>
      <c r="O811" s="57"/>
      <c r="T811" s="57"/>
    </row>
    <row r="812" spans="5:20">
      <c r="E812" s="57"/>
      <c r="J812" s="57"/>
      <c r="O812" s="57"/>
      <c r="T812" s="57"/>
    </row>
    <row r="813" spans="5:20">
      <c r="E813" s="57"/>
      <c r="J813" s="57"/>
      <c r="O813" s="57"/>
      <c r="T813" s="57"/>
    </row>
    <row r="814" spans="5:20">
      <c r="E814" s="57"/>
      <c r="J814" s="57"/>
      <c r="O814" s="57"/>
      <c r="T814" s="57"/>
    </row>
    <row r="815" spans="5:20">
      <c r="E815" s="57"/>
      <c r="J815" s="57"/>
      <c r="O815" s="57"/>
      <c r="T815" s="57"/>
    </row>
    <row r="816" spans="5:20">
      <c r="E816" s="57"/>
      <c r="J816" s="57"/>
      <c r="O816" s="57"/>
      <c r="T816" s="57"/>
    </row>
    <row r="817" spans="5:20">
      <c r="E817" s="57"/>
      <c r="J817" s="57"/>
      <c r="O817" s="57"/>
      <c r="T817" s="57"/>
    </row>
    <row r="818" spans="5:20">
      <c r="E818" s="57"/>
      <c r="J818" s="57"/>
      <c r="O818" s="57"/>
      <c r="T818" s="57"/>
    </row>
    <row r="819" spans="5:20">
      <c r="E819" s="57"/>
      <c r="J819" s="57"/>
      <c r="O819" s="57"/>
      <c r="T819" s="57"/>
    </row>
    <row r="820" spans="5:20">
      <c r="E820" s="57"/>
      <c r="J820" s="57"/>
      <c r="O820" s="57"/>
      <c r="T820" s="57"/>
    </row>
    <row r="821" spans="5:20">
      <c r="E821" s="57"/>
      <c r="J821" s="57"/>
      <c r="O821" s="57"/>
      <c r="T821" s="57"/>
    </row>
    <row r="822" spans="5:20">
      <c r="E822" s="57"/>
      <c r="J822" s="57"/>
      <c r="O822" s="57"/>
      <c r="T822" s="57"/>
    </row>
    <row r="823" spans="5:20">
      <c r="E823" s="57"/>
      <c r="J823" s="57"/>
      <c r="O823" s="57"/>
      <c r="T823" s="57"/>
    </row>
    <row r="824" spans="5:20">
      <c r="E824" s="57"/>
      <c r="J824" s="57"/>
      <c r="O824" s="57"/>
      <c r="T824" s="57"/>
    </row>
    <row r="825" spans="5:20">
      <c r="E825" s="57"/>
      <c r="J825" s="57"/>
      <c r="O825" s="57"/>
      <c r="T825" s="57"/>
    </row>
    <row r="826" spans="5:20">
      <c r="E826" s="57"/>
      <c r="J826" s="57"/>
      <c r="O826" s="57"/>
      <c r="T826" s="57"/>
    </row>
    <row r="827" spans="5:20">
      <c r="E827" s="57"/>
      <c r="J827" s="57"/>
      <c r="O827" s="57"/>
      <c r="T827" s="57"/>
    </row>
    <row r="828" spans="5:20">
      <c r="E828" s="57"/>
      <c r="J828" s="57"/>
      <c r="O828" s="57"/>
      <c r="T828" s="57"/>
    </row>
    <row r="829" spans="5:20">
      <c r="E829" s="57"/>
      <c r="J829" s="57"/>
      <c r="O829" s="57"/>
      <c r="T829" s="57"/>
    </row>
    <row r="830" spans="5:20">
      <c r="E830" s="57"/>
      <c r="J830" s="57"/>
      <c r="O830" s="57"/>
      <c r="T830" s="57"/>
    </row>
    <row r="831" spans="5:20">
      <c r="E831" s="57"/>
      <c r="J831" s="57"/>
      <c r="O831" s="57"/>
      <c r="T831" s="57"/>
    </row>
    <row r="832" spans="5:20">
      <c r="E832" s="57"/>
      <c r="J832" s="57"/>
      <c r="O832" s="57"/>
      <c r="T832" s="57"/>
    </row>
    <row r="833" spans="5:20">
      <c r="E833" s="57"/>
      <c r="J833" s="57"/>
      <c r="O833" s="57"/>
      <c r="T833" s="57"/>
    </row>
    <row r="834" spans="5:20">
      <c r="E834" s="57"/>
      <c r="J834" s="57"/>
      <c r="O834" s="57"/>
      <c r="T834" s="57"/>
    </row>
    <row r="835" spans="5:20">
      <c r="E835" s="57"/>
      <c r="J835" s="57"/>
      <c r="O835" s="57"/>
      <c r="T835" s="57"/>
    </row>
    <row r="836" spans="5:20">
      <c r="E836" s="57"/>
      <c r="J836" s="57"/>
      <c r="O836" s="57"/>
      <c r="T836" s="57"/>
    </row>
    <row r="837" spans="5:20">
      <c r="E837" s="57"/>
      <c r="J837" s="57"/>
      <c r="O837" s="57"/>
      <c r="T837" s="57"/>
    </row>
    <row r="838" spans="5:20">
      <c r="E838" s="57"/>
      <c r="J838" s="57"/>
      <c r="O838" s="57"/>
      <c r="T838" s="57"/>
    </row>
    <row r="839" spans="5:20">
      <c r="E839" s="57"/>
      <c r="J839" s="57"/>
      <c r="O839" s="57"/>
      <c r="T839" s="57"/>
    </row>
    <row r="840" spans="5:20">
      <c r="E840" s="57"/>
      <c r="J840" s="57"/>
      <c r="O840" s="57"/>
      <c r="T840" s="57"/>
    </row>
    <row r="841" spans="5:20">
      <c r="E841" s="57"/>
      <c r="J841" s="57"/>
      <c r="O841" s="57"/>
      <c r="T841" s="57"/>
    </row>
    <row r="842" spans="5:20">
      <c r="E842" s="57"/>
      <c r="J842" s="57"/>
      <c r="O842" s="57"/>
      <c r="T842" s="57"/>
    </row>
    <row r="843" spans="5:20">
      <c r="E843" s="57"/>
      <c r="J843" s="57"/>
      <c r="O843" s="57"/>
      <c r="T843" s="57"/>
    </row>
    <row r="844" spans="5:20">
      <c r="E844" s="57"/>
      <c r="J844" s="57"/>
      <c r="O844" s="57"/>
      <c r="T844" s="57"/>
    </row>
    <row r="845" spans="5:20">
      <c r="E845" s="57"/>
      <c r="J845" s="57"/>
      <c r="O845" s="57"/>
      <c r="T845" s="57"/>
    </row>
    <row r="846" spans="5:20">
      <c r="E846" s="57"/>
      <c r="J846" s="57"/>
      <c r="O846" s="57"/>
      <c r="T846" s="57"/>
    </row>
    <row r="847" spans="5:20">
      <c r="E847" s="57"/>
      <c r="J847" s="57"/>
      <c r="O847" s="57"/>
      <c r="T847" s="57"/>
    </row>
    <row r="848" spans="5:20">
      <c r="E848" s="57"/>
      <c r="J848" s="57"/>
      <c r="O848" s="57"/>
      <c r="T848" s="57"/>
    </row>
    <row r="849" spans="5:20">
      <c r="E849" s="57"/>
      <c r="J849" s="57"/>
      <c r="O849" s="57"/>
      <c r="T849" s="57"/>
    </row>
    <row r="850" spans="5:20">
      <c r="E850" s="57"/>
      <c r="J850" s="57"/>
      <c r="O850" s="57"/>
      <c r="T850" s="57"/>
    </row>
    <row r="851" spans="5:20">
      <c r="E851" s="57"/>
      <c r="J851" s="57"/>
      <c r="O851" s="57"/>
      <c r="T851" s="57"/>
    </row>
    <row r="852" spans="5:20">
      <c r="E852" s="57"/>
      <c r="J852" s="57"/>
      <c r="O852" s="57"/>
      <c r="T852" s="57"/>
    </row>
    <row r="853" spans="5:20">
      <c r="E853" s="57"/>
      <c r="J853" s="57"/>
      <c r="O853" s="57"/>
      <c r="T853" s="57"/>
    </row>
    <row r="854" spans="5:20">
      <c r="E854" s="57"/>
      <c r="J854" s="57"/>
      <c r="O854" s="57"/>
      <c r="T854" s="57"/>
    </row>
    <row r="855" spans="5:20">
      <c r="E855" s="57"/>
      <c r="J855" s="57"/>
      <c r="O855" s="57"/>
      <c r="T855" s="57"/>
    </row>
    <row r="856" spans="5:20">
      <c r="E856" s="57"/>
      <c r="J856" s="57"/>
      <c r="O856" s="57"/>
      <c r="T856" s="57"/>
    </row>
    <row r="857" spans="5:20">
      <c r="E857" s="57"/>
      <c r="J857" s="57"/>
      <c r="O857" s="57"/>
      <c r="T857" s="57"/>
    </row>
    <row r="858" spans="5:20">
      <c r="E858" s="57"/>
      <c r="J858" s="57"/>
      <c r="O858" s="57"/>
      <c r="T858" s="57"/>
    </row>
    <row r="859" spans="5:20">
      <c r="E859" s="57"/>
      <c r="J859" s="57"/>
      <c r="O859" s="57"/>
      <c r="T859" s="57"/>
    </row>
    <row r="860" spans="5:20">
      <c r="E860" s="57"/>
      <c r="J860" s="57"/>
      <c r="O860" s="57"/>
      <c r="T860" s="57"/>
    </row>
    <row r="861" spans="5:20">
      <c r="E861" s="57"/>
      <c r="J861" s="57"/>
      <c r="O861" s="57"/>
      <c r="T861" s="57"/>
    </row>
    <row r="862" spans="5:20">
      <c r="E862" s="57"/>
      <c r="J862" s="57"/>
      <c r="O862" s="57"/>
      <c r="T862" s="57"/>
    </row>
    <row r="863" spans="5:20">
      <c r="E863" s="57"/>
      <c r="J863" s="57"/>
      <c r="O863" s="57"/>
      <c r="T863" s="57"/>
    </row>
    <row r="864" spans="5:20">
      <c r="E864" s="57"/>
      <c r="J864" s="57"/>
      <c r="O864" s="57"/>
      <c r="T864" s="57"/>
    </row>
    <row r="865" spans="5:20">
      <c r="E865" s="57"/>
      <c r="J865" s="57"/>
      <c r="O865" s="57"/>
      <c r="T865" s="57"/>
    </row>
    <row r="866" spans="5:20">
      <c r="E866" s="57"/>
      <c r="J866" s="57"/>
      <c r="O866" s="57"/>
      <c r="T866" s="57"/>
    </row>
    <row r="867" spans="5:20">
      <c r="E867" s="57"/>
      <c r="J867" s="57"/>
      <c r="O867" s="57"/>
      <c r="T867" s="57"/>
    </row>
    <row r="868" spans="5:20">
      <c r="E868" s="57"/>
      <c r="J868" s="57"/>
      <c r="O868" s="57"/>
      <c r="T868" s="57"/>
    </row>
    <row r="869" spans="5:20">
      <c r="E869" s="57"/>
      <c r="J869" s="57"/>
      <c r="O869" s="57"/>
      <c r="T869" s="57"/>
    </row>
    <row r="870" spans="5:20">
      <c r="E870" s="57"/>
      <c r="J870" s="57"/>
      <c r="O870" s="57"/>
      <c r="T870" s="57"/>
    </row>
    <row r="871" spans="5:20">
      <c r="E871" s="57"/>
      <c r="J871" s="57"/>
      <c r="O871" s="57"/>
      <c r="T871" s="57"/>
    </row>
    <row r="872" spans="5:20">
      <c r="E872" s="57"/>
      <c r="J872" s="57"/>
      <c r="O872" s="57"/>
      <c r="T872" s="57"/>
    </row>
    <row r="873" spans="5:20">
      <c r="E873" s="57"/>
      <c r="J873" s="57"/>
      <c r="O873" s="57"/>
      <c r="T873" s="57"/>
    </row>
    <row r="874" spans="5:20">
      <c r="E874" s="57"/>
      <c r="J874" s="57"/>
      <c r="O874" s="57"/>
      <c r="T874" s="57"/>
    </row>
    <row r="875" spans="5:20">
      <c r="E875" s="57"/>
      <c r="J875" s="57"/>
      <c r="O875" s="57"/>
      <c r="T875" s="57"/>
    </row>
    <row r="876" spans="5:20">
      <c r="E876" s="57"/>
      <c r="J876" s="57"/>
      <c r="O876" s="57"/>
      <c r="T876" s="57"/>
    </row>
    <row r="877" spans="5:20">
      <c r="E877" s="57"/>
      <c r="J877" s="57"/>
      <c r="O877" s="57"/>
      <c r="T877" s="57"/>
    </row>
    <row r="878" spans="5:20">
      <c r="E878" s="57"/>
      <c r="J878" s="57"/>
      <c r="O878" s="57"/>
      <c r="T878" s="57"/>
    </row>
    <row r="879" spans="5:20">
      <c r="E879" s="57"/>
      <c r="J879" s="57"/>
      <c r="O879" s="57"/>
      <c r="T879" s="57"/>
    </row>
    <row r="880" spans="5:20">
      <c r="E880" s="57"/>
      <c r="J880" s="57"/>
      <c r="O880" s="57"/>
      <c r="T880" s="57"/>
    </row>
    <row r="881" spans="5:20">
      <c r="E881" s="57"/>
      <c r="J881" s="57"/>
      <c r="O881" s="57"/>
      <c r="T881" s="57"/>
    </row>
    <row r="882" spans="5:20">
      <c r="E882" s="57"/>
      <c r="J882" s="57"/>
      <c r="O882" s="57"/>
      <c r="T882" s="57"/>
    </row>
    <row r="883" spans="5:20">
      <c r="E883" s="57"/>
      <c r="J883" s="57"/>
      <c r="O883" s="57"/>
      <c r="T883" s="57"/>
    </row>
    <row r="884" spans="5:20">
      <c r="E884" s="57"/>
      <c r="J884" s="57"/>
      <c r="O884" s="57"/>
      <c r="T884" s="57"/>
    </row>
    <row r="885" spans="5:20">
      <c r="E885" s="57"/>
      <c r="J885" s="57"/>
      <c r="O885" s="57"/>
      <c r="T885" s="57"/>
    </row>
    <row r="886" spans="5:20">
      <c r="E886" s="57"/>
      <c r="J886" s="57"/>
      <c r="O886" s="57"/>
      <c r="T886" s="57"/>
    </row>
    <row r="887" spans="5:20">
      <c r="E887" s="57"/>
      <c r="J887" s="57"/>
      <c r="O887" s="57"/>
      <c r="T887" s="57"/>
    </row>
    <row r="888" spans="5:20">
      <c r="E888" s="57"/>
      <c r="J888" s="57"/>
      <c r="O888" s="57"/>
      <c r="T888" s="57"/>
    </row>
    <row r="889" spans="5:20">
      <c r="E889" s="57"/>
      <c r="J889" s="57"/>
      <c r="O889" s="57"/>
      <c r="T889" s="57"/>
    </row>
    <row r="890" spans="5:20">
      <c r="E890" s="57"/>
      <c r="J890" s="57"/>
      <c r="O890" s="57"/>
      <c r="T890" s="57"/>
    </row>
    <row r="891" spans="5:20">
      <c r="E891" s="57"/>
      <c r="J891" s="57"/>
      <c r="O891" s="57"/>
      <c r="T891" s="57"/>
    </row>
    <row r="892" spans="5:20">
      <c r="E892" s="57"/>
      <c r="J892" s="57"/>
      <c r="O892" s="57"/>
      <c r="T892" s="57"/>
    </row>
    <row r="893" spans="5:20">
      <c r="E893" s="57"/>
      <c r="J893" s="57"/>
      <c r="O893" s="57"/>
      <c r="T893" s="57"/>
    </row>
    <row r="894" spans="5:20">
      <c r="E894" s="57"/>
      <c r="J894" s="57"/>
      <c r="O894" s="57"/>
      <c r="T894" s="57"/>
    </row>
    <row r="895" spans="5:20">
      <c r="E895" s="57"/>
      <c r="J895" s="57"/>
      <c r="O895" s="57"/>
      <c r="T895" s="57"/>
    </row>
    <row r="896" spans="5:20">
      <c r="E896" s="57"/>
      <c r="J896" s="57"/>
      <c r="O896" s="57"/>
      <c r="T896" s="57"/>
    </row>
    <row r="897" spans="5:20">
      <c r="E897" s="57"/>
      <c r="J897" s="57"/>
      <c r="O897" s="57"/>
      <c r="T897" s="57"/>
    </row>
    <row r="898" spans="5:20">
      <c r="E898" s="57"/>
      <c r="J898" s="57"/>
      <c r="O898" s="57"/>
      <c r="T898" s="57"/>
    </row>
    <row r="899" spans="5:20">
      <c r="E899" s="57"/>
      <c r="J899" s="57"/>
      <c r="O899" s="57"/>
      <c r="T899" s="57"/>
    </row>
    <row r="900" spans="5:20">
      <c r="E900" s="57"/>
      <c r="J900" s="57"/>
      <c r="O900" s="57"/>
      <c r="T900" s="57"/>
    </row>
    <row r="901" spans="5:20">
      <c r="E901" s="57"/>
      <c r="J901" s="57"/>
      <c r="O901" s="57"/>
      <c r="T901" s="57"/>
    </row>
    <row r="902" spans="5:20">
      <c r="E902" s="57"/>
      <c r="J902" s="57"/>
      <c r="O902" s="57"/>
      <c r="T902" s="57"/>
    </row>
    <row r="903" spans="5:20">
      <c r="E903" s="57"/>
      <c r="J903" s="57"/>
      <c r="O903" s="57"/>
      <c r="T903" s="57"/>
    </row>
    <row r="904" spans="5:20">
      <c r="E904" s="57"/>
      <c r="J904" s="57"/>
      <c r="O904" s="57"/>
      <c r="T904" s="57"/>
    </row>
    <row r="905" spans="5:20">
      <c r="E905" s="57"/>
      <c r="J905" s="57"/>
      <c r="O905" s="57"/>
      <c r="T905" s="57"/>
    </row>
    <row r="906" spans="5:20">
      <c r="E906" s="57"/>
      <c r="J906" s="57"/>
      <c r="O906" s="57"/>
      <c r="T906" s="57"/>
    </row>
    <row r="907" spans="5:20">
      <c r="E907" s="57"/>
      <c r="J907" s="57"/>
      <c r="O907" s="57"/>
      <c r="T907" s="57"/>
    </row>
    <row r="908" spans="5:20">
      <c r="E908" s="57"/>
      <c r="J908" s="57"/>
      <c r="O908" s="57"/>
      <c r="T908" s="57"/>
    </row>
    <row r="909" spans="5:20">
      <c r="E909" s="57"/>
      <c r="J909" s="57"/>
      <c r="O909" s="57"/>
      <c r="T909" s="57"/>
    </row>
    <row r="910" spans="5:20">
      <c r="E910" s="57"/>
      <c r="J910" s="57"/>
      <c r="O910" s="57"/>
      <c r="T910" s="57"/>
    </row>
    <row r="911" spans="5:20">
      <c r="E911" s="57"/>
      <c r="J911" s="57"/>
      <c r="O911" s="57"/>
      <c r="T911" s="57"/>
    </row>
    <row r="912" spans="5:20">
      <c r="E912" s="57"/>
      <c r="J912" s="57"/>
      <c r="O912" s="57"/>
      <c r="T912" s="57"/>
    </row>
    <row r="913" spans="5:20">
      <c r="E913" s="57"/>
      <c r="J913" s="57"/>
      <c r="O913" s="57"/>
      <c r="T913" s="57"/>
    </row>
    <row r="914" spans="5:20">
      <c r="E914" s="57"/>
      <c r="J914" s="57"/>
      <c r="O914" s="57"/>
      <c r="T914" s="57"/>
    </row>
    <row r="915" spans="5:20">
      <c r="E915" s="57"/>
      <c r="J915" s="57"/>
      <c r="O915" s="57"/>
      <c r="T915" s="57"/>
    </row>
    <row r="916" spans="5:20">
      <c r="E916" s="57"/>
      <c r="J916" s="57"/>
      <c r="O916" s="57"/>
      <c r="T916" s="57"/>
    </row>
    <row r="917" spans="5:20">
      <c r="E917" s="57"/>
      <c r="J917" s="57"/>
      <c r="O917" s="57"/>
      <c r="T917" s="57"/>
    </row>
    <row r="918" spans="5:20">
      <c r="E918" s="57"/>
      <c r="J918" s="57"/>
      <c r="O918" s="57"/>
      <c r="T918" s="57"/>
    </row>
    <row r="919" spans="5:20">
      <c r="E919" s="57"/>
      <c r="J919" s="57"/>
      <c r="O919" s="57"/>
      <c r="T919" s="57"/>
    </row>
    <row r="920" spans="5:20">
      <c r="E920" s="57"/>
      <c r="J920" s="57"/>
      <c r="O920" s="57"/>
      <c r="T920" s="57"/>
    </row>
    <row r="921" spans="5:20">
      <c r="E921" s="57"/>
      <c r="J921" s="57"/>
      <c r="O921" s="57"/>
      <c r="T921" s="57"/>
    </row>
    <row r="922" spans="5:20">
      <c r="E922" s="57"/>
      <c r="J922" s="57"/>
      <c r="O922" s="57"/>
      <c r="T922" s="57"/>
    </row>
    <row r="923" spans="5:20">
      <c r="E923" s="57"/>
      <c r="J923" s="57"/>
      <c r="O923" s="57"/>
      <c r="T923" s="57"/>
    </row>
    <row r="924" spans="5:20">
      <c r="E924" s="57"/>
      <c r="J924" s="57"/>
      <c r="O924" s="57"/>
      <c r="T924" s="57"/>
    </row>
    <row r="925" spans="5:20">
      <c r="E925" s="57"/>
      <c r="J925" s="57"/>
      <c r="O925" s="57"/>
      <c r="T925" s="57"/>
    </row>
    <row r="926" spans="5:20">
      <c r="E926" s="57"/>
      <c r="J926" s="57"/>
      <c r="O926" s="57"/>
      <c r="T926" s="57"/>
    </row>
    <row r="927" spans="5:20">
      <c r="E927" s="57"/>
      <c r="J927" s="57"/>
      <c r="O927" s="57"/>
      <c r="T927" s="57"/>
    </row>
    <row r="928" spans="5:20">
      <c r="E928" s="57"/>
      <c r="J928" s="57"/>
      <c r="O928" s="57"/>
      <c r="T928" s="57"/>
    </row>
    <row r="929" spans="5:20">
      <c r="E929" s="57"/>
      <c r="J929" s="57"/>
      <c r="O929" s="57"/>
      <c r="T929" s="57"/>
    </row>
    <row r="930" spans="5:20">
      <c r="E930" s="57"/>
      <c r="J930" s="57"/>
      <c r="O930" s="57"/>
      <c r="T930" s="57"/>
    </row>
    <row r="931" spans="5:20">
      <c r="E931" s="57"/>
      <c r="J931" s="57"/>
      <c r="O931" s="57"/>
      <c r="T931" s="57"/>
    </row>
    <row r="932" spans="5:20">
      <c r="E932" s="57"/>
      <c r="J932" s="57"/>
      <c r="O932" s="57"/>
      <c r="T932" s="57"/>
    </row>
    <row r="933" spans="5:20">
      <c r="E933" s="57"/>
      <c r="J933" s="57"/>
      <c r="O933" s="57"/>
      <c r="T933" s="57"/>
    </row>
    <row r="934" spans="5:20">
      <c r="E934" s="57"/>
      <c r="J934" s="57"/>
      <c r="O934" s="57"/>
      <c r="T934" s="57"/>
    </row>
    <row r="935" spans="5:20">
      <c r="E935" s="57"/>
      <c r="J935" s="57"/>
      <c r="O935" s="57"/>
      <c r="T935" s="57"/>
    </row>
    <row r="936" spans="5:20">
      <c r="E936" s="57"/>
      <c r="J936" s="57"/>
      <c r="O936" s="57"/>
      <c r="T936" s="57"/>
    </row>
    <row r="937" spans="5:20">
      <c r="E937" s="57"/>
      <c r="J937" s="57"/>
      <c r="O937" s="57"/>
      <c r="T937" s="57"/>
    </row>
    <row r="938" spans="5:20">
      <c r="E938" s="57"/>
      <c r="J938" s="57"/>
      <c r="O938" s="57"/>
      <c r="T938" s="57"/>
    </row>
    <row r="939" spans="5:20">
      <c r="E939" s="57"/>
      <c r="J939" s="57"/>
      <c r="O939" s="57"/>
      <c r="T939" s="57"/>
    </row>
    <row r="940" spans="5:20">
      <c r="E940" s="57"/>
      <c r="J940" s="57"/>
      <c r="O940" s="57"/>
      <c r="T940" s="57"/>
    </row>
    <row r="941" spans="5:20">
      <c r="E941" s="57"/>
      <c r="J941" s="57"/>
      <c r="O941" s="57"/>
      <c r="T941" s="57"/>
    </row>
    <row r="942" spans="5:20">
      <c r="E942" s="57"/>
      <c r="J942" s="57"/>
      <c r="O942" s="57"/>
      <c r="T942" s="57"/>
    </row>
    <row r="943" spans="5:20">
      <c r="E943" s="57"/>
      <c r="J943" s="57"/>
      <c r="O943" s="57"/>
      <c r="T943" s="57"/>
    </row>
    <row r="944" spans="5:20">
      <c r="E944" s="57"/>
      <c r="J944" s="57"/>
      <c r="O944" s="57"/>
      <c r="T944" s="57"/>
    </row>
    <row r="945" spans="5:20">
      <c r="E945" s="57"/>
      <c r="J945" s="57"/>
      <c r="O945" s="57"/>
      <c r="T945" s="57"/>
    </row>
    <row r="946" spans="5:20">
      <c r="E946" s="57"/>
      <c r="J946" s="57"/>
      <c r="O946" s="57"/>
      <c r="T946" s="57"/>
    </row>
    <row r="947" spans="5:20">
      <c r="E947" s="57"/>
      <c r="J947" s="57"/>
      <c r="O947" s="57"/>
      <c r="T947" s="57"/>
    </row>
    <row r="948" spans="5:20">
      <c r="E948" s="57"/>
      <c r="J948" s="57"/>
      <c r="O948" s="57"/>
      <c r="T948" s="57"/>
    </row>
    <row r="949" spans="5:20">
      <c r="E949" s="57"/>
      <c r="J949" s="57"/>
      <c r="O949" s="57"/>
      <c r="T949" s="57"/>
    </row>
    <row r="950" spans="5:20">
      <c r="E950" s="57"/>
      <c r="J950" s="57"/>
      <c r="O950" s="57"/>
      <c r="T950" s="57"/>
    </row>
    <row r="951" spans="5:20">
      <c r="E951" s="57"/>
      <c r="J951" s="57"/>
      <c r="O951" s="57"/>
      <c r="T951" s="57"/>
    </row>
    <row r="952" spans="5:20">
      <c r="E952" s="57"/>
      <c r="J952" s="57"/>
      <c r="O952" s="57"/>
      <c r="T952" s="57"/>
    </row>
    <row r="953" spans="5:20">
      <c r="E953" s="57"/>
      <c r="J953" s="57"/>
      <c r="O953" s="57"/>
      <c r="T953" s="57"/>
    </row>
    <row r="954" spans="5:20">
      <c r="E954" s="57"/>
      <c r="J954" s="57"/>
      <c r="O954" s="57"/>
      <c r="T954" s="57"/>
    </row>
    <row r="955" spans="5:20">
      <c r="E955" s="57"/>
      <c r="J955" s="57"/>
      <c r="O955" s="57"/>
      <c r="T955" s="57"/>
    </row>
    <row r="956" spans="5:20">
      <c r="E956" s="57"/>
      <c r="J956" s="57"/>
      <c r="O956" s="57"/>
      <c r="T956" s="57"/>
    </row>
    <row r="957" spans="5:20">
      <c r="E957" s="57"/>
      <c r="J957" s="57"/>
      <c r="O957" s="57"/>
      <c r="T957" s="57"/>
    </row>
    <row r="958" spans="5:20">
      <c r="E958" s="57"/>
      <c r="J958" s="57"/>
      <c r="O958" s="57"/>
      <c r="T958" s="57"/>
    </row>
    <row r="959" spans="5:20">
      <c r="E959" s="57"/>
      <c r="J959" s="57"/>
      <c r="O959" s="57"/>
      <c r="T959" s="57"/>
    </row>
    <row r="960" spans="5:20">
      <c r="E960" s="57"/>
      <c r="J960" s="57"/>
      <c r="O960" s="57"/>
      <c r="T960" s="57"/>
    </row>
    <row r="961" spans="5:20">
      <c r="E961" s="57"/>
      <c r="J961" s="57"/>
      <c r="O961" s="57"/>
      <c r="T961" s="57"/>
    </row>
    <row r="962" spans="5:20">
      <c r="E962" s="57"/>
      <c r="J962" s="57"/>
      <c r="O962" s="57"/>
      <c r="T962" s="57"/>
    </row>
    <row r="963" spans="5:20">
      <c r="E963" s="57"/>
      <c r="J963" s="57"/>
      <c r="O963" s="57"/>
      <c r="T963" s="57"/>
    </row>
    <row r="964" spans="5:20">
      <c r="E964" s="57"/>
      <c r="J964" s="57"/>
      <c r="O964" s="57"/>
      <c r="T964" s="57"/>
    </row>
    <row r="965" spans="5:20">
      <c r="E965" s="57"/>
      <c r="J965" s="57"/>
      <c r="O965" s="57"/>
      <c r="T965" s="57"/>
    </row>
    <row r="966" spans="5:20">
      <c r="E966" s="57"/>
      <c r="J966" s="57"/>
      <c r="O966" s="57"/>
      <c r="T966" s="57"/>
    </row>
    <row r="967" spans="5:20">
      <c r="E967" s="57"/>
      <c r="J967" s="57"/>
      <c r="O967" s="57"/>
      <c r="T967" s="57"/>
    </row>
    <row r="968" spans="5:20">
      <c r="E968" s="57"/>
      <c r="J968" s="57"/>
      <c r="O968" s="57"/>
      <c r="T968" s="57"/>
    </row>
    <row r="969" spans="5:20">
      <c r="E969" s="57"/>
      <c r="J969" s="57"/>
      <c r="O969" s="57"/>
      <c r="T969" s="57"/>
    </row>
    <row r="970" spans="5:20">
      <c r="E970" s="57"/>
      <c r="J970" s="57"/>
      <c r="O970" s="57"/>
      <c r="T970" s="57"/>
    </row>
    <row r="971" spans="5:20">
      <c r="E971" s="57"/>
      <c r="J971" s="57"/>
      <c r="O971" s="57"/>
      <c r="T971" s="57"/>
    </row>
    <row r="972" spans="5:20">
      <c r="E972" s="57"/>
      <c r="J972" s="57"/>
      <c r="O972" s="57"/>
      <c r="T972" s="57"/>
    </row>
    <row r="973" spans="5:20">
      <c r="E973" s="57"/>
      <c r="J973" s="57"/>
      <c r="O973" s="57"/>
      <c r="T973" s="57"/>
    </row>
    <row r="974" spans="5:20">
      <c r="E974" s="57"/>
      <c r="J974" s="57"/>
      <c r="O974" s="57"/>
      <c r="T974" s="57"/>
    </row>
    <row r="975" spans="5:20">
      <c r="E975" s="57"/>
      <c r="J975" s="57"/>
      <c r="O975" s="57"/>
      <c r="T975" s="57"/>
    </row>
    <row r="976" spans="5:20">
      <c r="E976" s="57"/>
      <c r="J976" s="57"/>
      <c r="O976" s="57"/>
      <c r="T976" s="57"/>
    </row>
    <row r="977" spans="5:20">
      <c r="E977" s="57"/>
      <c r="J977" s="57"/>
      <c r="O977" s="57"/>
      <c r="T977" s="57"/>
    </row>
    <row r="978" spans="5:20">
      <c r="E978" s="57"/>
      <c r="J978" s="57"/>
      <c r="O978" s="57"/>
      <c r="T978" s="57"/>
    </row>
    <row r="979" spans="5:20">
      <c r="E979" s="57"/>
      <c r="J979" s="57"/>
      <c r="O979" s="57"/>
      <c r="T979" s="57"/>
    </row>
    <row r="980" spans="5:20">
      <c r="E980" s="57"/>
      <c r="J980" s="57"/>
      <c r="O980" s="57"/>
      <c r="T980" s="57"/>
    </row>
    <row r="981" spans="5:20">
      <c r="E981" s="57"/>
      <c r="J981" s="57"/>
      <c r="O981" s="57"/>
      <c r="T981" s="57"/>
    </row>
    <row r="982" spans="5:20">
      <c r="E982" s="57"/>
      <c r="J982" s="57"/>
      <c r="O982" s="57"/>
      <c r="T982" s="57"/>
    </row>
    <row r="983" spans="5:20">
      <c r="E983" s="57"/>
      <c r="J983" s="57"/>
      <c r="O983" s="57"/>
      <c r="T983" s="57"/>
    </row>
    <row r="984" spans="5:20">
      <c r="E984" s="57"/>
      <c r="J984" s="57"/>
      <c r="O984" s="57"/>
      <c r="T984" s="57"/>
    </row>
    <row r="985" spans="5:20">
      <c r="E985" s="57"/>
      <c r="J985" s="57"/>
      <c r="O985" s="57"/>
      <c r="T985" s="57"/>
    </row>
    <row r="986" spans="5:20">
      <c r="E986" s="57"/>
      <c r="J986" s="57"/>
      <c r="O986" s="57"/>
      <c r="T986" s="57"/>
    </row>
    <row r="987" spans="5:20">
      <c r="E987" s="57"/>
      <c r="J987" s="57"/>
      <c r="O987" s="57"/>
      <c r="T987" s="57"/>
    </row>
    <row r="988" spans="5:20">
      <c r="E988" s="57"/>
      <c r="J988" s="57"/>
      <c r="O988" s="57"/>
      <c r="T988" s="57"/>
    </row>
    <row r="989" spans="5:20">
      <c r="E989" s="57"/>
      <c r="J989" s="57"/>
      <c r="O989" s="57"/>
      <c r="T989" s="57"/>
    </row>
    <row r="990" spans="5:20">
      <c r="E990" s="57"/>
      <c r="J990" s="57"/>
      <c r="O990" s="57"/>
      <c r="T990" s="57"/>
    </row>
    <row r="991" spans="5:20">
      <c r="E991" s="57"/>
      <c r="J991" s="57"/>
      <c r="O991" s="57"/>
      <c r="T991" s="57"/>
    </row>
    <row r="992" spans="5:20">
      <c r="E992" s="57"/>
      <c r="J992" s="57"/>
      <c r="O992" s="57"/>
      <c r="T992" s="57"/>
    </row>
    <row r="993" spans="5:20">
      <c r="E993" s="57"/>
      <c r="J993" s="57"/>
      <c r="O993" s="57"/>
      <c r="T993" s="57"/>
    </row>
    <row r="994" spans="5:20">
      <c r="E994" s="57"/>
      <c r="J994" s="57"/>
      <c r="O994" s="57"/>
      <c r="T994" s="57"/>
    </row>
    <row r="995" spans="5:20">
      <c r="E995" s="57"/>
      <c r="J995" s="57"/>
      <c r="O995" s="57"/>
      <c r="T995" s="57"/>
    </row>
    <row r="996" spans="5:20">
      <c r="E996" s="57"/>
      <c r="J996" s="57"/>
      <c r="O996" s="57"/>
      <c r="T996" s="57"/>
    </row>
    <row r="997" spans="5:20">
      <c r="E997" s="57"/>
      <c r="J997" s="57"/>
      <c r="O997" s="57"/>
      <c r="T997" s="57"/>
    </row>
    <row r="998" spans="5:20">
      <c r="E998" s="57"/>
      <c r="J998" s="57"/>
      <c r="O998" s="57"/>
      <c r="T998" s="57"/>
    </row>
    <row r="999" spans="5:20">
      <c r="E999" s="57"/>
      <c r="J999" s="57"/>
      <c r="O999" s="57"/>
      <c r="T999" s="57"/>
    </row>
    <row r="1000" spans="5:20">
      <c r="E1000" s="57"/>
      <c r="J1000" s="57"/>
      <c r="O1000" s="57"/>
      <c r="T1000" s="57"/>
    </row>
    <row r="1001" spans="5:20">
      <c r="E1001" s="57"/>
      <c r="J1001" s="57"/>
      <c r="O1001" s="57"/>
      <c r="T1001" s="57"/>
    </row>
    <row r="1002" spans="5:20">
      <c r="E1002" s="57"/>
      <c r="J1002" s="57"/>
      <c r="O1002" s="57"/>
      <c r="T1002" s="57"/>
    </row>
    <row r="1003" spans="5:20">
      <c r="E1003" s="57"/>
      <c r="J1003" s="57"/>
      <c r="O1003" s="57"/>
      <c r="T1003" s="57"/>
    </row>
    <row r="1004" spans="5:20">
      <c r="E1004" s="57"/>
      <c r="J1004" s="57"/>
      <c r="O1004" s="57"/>
      <c r="T1004" s="57"/>
    </row>
    <row r="1005" spans="5:20">
      <c r="E1005" s="57"/>
      <c r="J1005" s="57"/>
      <c r="O1005" s="57"/>
      <c r="T1005" s="57"/>
    </row>
    <row r="1006" spans="5:20">
      <c r="E1006" s="57"/>
      <c r="J1006" s="57"/>
      <c r="O1006" s="57"/>
      <c r="T1006" s="57"/>
    </row>
    <row r="1007" spans="5:20">
      <c r="E1007" s="57"/>
      <c r="J1007" s="57"/>
      <c r="O1007" s="57"/>
      <c r="T1007" s="57"/>
    </row>
    <row r="1008" spans="5:20">
      <c r="E1008" s="57"/>
      <c r="J1008" s="57"/>
      <c r="O1008" s="57"/>
      <c r="T1008" s="57"/>
    </row>
    <row r="1009" spans="5:20">
      <c r="E1009" s="57"/>
      <c r="J1009" s="57"/>
      <c r="O1009" s="57"/>
      <c r="T1009" s="57"/>
    </row>
    <row r="1010" spans="5:20">
      <c r="E1010" s="57"/>
      <c r="J1010" s="57"/>
      <c r="O1010" s="57"/>
      <c r="T1010" s="57"/>
    </row>
    <row r="1011" spans="5:20">
      <c r="E1011" s="57"/>
      <c r="J1011" s="57"/>
      <c r="O1011" s="57"/>
      <c r="T1011" s="57"/>
    </row>
    <row r="1012" spans="5:20">
      <c r="E1012" s="57"/>
      <c r="J1012" s="57"/>
      <c r="O1012" s="57"/>
      <c r="T1012" s="57"/>
    </row>
    <row r="1013" spans="5:20">
      <c r="E1013" s="57"/>
      <c r="J1013" s="57"/>
      <c r="O1013" s="57"/>
      <c r="T1013" s="57"/>
    </row>
    <row r="1014" spans="5:20">
      <c r="E1014" s="57"/>
      <c r="J1014" s="57"/>
      <c r="O1014" s="57"/>
      <c r="T1014" s="57"/>
    </row>
    <row r="1015" spans="5:20">
      <c r="E1015" s="57"/>
      <c r="J1015" s="57"/>
      <c r="O1015" s="57"/>
      <c r="T1015" s="57"/>
    </row>
    <row r="1016" spans="5:20">
      <c r="E1016" s="57"/>
      <c r="J1016" s="57"/>
      <c r="O1016" s="57"/>
      <c r="T1016" s="57"/>
    </row>
    <row r="1017" spans="5:20">
      <c r="E1017" s="57"/>
      <c r="J1017" s="57"/>
      <c r="O1017" s="57"/>
      <c r="T1017" s="57"/>
    </row>
    <row r="1018" spans="5:20">
      <c r="E1018" s="57"/>
      <c r="J1018" s="57"/>
      <c r="O1018" s="57"/>
      <c r="T1018" s="57"/>
    </row>
    <row r="1019" spans="5:20">
      <c r="E1019" s="57"/>
      <c r="J1019" s="57"/>
      <c r="O1019" s="57"/>
      <c r="T1019" s="57"/>
    </row>
    <row r="1020" spans="5:20">
      <c r="E1020" s="57"/>
      <c r="J1020" s="57"/>
      <c r="O1020" s="57"/>
      <c r="T1020" s="57"/>
    </row>
    <row r="1021" spans="5:20">
      <c r="E1021" s="57"/>
      <c r="J1021" s="57"/>
      <c r="O1021" s="57"/>
      <c r="T1021" s="57"/>
    </row>
    <row r="1022" spans="5:20">
      <c r="E1022" s="57"/>
      <c r="J1022" s="57"/>
      <c r="O1022" s="57"/>
      <c r="T1022" s="57"/>
    </row>
    <row r="1023" spans="5:20">
      <c r="E1023" s="57"/>
      <c r="J1023" s="57"/>
      <c r="O1023" s="57"/>
      <c r="T1023" s="57"/>
    </row>
    <row r="1024" spans="5:20">
      <c r="E1024" s="57"/>
      <c r="J1024" s="57"/>
      <c r="O1024" s="57"/>
      <c r="T1024" s="57"/>
    </row>
    <row r="1025" spans="5:20">
      <c r="E1025" s="57"/>
      <c r="J1025" s="57"/>
      <c r="O1025" s="57"/>
      <c r="T1025" s="57"/>
    </row>
    <row r="1026" spans="5:20">
      <c r="E1026" s="57"/>
      <c r="J1026" s="57"/>
      <c r="O1026" s="57"/>
      <c r="T1026" s="57"/>
    </row>
    <row r="1027" spans="5:20">
      <c r="E1027" s="57"/>
      <c r="J1027" s="57"/>
      <c r="O1027" s="57"/>
      <c r="T1027" s="57"/>
    </row>
    <row r="1028" spans="5:20">
      <c r="E1028" s="57"/>
      <c r="J1028" s="57"/>
      <c r="O1028" s="57"/>
      <c r="T1028" s="57"/>
    </row>
    <row r="1029" spans="5:20">
      <c r="E1029" s="57"/>
      <c r="J1029" s="57"/>
      <c r="O1029" s="57"/>
      <c r="T1029" s="57"/>
    </row>
    <row r="1030" spans="5:20">
      <c r="E1030" s="57"/>
      <c r="J1030" s="57"/>
      <c r="O1030" s="57"/>
      <c r="T1030" s="57"/>
    </row>
    <row r="1031" spans="5:20">
      <c r="E1031" s="57"/>
      <c r="J1031" s="57"/>
      <c r="O1031" s="57"/>
      <c r="T1031" s="57"/>
    </row>
    <row r="1032" spans="5:20">
      <c r="E1032" s="57"/>
      <c r="J1032" s="57"/>
      <c r="O1032" s="57"/>
      <c r="T1032" s="57"/>
    </row>
    <row r="1033" spans="5:20">
      <c r="E1033" s="57"/>
      <c r="J1033" s="57"/>
      <c r="O1033" s="57"/>
      <c r="T1033" s="57"/>
    </row>
    <row r="1034" spans="5:20">
      <c r="E1034" s="57"/>
      <c r="J1034" s="57"/>
      <c r="O1034" s="57"/>
      <c r="T1034" s="57"/>
    </row>
    <row r="1035" spans="5:20">
      <c r="E1035" s="57"/>
      <c r="J1035" s="57"/>
      <c r="O1035" s="57"/>
      <c r="T1035" s="57"/>
    </row>
    <row r="1036" spans="5:20">
      <c r="E1036" s="57"/>
      <c r="J1036" s="57"/>
      <c r="O1036" s="57"/>
      <c r="T1036" s="57"/>
    </row>
    <row r="1037" spans="5:20">
      <c r="E1037" s="57"/>
      <c r="J1037" s="57"/>
      <c r="O1037" s="57"/>
      <c r="T1037" s="57"/>
    </row>
    <row r="1038" spans="5:20">
      <c r="E1038" s="57"/>
      <c r="J1038" s="57"/>
      <c r="O1038" s="57"/>
      <c r="T1038" s="57"/>
    </row>
    <row r="1039" spans="5:20">
      <c r="E1039" s="57"/>
      <c r="J1039" s="57"/>
      <c r="O1039" s="57"/>
      <c r="T1039" s="57"/>
    </row>
    <row r="1040" spans="5:20">
      <c r="E1040" s="57"/>
      <c r="J1040" s="57"/>
      <c r="O1040" s="57"/>
      <c r="T1040" s="57"/>
    </row>
    <row r="1041" spans="5:20">
      <c r="E1041" s="57"/>
      <c r="J1041" s="57"/>
      <c r="O1041" s="57"/>
      <c r="T1041" s="57"/>
    </row>
    <row r="1042" spans="5:20">
      <c r="E1042" s="57"/>
      <c r="J1042" s="57"/>
      <c r="O1042" s="57"/>
      <c r="T1042" s="57"/>
    </row>
    <row r="1043" spans="5:20">
      <c r="E1043" s="57"/>
      <c r="J1043" s="57"/>
      <c r="O1043" s="57"/>
      <c r="T1043" s="57"/>
    </row>
    <row r="1044" spans="5:20">
      <c r="E1044" s="57"/>
      <c r="J1044" s="57"/>
      <c r="O1044" s="57"/>
      <c r="T1044" s="57"/>
    </row>
    <row r="1045" spans="5:20">
      <c r="E1045" s="57"/>
      <c r="J1045" s="57"/>
      <c r="O1045" s="57"/>
      <c r="T1045" s="57"/>
    </row>
    <row r="1046" spans="5:20">
      <c r="E1046" s="57"/>
      <c r="J1046" s="57"/>
      <c r="O1046" s="57"/>
      <c r="T1046" s="57"/>
    </row>
    <row r="1047" spans="5:20">
      <c r="E1047" s="57"/>
      <c r="J1047" s="57"/>
      <c r="O1047" s="57"/>
      <c r="T1047" s="57"/>
    </row>
    <row r="1048" spans="5:20">
      <c r="E1048" s="57"/>
      <c r="J1048" s="57"/>
      <c r="O1048" s="57"/>
      <c r="T1048" s="57"/>
    </row>
    <row r="1049" spans="5:20">
      <c r="E1049" s="57"/>
      <c r="J1049" s="57"/>
      <c r="O1049" s="57"/>
      <c r="T1049" s="57"/>
    </row>
    <row r="1050" spans="5:20">
      <c r="E1050" s="57"/>
      <c r="J1050" s="57"/>
      <c r="O1050" s="57"/>
      <c r="T1050" s="57"/>
    </row>
    <row r="1051" spans="5:20">
      <c r="E1051" s="57"/>
      <c r="J1051" s="57"/>
      <c r="O1051" s="57"/>
      <c r="T1051" s="57"/>
    </row>
    <row r="1052" spans="5:20">
      <c r="E1052" s="57"/>
      <c r="J1052" s="57"/>
      <c r="O1052" s="57"/>
      <c r="T1052" s="57"/>
    </row>
    <row r="1053" spans="5:20">
      <c r="E1053" s="57"/>
      <c r="J1053" s="57"/>
      <c r="O1053" s="57"/>
      <c r="T1053" s="57"/>
    </row>
    <row r="1054" spans="5:20">
      <c r="E1054" s="57"/>
      <c r="J1054" s="57"/>
      <c r="O1054" s="57"/>
      <c r="T1054" s="57"/>
    </row>
    <row r="1055" spans="5:20">
      <c r="E1055" s="57"/>
      <c r="J1055" s="57"/>
      <c r="O1055" s="57"/>
      <c r="T1055" s="57"/>
    </row>
    <row r="1056" spans="5:20">
      <c r="E1056" s="57"/>
      <c r="J1056" s="57"/>
      <c r="O1056" s="57"/>
      <c r="T1056" s="57"/>
    </row>
    <row r="1057" spans="5:20">
      <c r="E1057" s="57"/>
      <c r="J1057" s="57"/>
      <c r="O1057" s="57"/>
      <c r="T1057" s="57"/>
    </row>
    <row r="1058" spans="5:20">
      <c r="E1058" s="57"/>
      <c r="J1058" s="57"/>
      <c r="O1058" s="57"/>
      <c r="T1058" s="57"/>
    </row>
    <row r="1059" spans="5:20">
      <c r="E1059" s="57"/>
      <c r="J1059" s="57"/>
      <c r="O1059" s="57"/>
      <c r="T1059" s="57"/>
    </row>
    <row r="1060" spans="5:20">
      <c r="E1060" s="57"/>
      <c r="J1060" s="57"/>
      <c r="O1060" s="57"/>
      <c r="T1060" s="57"/>
    </row>
    <row r="1061" spans="5:20">
      <c r="E1061" s="57"/>
      <c r="J1061" s="57"/>
      <c r="O1061" s="57"/>
      <c r="T1061" s="57"/>
    </row>
    <row r="1062" spans="5:20">
      <c r="E1062" s="57"/>
      <c r="J1062" s="57"/>
      <c r="O1062" s="57"/>
      <c r="T1062" s="57"/>
    </row>
    <row r="1063" spans="5:20">
      <c r="E1063" s="57"/>
      <c r="J1063" s="57"/>
      <c r="O1063" s="57"/>
      <c r="T1063" s="57"/>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5"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4" manualBreakCount="4">
    <brk id="37" max="20" man="1"/>
    <brk id="74" max="20" man="1"/>
    <brk id="131" max="20" man="1"/>
    <brk id="182" max="20" man="1"/>
  </rowBreaks>
  <ignoredErrors>
    <ignoredError sqref="A196 A191 A188 A132 A130" twoDigitTextYear="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U966"/>
  <sheetViews>
    <sheetView windowProtection="1" view="pageBreakPreview" zoomScaleNormal="115" zoomScaleSheetLayoutView="10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28515625" defaultRowHeight="12.75"/>
  <cols>
    <col min="1" max="1" width="7.140625" style="69" customWidth="1"/>
    <col min="2" max="2" width="47.85546875" style="48" customWidth="1"/>
    <col min="3" max="3" width="8.140625" style="56" customWidth="1"/>
    <col min="4" max="4" width="7.42578125" style="56" customWidth="1"/>
    <col min="5" max="5" width="9.85546875" style="64" customWidth="1"/>
    <col min="6" max="6" width="11.5703125" style="57" customWidth="1"/>
    <col min="7" max="7" width="2.140625" style="64" customWidth="1"/>
    <col min="8" max="8" width="8.140625" style="56" customWidth="1"/>
    <col min="9" max="9" width="7.42578125" style="56" customWidth="1"/>
    <col min="10" max="10" width="9.85546875" style="64" customWidth="1"/>
    <col min="11" max="11" width="11.5703125" style="57" customWidth="1"/>
    <col min="12" max="12" width="2.140625" style="64" customWidth="1"/>
    <col min="13" max="13" width="8.140625" style="56" customWidth="1"/>
    <col min="14" max="14" width="7.42578125" style="56" customWidth="1"/>
    <col min="15" max="15" width="9.85546875" style="64" customWidth="1"/>
    <col min="16" max="16" width="11.5703125" style="57" customWidth="1"/>
    <col min="17" max="17" width="2.140625" style="64" customWidth="1"/>
    <col min="18" max="18" width="8.140625" style="56" customWidth="1"/>
    <col min="19" max="19" width="7.42578125" style="56" customWidth="1"/>
    <col min="20" max="20" width="9.85546875" style="64" customWidth="1"/>
    <col min="21" max="21" width="11.5703125" style="57" customWidth="1"/>
    <col min="22" max="256" width="9.28515625" style="64"/>
    <col min="257" max="257" width="7.140625" style="64" customWidth="1"/>
    <col min="258" max="258" width="46.42578125" style="64" customWidth="1"/>
    <col min="259" max="259" width="8.140625" style="64" customWidth="1"/>
    <col min="260" max="260" width="7.42578125" style="64" customWidth="1"/>
    <col min="261" max="261" width="9.85546875" style="64" customWidth="1"/>
    <col min="262" max="262" width="11.5703125" style="64" customWidth="1"/>
    <col min="263" max="512" width="9.28515625" style="64"/>
    <col min="513" max="513" width="7.140625" style="64" customWidth="1"/>
    <col min="514" max="514" width="46.42578125" style="64" customWidth="1"/>
    <col min="515" max="515" width="8.140625" style="64" customWidth="1"/>
    <col min="516" max="516" width="7.42578125" style="64" customWidth="1"/>
    <col min="517" max="517" width="9.85546875" style="64" customWidth="1"/>
    <col min="518" max="518" width="11.5703125" style="64" customWidth="1"/>
    <col min="519" max="768" width="9.28515625" style="64"/>
    <col min="769" max="769" width="7.140625" style="64" customWidth="1"/>
    <col min="770" max="770" width="46.42578125" style="64" customWidth="1"/>
    <col min="771" max="771" width="8.140625" style="64" customWidth="1"/>
    <col min="772" max="772" width="7.42578125" style="64" customWidth="1"/>
    <col min="773" max="773" width="9.85546875" style="64" customWidth="1"/>
    <col min="774" max="774" width="11.5703125" style="64" customWidth="1"/>
    <col min="775" max="1024" width="9.28515625" style="64"/>
    <col min="1025" max="1025" width="7.140625" style="64" customWidth="1"/>
    <col min="1026" max="1026" width="46.42578125" style="64" customWidth="1"/>
    <col min="1027" max="1027" width="8.140625" style="64" customWidth="1"/>
    <col min="1028" max="1028" width="7.42578125" style="64" customWidth="1"/>
    <col min="1029" max="1029" width="9.85546875" style="64" customWidth="1"/>
    <col min="1030" max="1030" width="11.5703125" style="64" customWidth="1"/>
    <col min="1031" max="1280" width="9.28515625" style="64"/>
    <col min="1281" max="1281" width="7.140625" style="64" customWidth="1"/>
    <col min="1282" max="1282" width="46.42578125" style="64" customWidth="1"/>
    <col min="1283" max="1283" width="8.140625" style="64" customWidth="1"/>
    <col min="1284" max="1284" width="7.42578125" style="64" customWidth="1"/>
    <col min="1285" max="1285" width="9.85546875" style="64" customWidth="1"/>
    <col min="1286" max="1286" width="11.5703125" style="64" customWidth="1"/>
    <col min="1287" max="1536" width="9.28515625" style="64"/>
    <col min="1537" max="1537" width="7.140625" style="64" customWidth="1"/>
    <col min="1538" max="1538" width="46.42578125" style="64" customWidth="1"/>
    <col min="1539" max="1539" width="8.140625" style="64" customWidth="1"/>
    <col min="1540" max="1540" width="7.42578125" style="64" customWidth="1"/>
    <col min="1541" max="1541" width="9.85546875" style="64" customWidth="1"/>
    <col min="1542" max="1542" width="11.5703125" style="64" customWidth="1"/>
    <col min="1543" max="1792" width="9.28515625" style="64"/>
    <col min="1793" max="1793" width="7.140625" style="64" customWidth="1"/>
    <col min="1794" max="1794" width="46.42578125" style="64" customWidth="1"/>
    <col min="1795" max="1795" width="8.140625" style="64" customWidth="1"/>
    <col min="1796" max="1796" width="7.42578125" style="64" customWidth="1"/>
    <col min="1797" max="1797" width="9.85546875" style="64" customWidth="1"/>
    <col min="1798" max="1798" width="11.5703125" style="64" customWidth="1"/>
    <col min="1799" max="2048" width="9.28515625" style="64"/>
    <col min="2049" max="2049" width="7.140625" style="64" customWidth="1"/>
    <col min="2050" max="2050" width="46.42578125" style="64" customWidth="1"/>
    <col min="2051" max="2051" width="8.140625" style="64" customWidth="1"/>
    <col min="2052" max="2052" width="7.42578125" style="64" customWidth="1"/>
    <col min="2053" max="2053" width="9.85546875" style="64" customWidth="1"/>
    <col min="2054" max="2054" width="11.5703125" style="64" customWidth="1"/>
    <col min="2055" max="2304" width="9.28515625" style="64"/>
    <col min="2305" max="2305" width="7.140625" style="64" customWidth="1"/>
    <col min="2306" max="2306" width="46.42578125" style="64" customWidth="1"/>
    <col min="2307" max="2307" width="8.140625" style="64" customWidth="1"/>
    <col min="2308" max="2308" width="7.42578125" style="64" customWidth="1"/>
    <col min="2309" max="2309" width="9.85546875" style="64" customWidth="1"/>
    <col min="2310" max="2310" width="11.5703125" style="64" customWidth="1"/>
    <col min="2311" max="2560" width="9.28515625" style="64"/>
    <col min="2561" max="2561" width="7.140625" style="64" customWidth="1"/>
    <col min="2562" max="2562" width="46.42578125" style="64" customWidth="1"/>
    <col min="2563" max="2563" width="8.140625" style="64" customWidth="1"/>
    <col min="2564" max="2564" width="7.42578125" style="64" customWidth="1"/>
    <col min="2565" max="2565" width="9.85546875" style="64" customWidth="1"/>
    <col min="2566" max="2566" width="11.5703125" style="64" customWidth="1"/>
    <col min="2567" max="2816" width="9.28515625" style="64"/>
    <col min="2817" max="2817" width="7.140625" style="64" customWidth="1"/>
    <col min="2818" max="2818" width="46.42578125" style="64" customWidth="1"/>
    <col min="2819" max="2819" width="8.140625" style="64" customWidth="1"/>
    <col min="2820" max="2820" width="7.42578125" style="64" customWidth="1"/>
    <col min="2821" max="2821" width="9.85546875" style="64" customWidth="1"/>
    <col min="2822" max="2822" width="11.5703125" style="64" customWidth="1"/>
    <col min="2823" max="3072" width="9.28515625" style="64"/>
    <col min="3073" max="3073" width="7.140625" style="64" customWidth="1"/>
    <col min="3074" max="3074" width="46.42578125" style="64" customWidth="1"/>
    <col min="3075" max="3075" width="8.140625" style="64" customWidth="1"/>
    <col min="3076" max="3076" width="7.42578125" style="64" customWidth="1"/>
    <col min="3077" max="3077" width="9.85546875" style="64" customWidth="1"/>
    <col min="3078" max="3078" width="11.5703125" style="64" customWidth="1"/>
    <col min="3079" max="3328" width="9.28515625" style="64"/>
    <col min="3329" max="3329" width="7.140625" style="64" customWidth="1"/>
    <col min="3330" max="3330" width="46.42578125" style="64" customWidth="1"/>
    <col min="3331" max="3331" width="8.140625" style="64" customWidth="1"/>
    <col min="3332" max="3332" width="7.42578125" style="64" customWidth="1"/>
    <col min="3333" max="3333" width="9.85546875" style="64" customWidth="1"/>
    <col min="3334" max="3334" width="11.5703125" style="64" customWidth="1"/>
    <col min="3335" max="3584" width="9.28515625" style="64"/>
    <col min="3585" max="3585" width="7.140625" style="64" customWidth="1"/>
    <col min="3586" max="3586" width="46.42578125" style="64" customWidth="1"/>
    <col min="3587" max="3587" width="8.140625" style="64" customWidth="1"/>
    <col min="3588" max="3588" width="7.42578125" style="64" customWidth="1"/>
    <col min="3589" max="3589" width="9.85546875" style="64" customWidth="1"/>
    <col min="3590" max="3590" width="11.5703125" style="64" customWidth="1"/>
    <col min="3591" max="3840" width="9.28515625" style="64"/>
    <col min="3841" max="3841" width="7.140625" style="64" customWidth="1"/>
    <col min="3842" max="3842" width="46.42578125" style="64" customWidth="1"/>
    <col min="3843" max="3843" width="8.140625" style="64" customWidth="1"/>
    <col min="3844" max="3844" width="7.42578125" style="64" customWidth="1"/>
    <col min="3845" max="3845" width="9.85546875" style="64" customWidth="1"/>
    <col min="3846" max="3846" width="11.5703125" style="64" customWidth="1"/>
    <col min="3847" max="4096" width="9.28515625" style="64"/>
    <col min="4097" max="4097" width="7.140625" style="64" customWidth="1"/>
    <col min="4098" max="4098" width="46.42578125" style="64" customWidth="1"/>
    <col min="4099" max="4099" width="8.140625" style="64" customWidth="1"/>
    <col min="4100" max="4100" width="7.42578125" style="64" customWidth="1"/>
    <col min="4101" max="4101" width="9.85546875" style="64" customWidth="1"/>
    <col min="4102" max="4102" width="11.5703125" style="64" customWidth="1"/>
    <col min="4103" max="4352" width="9.28515625" style="64"/>
    <col min="4353" max="4353" width="7.140625" style="64" customWidth="1"/>
    <col min="4354" max="4354" width="46.42578125" style="64" customWidth="1"/>
    <col min="4355" max="4355" width="8.140625" style="64" customWidth="1"/>
    <col min="4356" max="4356" width="7.42578125" style="64" customWidth="1"/>
    <col min="4357" max="4357" width="9.85546875" style="64" customWidth="1"/>
    <col min="4358" max="4358" width="11.5703125" style="64" customWidth="1"/>
    <col min="4359" max="4608" width="9.28515625" style="64"/>
    <col min="4609" max="4609" width="7.140625" style="64" customWidth="1"/>
    <col min="4610" max="4610" width="46.42578125" style="64" customWidth="1"/>
    <col min="4611" max="4611" width="8.140625" style="64" customWidth="1"/>
    <col min="4612" max="4612" width="7.42578125" style="64" customWidth="1"/>
    <col min="4613" max="4613" width="9.85546875" style="64" customWidth="1"/>
    <col min="4614" max="4614" width="11.5703125" style="64" customWidth="1"/>
    <col min="4615" max="4864" width="9.28515625" style="64"/>
    <col min="4865" max="4865" width="7.140625" style="64" customWidth="1"/>
    <col min="4866" max="4866" width="46.42578125" style="64" customWidth="1"/>
    <col min="4867" max="4867" width="8.140625" style="64" customWidth="1"/>
    <col min="4868" max="4868" width="7.42578125" style="64" customWidth="1"/>
    <col min="4869" max="4869" width="9.85546875" style="64" customWidth="1"/>
    <col min="4870" max="4870" width="11.5703125" style="64" customWidth="1"/>
    <col min="4871" max="5120" width="9.28515625" style="64"/>
    <col min="5121" max="5121" width="7.140625" style="64" customWidth="1"/>
    <col min="5122" max="5122" width="46.42578125" style="64" customWidth="1"/>
    <col min="5123" max="5123" width="8.140625" style="64" customWidth="1"/>
    <col min="5124" max="5124" width="7.42578125" style="64" customWidth="1"/>
    <col min="5125" max="5125" width="9.85546875" style="64" customWidth="1"/>
    <col min="5126" max="5126" width="11.5703125" style="64" customWidth="1"/>
    <col min="5127" max="5376" width="9.28515625" style="64"/>
    <col min="5377" max="5377" width="7.140625" style="64" customWidth="1"/>
    <col min="5378" max="5378" width="46.42578125" style="64" customWidth="1"/>
    <col min="5379" max="5379" width="8.140625" style="64" customWidth="1"/>
    <col min="5380" max="5380" width="7.42578125" style="64" customWidth="1"/>
    <col min="5381" max="5381" width="9.85546875" style="64" customWidth="1"/>
    <col min="5382" max="5382" width="11.5703125" style="64" customWidth="1"/>
    <col min="5383" max="5632" width="9.28515625" style="64"/>
    <col min="5633" max="5633" width="7.140625" style="64" customWidth="1"/>
    <col min="5634" max="5634" width="46.42578125" style="64" customWidth="1"/>
    <col min="5635" max="5635" width="8.140625" style="64" customWidth="1"/>
    <col min="5636" max="5636" width="7.42578125" style="64" customWidth="1"/>
    <col min="5637" max="5637" width="9.85546875" style="64" customWidth="1"/>
    <col min="5638" max="5638" width="11.5703125" style="64" customWidth="1"/>
    <col min="5639" max="5888" width="9.28515625" style="64"/>
    <col min="5889" max="5889" width="7.140625" style="64" customWidth="1"/>
    <col min="5890" max="5890" width="46.42578125" style="64" customWidth="1"/>
    <col min="5891" max="5891" width="8.140625" style="64" customWidth="1"/>
    <col min="5892" max="5892" width="7.42578125" style="64" customWidth="1"/>
    <col min="5893" max="5893" width="9.85546875" style="64" customWidth="1"/>
    <col min="5894" max="5894" width="11.5703125" style="64" customWidth="1"/>
    <col min="5895" max="6144" width="9.28515625" style="64"/>
    <col min="6145" max="6145" width="7.140625" style="64" customWidth="1"/>
    <col min="6146" max="6146" width="46.42578125" style="64" customWidth="1"/>
    <col min="6147" max="6147" width="8.140625" style="64" customWidth="1"/>
    <col min="6148" max="6148" width="7.42578125" style="64" customWidth="1"/>
    <col min="6149" max="6149" width="9.85546875" style="64" customWidth="1"/>
    <col min="6150" max="6150" width="11.5703125" style="64" customWidth="1"/>
    <col min="6151" max="6400" width="9.28515625" style="64"/>
    <col min="6401" max="6401" width="7.140625" style="64" customWidth="1"/>
    <col min="6402" max="6402" width="46.42578125" style="64" customWidth="1"/>
    <col min="6403" max="6403" width="8.140625" style="64" customWidth="1"/>
    <col min="6404" max="6404" width="7.42578125" style="64" customWidth="1"/>
    <col min="6405" max="6405" width="9.85546875" style="64" customWidth="1"/>
    <col min="6406" max="6406" width="11.5703125" style="64" customWidth="1"/>
    <col min="6407" max="6656" width="9.28515625" style="64"/>
    <col min="6657" max="6657" width="7.140625" style="64" customWidth="1"/>
    <col min="6658" max="6658" width="46.42578125" style="64" customWidth="1"/>
    <col min="6659" max="6659" width="8.140625" style="64" customWidth="1"/>
    <col min="6660" max="6660" width="7.42578125" style="64" customWidth="1"/>
    <col min="6661" max="6661" width="9.85546875" style="64" customWidth="1"/>
    <col min="6662" max="6662" width="11.5703125" style="64" customWidth="1"/>
    <col min="6663" max="6912" width="9.28515625" style="64"/>
    <col min="6913" max="6913" width="7.140625" style="64" customWidth="1"/>
    <col min="6914" max="6914" width="46.42578125" style="64" customWidth="1"/>
    <col min="6915" max="6915" width="8.140625" style="64" customWidth="1"/>
    <col min="6916" max="6916" width="7.42578125" style="64" customWidth="1"/>
    <col min="6917" max="6917" width="9.85546875" style="64" customWidth="1"/>
    <col min="6918" max="6918" width="11.5703125" style="64" customWidth="1"/>
    <col min="6919" max="7168" width="9.28515625" style="64"/>
    <col min="7169" max="7169" width="7.140625" style="64" customWidth="1"/>
    <col min="7170" max="7170" width="46.42578125" style="64" customWidth="1"/>
    <col min="7171" max="7171" width="8.140625" style="64" customWidth="1"/>
    <col min="7172" max="7172" width="7.42578125" style="64" customWidth="1"/>
    <col min="7173" max="7173" width="9.85546875" style="64" customWidth="1"/>
    <col min="7174" max="7174" width="11.5703125" style="64" customWidth="1"/>
    <col min="7175" max="7424" width="9.28515625" style="64"/>
    <col min="7425" max="7425" width="7.140625" style="64" customWidth="1"/>
    <col min="7426" max="7426" width="46.42578125" style="64" customWidth="1"/>
    <col min="7427" max="7427" width="8.140625" style="64" customWidth="1"/>
    <col min="7428" max="7428" width="7.42578125" style="64" customWidth="1"/>
    <col min="7429" max="7429" width="9.85546875" style="64" customWidth="1"/>
    <col min="7430" max="7430" width="11.5703125" style="64" customWidth="1"/>
    <col min="7431" max="7680" width="9.28515625" style="64"/>
    <col min="7681" max="7681" width="7.140625" style="64" customWidth="1"/>
    <col min="7682" max="7682" width="46.42578125" style="64" customWidth="1"/>
    <col min="7683" max="7683" width="8.140625" style="64" customWidth="1"/>
    <col min="7684" max="7684" width="7.42578125" style="64" customWidth="1"/>
    <col min="7685" max="7685" width="9.85546875" style="64" customWidth="1"/>
    <col min="7686" max="7686" width="11.5703125" style="64" customWidth="1"/>
    <col min="7687" max="7936" width="9.28515625" style="64"/>
    <col min="7937" max="7937" width="7.140625" style="64" customWidth="1"/>
    <col min="7938" max="7938" width="46.42578125" style="64" customWidth="1"/>
    <col min="7939" max="7939" width="8.140625" style="64" customWidth="1"/>
    <col min="7940" max="7940" width="7.42578125" style="64" customWidth="1"/>
    <col min="7941" max="7941" width="9.85546875" style="64" customWidth="1"/>
    <col min="7942" max="7942" width="11.5703125" style="64" customWidth="1"/>
    <col min="7943" max="8192" width="9.28515625" style="64"/>
    <col min="8193" max="8193" width="7.140625" style="64" customWidth="1"/>
    <col min="8194" max="8194" width="46.42578125" style="64" customWidth="1"/>
    <col min="8195" max="8195" width="8.140625" style="64" customWidth="1"/>
    <col min="8196" max="8196" width="7.42578125" style="64" customWidth="1"/>
    <col min="8197" max="8197" width="9.85546875" style="64" customWidth="1"/>
    <col min="8198" max="8198" width="11.5703125" style="64" customWidth="1"/>
    <col min="8199" max="8448" width="9.28515625" style="64"/>
    <col min="8449" max="8449" width="7.140625" style="64" customWidth="1"/>
    <col min="8450" max="8450" width="46.42578125" style="64" customWidth="1"/>
    <col min="8451" max="8451" width="8.140625" style="64" customWidth="1"/>
    <col min="8452" max="8452" width="7.42578125" style="64" customWidth="1"/>
    <col min="8453" max="8453" width="9.85546875" style="64" customWidth="1"/>
    <col min="8454" max="8454" width="11.5703125" style="64" customWidth="1"/>
    <col min="8455" max="8704" width="9.28515625" style="64"/>
    <col min="8705" max="8705" width="7.140625" style="64" customWidth="1"/>
    <col min="8706" max="8706" width="46.42578125" style="64" customWidth="1"/>
    <col min="8707" max="8707" width="8.140625" style="64" customWidth="1"/>
    <col min="8708" max="8708" width="7.42578125" style="64" customWidth="1"/>
    <col min="8709" max="8709" width="9.85546875" style="64" customWidth="1"/>
    <col min="8710" max="8710" width="11.5703125" style="64" customWidth="1"/>
    <col min="8711" max="8960" width="9.28515625" style="64"/>
    <col min="8961" max="8961" width="7.140625" style="64" customWidth="1"/>
    <col min="8962" max="8962" width="46.42578125" style="64" customWidth="1"/>
    <col min="8963" max="8963" width="8.140625" style="64" customWidth="1"/>
    <col min="8964" max="8964" width="7.42578125" style="64" customWidth="1"/>
    <col min="8965" max="8965" width="9.85546875" style="64" customWidth="1"/>
    <col min="8966" max="8966" width="11.5703125" style="64" customWidth="1"/>
    <col min="8967" max="9216" width="9.28515625" style="64"/>
    <col min="9217" max="9217" width="7.140625" style="64" customWidth="1"/>
    <col min="9218" max="9218" width="46.42578125" style="64" customWidth="1"/>
    <col min="9219" max="9219" width="8.140625" style="64" customWidth="1"/>
    <col min="9220" max="9220" width="7.42578125" style="64" customWidth="1"/>
    <col min="9221" max="9221" width="9.85546875" style="64" customWidth="1"/>
    <col min="9222" max="9222" width="11.5703125" style="64" customWidth="1"/>
    <col min="9223" max="9472" width="9.28515625" style="64"/>
    <col min="9473" max="9473" width="7.140625" style="64" customWidth="1"/>
    <col min="9474" max="9474" width="46.42578125" style="64" customWidth="1"/>
    <col min="9475" max="9475" width="8.140625" style="64" customWidth="1"/>
    <col min="9476" max="9476" width="7.42578125" style="64" customWidth="1"/>
    <col min="9477" max="9477" width="9.85546875" style="64" customWidth="1"/>
    <col min="9478" max="9478" width="11.5703125" style="64" customWidth="1"/>
    <col min="9479" max="9728" width="9.28515625" style="64"/>
    <col min="9729" max="9729" width="7.140625" style="64" customWidth="1"/>
    <col min="9730" max="9730" width="46.42578125" style="64" customWidth="1"/>
    <col min="9731" max="9731" width="8.140625" style="64" customWidth="1"/>
    <col min="9732" max="9732" width="7.42578125" style="64" customWidth="1"/>
    <col min="9733" max="9733" width="9.85546875" style="64" customWidth="1"/>
    <col min="9734" max="9734" width="11.5703125" style="64" customWidth="1"/>
    <col min="9735" max="9984" width="9.28515625" style="64"/>
    <col min="9985" max="9985" width="7.140625" style="64" customWidth="1"/>
    <col min="9986" max="9986" width="46.42578125" style="64" customWidth="1"/>
    <col min="9987" max="9987" width="8.140625" style="64" customWidth="1"/>
    <col min="9988" max="9988" width="7.42578125" style="64" customWidth="1"/>
    <col min="9989" max="9989" width="9.85546875" style="64" customWidth="1"/>
    <col min="9990" max="9990" width="11.5703125" style="64" customWidth="1"/>
    <col min="9991" max="10240" width="9.28515625" style="64"/>
    <col min="10241" max="10241" width="7.140625" style="64" customWidth="1"/>
    <col min="10242" max="10242" width="46.42578125" style="64" customWidth="1"/>
    <col min="10243" max="10243" width="8.140625" style="64" customWidth="1"/>
    <col min="10244" max="10244" width="7.42578125" style="64" customWidth="1"/>
    <col min="10245" max="10245" width="9.85546875" style="64" customWidth="1"/>
    <col min="10246" max="10246" width="11.5703125" style="64" customWidth="1"/>
    <col min="10247" max="10496" width="9.28515625" style="64"/>
    <col min="10497" max="10497" width="7.140625" style="64" customWidth="1"/>
    <col min="10498" max="10498" width="46.42578125" style="64" customWidth="1"/>
    <col min="10499" max="10499" width="8.140625" style="64" customWidth="1"/>
    <col min="10500" max="10500" width="7.42578125" style="64" customWidth="1"/>
    <col min="10501" max="10501" width="9.85546875" style="64" customWidth="1"/>
    <col min="10502" max="10502" width="11.5703125" style="64" customWidth="1"/>
    <col min="10503" max="10752" width="9.28515625" style="64"/>
    <col min="10753" max="10753" width="7.140625" style="64" customWidth="1"/>
    <col min="10754" max="10754" width="46.42578125" style="64" customWidth="1"/>
    <col min="10755" max="10755" width="8.140625" style="64" customWidth="1"/>
    <col min="10756" max="10756" width="7.42578125" style="64" customWidth="1"/>
    <col min="10757" max="10757" width="9.85546875" style="64" customWidth="1"/>
    <col min="10758" max="10758" width="11.5703125" style="64" customWidth="1"/>
    <col min="10759" max="11008" width="9.28515625" style="64"/>
    <col min="11009" max="11009" width="7.140625" style="64" customWidth="1"/>
    <col min="11010" max="11010" width="46.42578125" style="64" customWidth="1"/>
    <col min="11011" max="11011" width="8.140625" style="64" customWidth="1"/>
    <col min="11012" max="11012" width="7.42578125" style="64" customWidth="1"/>
    <col min="11013" max="11013" width="9.85546875" style="64" customWidth="1"/>
    <col min="11014" max="11014" width="11.5703125" style="64" customWidth="1"/>
    <col min="11015" max="11264" width="9.28515625" style="64"/>
    <col min="11265" max="11265" width="7.140625" style="64" customWidth="1"/>
    <col min="11266" max="11266" width="46.42578125" style="64" customWidth="1"/>
    <col min="11267" max="11267" width="8.140625" style="64" customWidth="1"/>
    <col min="11268" max="11268" width="7.42578125" style="64" customWidth="1"/>
    <col min="11269" max="11269" width="9.85546875" style="64" customWidth="1"/>
    <col min="11270" max="11270" width="11.5703125" style="64" customWidth="1"/>
    <col min="11271" max="11520" width="9.28515625" style="64"/>
    <col min="11521" max="11521" width="7.140625" style="64" customWidth="1"/>
    <col min="11522" max="11522" width="46.42578125" style="64" customWidth="1"/>
    <col min="11523" max="11523" width="8.140625" style="64" customWidth="1"/>
    <col min="11524" max="11524" width="7.42578125" style="64" customWidth="1"/>
    <col min="11525" max="11525" width="9.85546875" style="64" customWidth="1"/>
    <col min="11526" max="11526" width="11.5703125" style="64" customWidth="1"/>
    <col min="11527" max="11776" width="9.28515625" style="64"/>
    <col min="11777" max="11777" width="7.140625" style="64" customWidth="1"/>
    <col min="11778" max="11778" width="46.42578125" style="64" customWidth="1"/>
    <col min="11779" max="11779" width="8.140625" style="64" customWidth="1"/>
    <col min="11780" max="11780" width="7.42578125" style="64" customWidth="1"/>
    <col min="11781" max="11781" width="9.85546875" style="64" customWidth="1"/>
    <col min="11782" max="11782" width="11.5703125" style="64" customWidth="1"/>
    <col min="11783" max="12032" width="9.28515625" style="64"/>
    <col min="12033" max="12033" width="7.140625" style="64" customWidth="1"/>
    <col min="12034" max="12034" width="46.42578125" style="64" customWidth="1"/>
    <col min="12035" max="12035" width="8.140625" style="64" customWidth="1"/>
    <col min="12036" max="12036" width="7.42578125" style="64" customWidth="1"/>
    <col min="12037" max="12037" width="9.85546875" style="64" customWidth="1"/>
    <col min="12038" max="12038" width="11.5703125" style="64" customWidth="1"/>
    <col min="12039" max="12288" width="9.28515625" style="64"/>
    <col min="12289" max="12289" width="7.140625" style="64" customWidth="1"/>
    <col min="12290" max="12290" width="46.42578125" style="64" customWidth="1"/>
    <col min="12291" max="12291" width="8.140625" style="64" customWidth="1"/>
    <col min="12292" max="12292" width="7.42578125" style="64" customWidth="1"/>
    <col min="12293" max="12293" width="9.85546875" style="64" customWidth="1"/>
    <col min="12294" max="12294" width="11.5703125" style="64" customWidth="1"/>
    <col min="12295" max="12544" width="9.28515625" style="64"/>
    <col min="12545" max="12545" width="7.140625" style="64" customWidth="1"/>
    <col min="12546" max="12546" width="46.42578125" style="64" customWidth="1"/>
    <col min="12547" max="12547" width="8.140625" style="64" customWidth="1"/>
    <col min="12548" max="12548" width="7.42578125" style="64" customWidth="1"/>
    <col min="12549" max="12549" width="9.85546875" style="64" customWidth="1"/>
    <col min="12550" max="12550" width="11.5703125" style="64" customWidth="1"/>
    <col min="12551" max="12800" width="9.28515625" style="64"/>
    <col min="12801" max="12801" width="7.140625" style="64" customWidth="1"/>
    <col min="12802" max="12802" width="46.42578125" style="64" customWidth="1"/>
    <col min="12803" max="12803" width="8.140625" style="64" customWidth="1"/>
    <col min="12804" max="12804" width="7.42578125" style="64" customWidth="1"/>
    <col min="12805" max="12805" width="9.85546875" style="64" customWidth="1"/>
    <col min="12806" max="12806" width="11.5703125" style="64" customWidth="1"/>
    <col min="12807" max="13056" width="9.28515625" style="64"/>
    <col min="13057" max="13057" width="7.140625" style="64" customWidth="1"/>
    <col min="13058" max="13058" width="46.42578125" style="64" customWidth="1"/>
    <col min="13059" max="13059" width="8.140625" style="64" customWidth="1"/>
    <col min="13060" max="13060" width="7.42578125" style="64" customWidth="1"/>
    <col min="13061" max="13061" width="9.85546875" style="64" customWidth="1"/>
    <col min="13062" max="13062" width="11.5703125" style="64" customWidth="1"/>
    <col min="13063" max="13312" width="9.28515625" style="64"/>
    <col min="13313" max="13313" width="7.140625" style="64" customWidth="1"/>
    <col min="13314" max="13314" width="46.42578125" style="64" customWidth="1"/>
    <col min="13315" max="13315" width="8.140625" style="64" customWidth="1"/>
    <col min="13316" max="13316" width="7.42578125" style="64" customWidth="1"/>
    <col min="13317" max="13317" width="9.85546875" style="64" customWidth="1"/>
    <col min="13318" max="13318" width="11.5703125" style="64" customWidth="1"/>
    <col min="13319" max="13568" width="9.28515625" style="64"/>
    <col min="13569" max="13569" width="7.140625" style="64" customWidth="1"/>
    <col min="13570" max="13570" width="46.42578125" style="64" customWidth="1"/>
    <col min="13571" max="13571" width="8.140625" style="64" customWidth="1"/>
    <col min="13572" max="13572" width="7.42578125" style="64" customWidth="1"/>
    <col min="13573" max="13573" width="9.85546875" style="64" customWidth="1"/>
    <col min="13574" max="13574" width="11.5703125" style="64" customWidth="1"/>
    <col min="13575" max="13824" width="9.28515625" style="64"/>
    <col min="13825" max="13825" width="7.140625" style="64" customWidth="1"/>
    <col min="13826" max="13826" width="46.42578125" style="64" customWidth="1"/>
    <col min="13827" max="13827" width="8.140625" style="64" customWidth="1"/>
    <col min="13828" max="13828" width="7.42578125" style="64" customWidth="1"/>
    <col min="13829" max="13829" width="9.85546875" style="64" customWidth="1"/>
    <col min="13830" max="13830" width="11.5703125" style="64" customWidth="1"/>
    <col min="13831" max="14080" width="9.28515625" style="64"/>
    <col min="14081" max="14081" width="7.140625" style="64" customWidth="1"/>
    <col min="14082" max="14082" width="46.42578125" style="64" customWidth="1"/>
    <col min="14083" max="14083" width="8.140625" style="64" customWidth="1"/>
    <col min="14084" max="14084" width="7.42578125" style="64" customWidth="1"/>
    <col min="14085" max="14085" width="9.85546875" style="64" customWidth="1"/>
    <col min="14086" max="14086" width="11.5703125" style="64" customWidth="1"/>
    <col min="14087" max="14336" width="9.28515625" style="64"/>
    <col min="14337" max="14337" width="7.140625" style="64" customWidth="1"/>
    <col min="14338" max="14338" width="46.42578125" style="64" customWidth="1"/>
    <col min="14339" max="14339" width="8.140625" style="64" customWidth="1"/>
    <col min="14340" max="14340" width="7.42578125" style="64" customWidth="1"/>
    <col min="14341" max="14341" width="9.85546875" style="64" customWidth="1"/>
    <col min="14342" max="14342" width="11.5703125" style="64" customWidth="1"/>
    <col min="14343" max="14592" width="9.28515625" style="64"/>
    <col min="14593" max="14593" width="7.140625" style="64" customWidth="1"/>
    <col min="14594" max="14594" width="46.42578125" style="64" customWidth="1"/>
    <col min="14595" max="14595" width="8.140625" style="64" customWidth="1"/>
    <col min="14596" max="14596" width="7.42578125" style="64" customWidth="1"/>
    <col min="14597" max="14597" width="9.85546875" style="64" customWidth="1"/>
    <col min="14598" max="14598" width="11.5703125" style="64" customWidth="1"/>
    <col min="14599" max="14848" width="9.28515625" style="64"/>
    <col min="14849" max="14849" width="7.140625" style="64" customWidth="1"/>
    <col min="14850" max="14850" width="46.42578125" style="64" customWidth="1"/>
    <col min="14851" max="14851" width="8.140625" style="64" customWidth="1"/>
    <col min="14852" max="14852" width="7.42578125" style="64" customWidth="1"/>
    <col min="14853" max="14853" width="9.85546875" style="64" customWidth="1"/>
    <col min="14854" max="14854" width="11.5703125" style="64" customWidth="1"/>
    <col min="14855" max="15104" width="9.28515625" style="64"/>
    <col min="15105" max="15105" width="7.140625" style="64" customWidth="1"/>
    <col min="15106" max="15106" width="46.42578125" style="64" customWidth="1"/>
    <col min="15107" max="15107" width="8.140625" style="64" customWidth="1"/>
    <col min="15108" max="15108" width="7.42578125" style="64" customWidth="1"/>
    <col min="15109" max="15109" width="9.85546875" style="64" customWidth="1"/>
    <col min="15110" max="15110" width="11.5703125" style="64" customWidth="1"/>
    <col min="15111" max="15360" width="9.28515625" style="64"/>
    <col min="15361" max="15361" width="7.140625" style="64" customWidth="1"/>
    <col min="15362" max="15362" width="46.42578125" style="64" customWidth="1"/>
    <col min="15363" max="15363" width="8.140625" style="64" customWidth="1"/>
    <col min="15364" max="15364" width="7.42578125" style="64" customWidth="1"/>
    <col min="15365" max="15365" width="9.85546875" style="64" customWidth="1"/>
    <col min="15366" max="15366" width="11.5703125" style="64" customWidth="1"/>
    <col min="15367" max="15616" width="9.28515625" style="64"/>
    <col min="15617" max="15617" width="7.140625" style="64" customWidth="1"/>
    <col min="15618" max="15618" width="46.42578125" style="64" customWidth="1"/>
    <col min="15619" max="15619" width="8.140625" style="64" customWidth="1"/>
    <col min="15620" max="15620" width="7.42578125" style="64" customWidth="1"/>
    <col min="15621" max="15621" width="9.85546875" style="64" customWidth="1"/>
    <col min="15622" max="15622" width="11.5703125" style="64" customWidth="1"/>
    <col min="15623" max="15872" width="9.28515625" style="64"/>
    <col min="15873" max="15873" width="7.140625" style="64" customWidth="1"/>
    <col min="15874" max="15874" width="46.42578125" style="64" customWidth="1"/>
    <col min="15875" max="15875" width="8.140625" style="64" customWidth="1"/>
    <col min="15876" max="15876" width="7.42578125" style="64" customWidth="1"/>
    <col min="15877" max="15877" width="9.85546875" style="64" customWidth="1"/>
    <col min="15878" max="15878" width="11.5703125" style="64" customWidth="1"/>
    <col min="15879" max="16128" width="9.28515625" style="64"/>
    <col min="16129" max="16129" width="7.140625" style="64" customWidth="1"/>
    <col min="16130" max="16130" width="46.42578125" style="64" customWidth="1"/>
    <col min="16131" max="16131" width="8.140625" style="64" customWidth="1"/>
    <col min="16132" max="16132" width="7.42578125" style="64" customWidth="1"/>
    <col min="16133" max="16133" width="9.85546875" style="64" customWidth="1"/>
    <col min="16134" max="16134" width="11.5703125" style="64" customWidth="1"/>
    <col min="16135" max="16384" width="9.28515625" style="64"/>
  </cols>
  <sheetData>
    <row r="1" spans="1:21">
      <c r="C1" s="1159" t="s">
        <v>1265</v>
      </c>
      <c r="D1" s="1159"/>
      <c r="E1" s="1159"/>
      <c r="F1" s="1159"/>
      <c r="H1" s="1159" t="s">
        <v>1990</v>
      </c>
      <c r="I1" s="1159"/>
      <c r="J1" s="1159"/>
      <c r="K1" s="1159"/>
      <c r="M1" s="1159" t="s">
        <v>1991</v>
      </c>
      <c r="N1" s="1159"/>
      <c r="O1" s="1159"/>
      <c r="P1" s="1159"/>
      <c r="R1" s="1159" t="s">
        <v>1992</v>
      </c>
      <c r="S1" s="1159"/>
      <c r="T1" s="1159"/>
      <c r="U1" s="1159"/>
    </row>
    <row r="2" spans="1:21">
      <c r="C2" s="109"/>
      <c r="D2" s="109"/>
      <c r="E2" s="109"/>
      <c r="F2" s="109"/>
      <c r="H2" s="109"/>
      <c r="I2" s="109"/>
      <c r="J2" s="109"/>
      <c r="K2" s="109"/>
      <c r="M2" s="109"/>
      <c r="N2" s="109"/>
      <c r="O2" s="109"/>
      <c r="P2" s="109"/>
      <c r="R2" s="109"/>
      <c r="S2" s="109"/>
      <c r="T2" s="109"/>
      <c r="U2" s="109"/>
    </row>
    <row r="3" spans="1:21" s="83" customFormat="1">
      <c r="A3" s="79" t="s">
        <v>1269</v>
      </c>
      <c r="B3" s="80" t="s">
        <v>1270</v>
      </c>
      <c r="C3" s="81" t="s">
        <v>1271</v>
      </c>
      <c r="D3" s="81" t="s">
        <v>1272</v>
      </c>
      <c r="E3" s="81" t="s">
        <v>1257</v>
      </c>
      <c r="F3" s="82" t="s">
        <v>1253</v>
      </c>
      <c r="H3" s="81" t="s">
        <v>1271</v>
      </c>
      <c r="I3" s="81" t="s">
        <v>1272</v>
      </c>
      <c r="J3" s="81" t="s">
        <v>1257</v>
      </c>
      <c r="K3" s="82" t="s">
        <v>1253</v>
      </c>
      <c r="M3" s="81" t="s">
        <v>1271</v>
      </c>
      <c r="N3" s="81" t="s">
        <v>1272</v>
      </c>
      <c r="O3" s="81" t="s">
        <v>1257</v>
      </c>
      <c r="P3" s="82" t="s">
        <v>1253</v>
      </c>
      <c r="R3" s="81" t="s">
        <v>1271</v>
      </c>
      <c r="S3" s="81" t="s">
        <v>1272</v>
      </c>
      <c r="T3" s="81" t="s">
        <v>1257</v>
      </c>
      <c r="U3" s="82" t="s">
        <v>1253</v>
      </c>
    </row>
    <row r="4" spans="1:21" s="51" customFormat="1">
      <c r="A4" s="61"/>
      <c r="B4" s="52"/>
      <c r="C4" s="56"/>
      <c r="D4" s="56"/>
      <c r="E4" s="56"/>
      <c r="F4" s="65"/>
      <c r="H4" s="56"/>
      <c r="I4" s="56"/>
      <c r="J4" s="56"/>
      <c r="K4" s="65"/>
      <c r="M4" s="56"/>
      <c r="N4" s="56"/>
      <c r="O4" s="56"/>
      <c r="P4" s="65"/>
      <c r="R4" s="56"/>
      <c r="S4" s="56"/>
      <c r="T4" s="56"/>
      <c r="U4" s="65"/>
    </row>
    <row r="5" spans="1:21">
      <c r="A5" s="120" t="s">
        <v>1109</v>
      </c>
      <c r="B5" s="121" t="s">
        <v>1311</v>
      </c>
      <c r="C5" s="64"/>
      <c r="D5" s="64"/>
      <c r="F5" s="64"/>
      <c r="H5" s="64"/>
      <c r="I5" s="64"/>
      <c r="K5" s="64"/>
      <c r="M5" s="64"/>
      <c r="N5" s="64"/>
      <c r="P5" s="64"/>
      <c r="R5" s="64"/>
      <c r="S5" s="64"/>
      <c r="U5" s="64"/>
    </row>
    <row r="6" spans="1:21">
      <c r="E6" s="57"/>
      <c r="J6" s="57"/>
      <c r="O6" s="57"/>
      <c r="T6" s="57"/>
    </row>
    <row r="7" spans="1:21">
      <c r="A7" s="120" t="s">
        <v>790</v>
      </c>
      <c r="B7" s="121" t="s">
        <v>1445</v>
      </c>
      <c r="C7" s="121"/>
      <c r="D7" s="121"/>
      <c r="E7" s="121"/>
      <c r="F7" s="121"/>
      <c r="H7" s="108"/>
      <c r="I7" s="108"/>
      <c r="J7" s="108"/>
      <c r="K7" s="108"/>
      <c r="L7" s="78"/>
      <c r="M7" s="108"/>
      <c r="N7" s="108"/>
      <c r="O7" s="108"/>
      <c r="P7" s="108"/>
      <c r="Q7" s="78"/>
      <c r="R7" s="108"/>
      <c r="S7" s="108"/>
      <c r="T7" s="108"/>
      <c r="U7" s="108"/>
    </row>
    <row r="8" spans="1:21" s="51" customFormat="1">
      <c r="A8" s="70"/>
      <c r="B8" s="45"/>
      <c r="C8" s="68"/>
      <c r="D8" s="71"/>
      <c r="E8" s="50"/>
      <c r="F8" s="50"/>
      <c r="H8" s="68"/>
      <c r="I8" s="71"/>
      <c r="J8" s="50"/>
      <c r="K8" s="50"/>
      <c r="M8" s="68"/>
      <c r="N8" s="71"/>
      <c r="O8" s="50"/>
      <c r="P8" s="50"/>
      <c r="R8" s="68"/>
      <c r="S8" s="71"/>
      <c r="T8" s="50"/>
      <c r="U8" s="50"/>
    </row>
    <row r="9" spans="1:21" s="51" customFormat="1">
      <c r="A9" s="70"/>
      <c r="B9" s="72" t="s">
        <v>1446</v>
      </c>
      <c r="C9" s="68"/>
      <c r="D9" s="71"/>
      <c r="E9" s="50"/>
      <c r="F9" s="50"/>
      <c r="H9" s="68"/>
      <c r="I9" s="71"/>
      <c r="J9" s="50"/>
      <c r="K9" s="50"/>
      <c r="M9" s="68"/>
      <c r="N9" s="71"/>
      <c r="O9" s="50"/>
      <c r="P9" s="50"/>
      <c r="R9" s="68"/>
      <c r="S9" s="71"/>
      <c r="T9" s="50"/>
      <c r="U9" s="50"/>
    </row>
    <row r="10" spans="1:21" s="51" customFormat="1" ht="76.5" customHeight="1">
      <c r="A10" s="70"/>
      <c r="B10" s="1158" t="s">
        <v>1447</v>
      </c>
      <c r="C10" s="1158"/>
      <c r="D10" s="1158"/>
      <c r="E10" s="1158"/>
      <c r="F10" s="1158"/>
    </row>
    <row r="11" spans="1:21" s="51" customFormat="1">
      <c r="A11" s="70"/>
      <c r="B11" s="72" t="s">
        <v>1448</v>
      </c>
      <c r="C11" s="68"/>
      <c r="D11" s="71"/>
      <c r="E11" s="50"/>
      <c r="F11" s="50"/>
      <c r="H11" s="68"/>
      <c r="I11" s="71"/>
      <c r="J11" s="50"/>
      <c r="K11" s="50"/>
      <c r="M11" s="68"/>
      <c r="N11" s="71"/>
      <c r="O11" s="50"/>
      <c r="P11" s="50"/>
      <c r="R11" s="68"/>
      <c r="S11" s="71"/>
      <c r="T11" s="50"/>
      <c r="U11" s="50"/>
    </row>
    <row r="12" spans="1:21" s="51" customFormat="1" ht="262.5" customHeight="1">
      <c r="A12" s="70"/>
      <c r="B12" s="1158" t="s">
        <v>1449</v>
      </c>
      <c r="C12" s="1158"/>
      <c r="D12" s="1158"/>
      <c r="E12" s="1158"/>
      <c r="F12" s="1158"/>
    </row>
    <row r="13" spans="1:21" s="51" customFormat="1">
      <c r="A13" s="52"/>
      <c r="B13" s="72" t="s">
        <v>1450</v>
      </c>
      <c r="C13" s="46"/>
      <c r="D13" s="46"/>
      <c r="E13" s="50"/>
      <c r="F13" s="50"/>
      <c r="H13" s="46"/>
      <c r="I13" s="46"/>
      <c r="J13" s="50"/>
      <c r="K13" s="50"/>
      <c r="M13" s="46"/>
      <c r="N13" s="46"/>
      <c r="O13" s="50"/>
      <c r="P13" s="50"/>
      <c r="R13" s="46"/>
      <c r="S13" s="46"/>
      <c r="T13" s="50"/>
      <c r="U13" s="50"/>
    </row>
    <row r="14" spans="1:21" s="51" customFormat="1" ht="170.25" customHeight="1">
      <c r="A14" s="70"/>
      <c r="B14" s="1158" t="s">
        <v>1451</v>
      </c>
      <c r="C14" s="1158"/>
      <c r="D14" s="1158"/>
      <c r="E14" s="1158"/>
      <c r="F14" s="1158"/>
    </row>
    <row r="15" spans="1:21" s="51" customFormat="1">
      <c r="A15" s="70"/>
      <c r="B15" s="45"/>
      <c r="C15" s="46"/>
      <c r="D15" s="46"/>
      <c r="E15" s="50"/>
      <c r="F15" s="50"/>
      <c r="H15" s="46"/>
      <c r="I15" s="46"/>
      <c r="J15" s="50"/>
      <c r="K15" s="50"/>
      <c r="M15" s="46"/>
      <c r="N15" s="46"/>
      <c r="O15" s="50"/>
      <c r="P15" s="50"/>
      <c r="R15" s="46"/>
      <c r="S15" s="46"/>
      <c r="T15" s="50"/>
      <c r="U15" s="50"/>
    </row>
    <row r="16" spans="1:21">
      <c r="A16" s="122" t="s">
        <v>791</v>
      </c>
      <c r="B16" s="123" t="s">
        <v>1452</v>
      </c>
      <c r="C16" s="124"/>
      <c r="D16" s="124"/>
      <c r="E16" s="124"/>
      <c r="F16" s="74"/>
      <c r="H16" s="124"/>
      <c r="I16" s="124"/>
      <c r="J16" s="124"/>
      <c r="K16" s="74"/>
      <c r="M16" s="124"/>
      <c r="N16" s="124"/>
      <c r="O16" s="124"/>
      <c r="P16" s="74"/>
      <c r="R16" s="124"/>
      <c r="S16" s="124"/>
      <c r="T16" s="124"/>
      <c r="U16" s="74"/>
    </row>
    <row r="17" spans="1:21" s="51" customFormat="1">
      <c r="A17" s="70"/>
      <c r="B17" s="45"/>
      <c r="C17" s="68"/>
      <c r="D17" s="71"/>
      <c r="E17" s="50"/>
      <c r="F17" s="50"/>
      <c r="H17" s="68"/>
      <c r="I17" s="71"/>
      <c r="J17" s="50"/>
      <c r="K17" s="50"/>
      <c r="M17" s="68"/>
      <c r="N17" s="71"/>
      <c r="O17" s="50"/>
      <c r="P17" s="50"/>
      <c r="R17" s="68"/>
      <c r="S17" s="71"/>
      <c r="T17" s="50"/>
      <c r="U17" s="50"/>
    </row>
    <row r="18" spans="1:21" ht="240.75" customHeight="1">
      <c r="A18" s="66" t="s">
        <v>1453</v>
      </c>
      <c r="B18" s="45" t="s">
        <v>1454</v>
      </c>
      <c r="C18" s="68" t="s">
        <v>1</v>
      </c>
      <c r="D18" s="1073">
        <v>3</v>
      </c>
      <c r="E18" s="1070"/>
      <c r="F18" s="50">
        <f>D18*E18</f>
        <v>0</v>
      </c>
      <c r="H18" s="68" t="s">
        <v>1</v>
      </c>
      <c r="I18" s="77"/>
      <c r="J18" s="50">
        <f>E18</f>
        <v>0</v>
      </c>
      <c r="K18" s="50">
        <f>I18*J18</f>
        <v>0</v>
      </c>
      <c r="M18" s="68" t="s">
        <v>1</v>
      </c>
      <c r="N18" s="77">
        <v>1</v>
      </c>
      <c r="O18" s="50">
        <f>E18</f>
        <v>0</v>
      </c>
      <c r="P18" s="50">
        <f>N18*O18</f>
        <v>0</v>
      </c>
      <c r="R18" s="68" t="s">
        <v>1</v>
      </c>
      <c r="S18" s="77">
        <v>2</v>
      </c>
      <c r="T18" s="50">
        <f>E18</f>
        <v>0</v>
      </c>
      <c r="U18" s="50">
        <f>S18*T18</f>
        <v>0</v>
      </c>
    </row>
    <row r="19" spans="1:21" s="51" customFormat="1">
      <c r="A19" s="70"/>
      <c r="B19" s="45"/>
      <c r="C19" s="68"/>
      <c r="D19" s="71"/>
      <c r="E19" s="50"/>
      <c r="F19" s="50"/>
      <c r="H19" s="68"/>
      <c r="I19" s="71"/>
      <c r="J19" s="50">
        <f t="shared" ref="J19:J82" si="0">E19</f>
        <v>0</v>
      </c>
      <c r="K19" s="50"/>
      <c r="M19" s="68"/>
      <c r="N19" s="71"/>
      <c r="O19" s="50"/>
      <c r="P19" s="50"/>
      <c r="R19" s="68"/>
      <c r="S19" s="71"/>
      <c r="T19" s="50"/>
      <c r="U19" s="50"/>
    </row>
    <row r="20" spans="1:21" ht="241.5" customHeight="1">
      <c r="A20" s="66" t="s">
        <v>1456</v>
      </c>
      <c r="B20" s="45" t="s">
        <v>1457</v>
      </c>
      <c r="C20" s="68" t="s">
        <v>1</v>
      </c>
      <c r="D20" s="1073">
        <v>13</v>
      </c>
      <c r="E20" s="1070"/>
      <c r="F20" s="50">
        <f>D20*E20</f>
        <v>0</v>
      </c>
      <c r="H20" s="68" t="s">
        <v>1</v>
      </c>
      <c r="I20" s="77"/>
      <c r="J20" s="50">
        <f t="shared" si="0"/>
        <v>0</v>
      </c>
      <c r="K20" s="50">
        <f>I20*J20</f>
        <v>0</v>
      </c>
      <c r="M20" s="68" t="s">
        <v>1</v>
      </c>
      <c r="N20" s="77">
        <v>6</v>
      </c>
      <c r="O20" s="50">
        <f t="shared" ref="O20:O82" si="1">E20</f>
        <v>0</v>
      </c>
      <c r="P20" s="50">
        <f>N20*O20</f>
        <v>0</v>
      </c>
      <c r="R20" s="68" t="s">
        <v>1</v>
      </c>
      <c r="S20" s="77">
        <v>7</v>
      </c>
      <c r="T20" s="50">
        <f t="shared" ref="T20:T82" si="2">E20</f>
        <v>0</v>
      </c>
      <c r="U20" s="50">
        <f>S20*T20</f>
        <v>0</v>
      </c>
    </row>
    <row r="21" spans="1:21" s="51" customFormat="1">
      <c r="A21" s="70"/>
      <c r="B21" s="45"/>
      <c r="C21" s="68"/>
      <c r="D21" s="71"/>
      <c r="E21" s="50"/>
      <c r="F21" s="50"/>
      <c r="H21" s="68"/>
      <c r="I21" s="71"/>
      <c r="J21" s="50"/>
      <c r="K21" s="50"/>
      <c r="M21" s="68"/>
      <c r="N21" s="71"/>
      <c r="O21" s="50"/>
      <c r="P21" s="50"/>
      <c r="R21" s="68"/>
      <c r="S21" s="71"/>
      <c r="T21" s="50"/>
      <c r="U21" s="50"/>
    </row>
    <row r="22" spans="1:21" ht="240" customHeight="1">
      <c r="A22" s="66" t="s">
        <v>1458</v>
      </c>
      <c r="B22" s="45" t="s">
        <v>1459</v>
      </c>
      <c r="C22" s="68" t="s">
        <v>1</v>
      </c>
      <c r="D22" s="77">
        <v>8</v>
      </c>
      <c r="E22" s="1070"/>
      <c r="F22" s="50">
        <f>D22*E22</f>
        <v>0</v>
      </c>
      <c r="H22" s="68" t="s">
        <v>1</v>
      </c>
      <c r="I22" s="77"/>
      <c r="J22" s="50">
        <f t="shared" si="0"/>
        <v>0</v>
      </c>
      <c r="K22" s="50">
        <f>I22*J22</f>
        <v>0</v>
      </c>
      <c r="M22" s="68" t="s">
        <v>1</v>
      </c>
      <c r="N22" s="77">
        <v>4</v>
      </c>
      <c r="O22" s="50">
        <f t="shared" si="1"/>
        <v>0</v>
      </c>
      <c r="P22" s="50">
        <f>N22*O22</f>
        <v>0</v>
      </c>
      <c r="R22" s="68" t="s">
        <v>1</v>
      </c>
      <c r="S22" s="77">
        <v>4</v>
      </c>
      <c r="T22" s="50">
        <f t="shared" si="2"/>
        <v>0</v>
      </c>
      <c r="U22" s="50">
        <f>S22*T22</f>
        <v>0</v>
      </c>
    </row>
    <row r="23" spans="1:21" s="51" customFormat="1">
      <c r="A23" s="70"/>
      <c r="B23" s="45"/>
      <c r="C23" s="68"/>
      <c r="D23" s="71"/>
      <c r="E23" s="50"/>
      <c r="F23" s="50"/>
      <c r="H23" s="68"/>
      <c r="I23" s="71"/>
      <c r="J23" s="50"/>
      <c r="K23" s="50"/>
      <c r="M23" s="68"/>
      <c r="N23" s="71"/>
      <c r="O23" s="50"/>
      <c r="P23" s="50"/>
      <c r="R23" s="68"/>
      <c r="S23" s="71"/>
      <c r="T23" s="50"/>
      <c r="U23" s="50"/>
    </row>
    <row r="24" spans="1:21" ht="235.5" customHeight="1">
      <c r="A24" s="66" t="s">
        <v>1461</v>
      </c>
      <c r="B24" s="45" t="s">
        <v>1462</v>
      </c>
      <c r="C24" s="68" t="s">
        <v>1</v>
      </c>
      <c r="D24" s="77">
        <v>7</v>
      </c>
      <c r="E24" s="1070"/>
      <c r="F24" s="50">
        <f>D24*E24</f>
        <v>0</v>
      </c>
      <c r="H24" s="68" t="s">
        <v>1</v>
      </c>
      <c r="I24" s="77"/>
      <c r="J24" s="50">
        <f t="shared" si="0"/>
        <v>0</v>
      </c>
      <c r="K24" s="50">
        <f>I24*J24</f>
        <v>0</v>
      </c>
      <c r="M24" s="68" t="s">
        <v>1</v>
      </c>
      <c r="N24" s="77">
        <v>3</v>
      </c>
      <c r="O24" s="50">
        <f t="shared" si="1"/>
        <v>0</v>
      </c>
      <c r="P24" s="50">
        <f>N24*O24</f>
        <v>0</v>
      </c>
      <c r="R24" s="68" t="s">
        <v>1</v>
      </c>
      <c r="S24" s="77">
        <v>4</v>
      </c>
      <c r="T24" s="50">
        <f t="shared" si="2"/>
        <v>0</v>
      </c>
      <c r="U24" s="50">
        <f>S24*T24</f>
        <v>0</v>
      </c>
    </row>
    <row r="25" spans="1:21" s="51" customFormat="1">
      <c r="A25" s="70"/>
      <c r="B25" s="45"/>
      <c r="C25" s="68"/>
      <c r="D25" s="71"/>
      <c r="E25" s="50"/>
      <c r="F25" s="50"/>
      <c r="H25" s="68"/>
      <c r="I25" s="71"/>
      <c r="J25" s="50"/>
      <c r="K25" s="50"/>
      <c r="M25" s="68"/>
      <c r="N25" s="71"/>
      <c r="O25" s="50"/>
      <c r="P25" s="50"/>
      <c r="R25" s="68"/>
      <c r="S25" s="71"/>
      <c r="T25" s="50"/>
      <c r="U25" s="50"/>
    </row>
    <row r="26" spans="1:21" ht="231.75" customHeight="1">
      <c r="A26" s="66" t="s">
        <v>1464</v>
      </c>
      <c r="B26" s="45" t="s">
        <v>1465</v>
      </c>
      <c r="C26" s="68" t="s">
        <v>1</v>
      </c>
      <c r="D26" s="77">
        <v>4</v>
      </c>
      <c r="E26" s="1070"/>
      <c r="F26" s="50">
        <f>D26*E26</f>
        <v>0</v>
      </c>
      <c r="H26" s="68" t="s">
        <v>1</v>
      </c>
      <c r="I26" s="77"/>
      <c r="J26" s="50">
        <f t="shared" si="0"/>
        <v>0</v>
      </c>
      <c r="K26" s="50">
        <f>I26*J26</f>
        <v>0</v>
      </c>
      <c r="M26" s="68" t="s">
        <v>1</v>
      </c>
      <c r="N26" s="77">
        <v>2</v>
      </c>
      <c r="O26" s="50">
        <f t="shared" si="1"/>
        <v>0</v>
      </c>
      <c r="P26" s="50">
        <f>N26*O26</f>
        <v>0</v>
      </c>
      <c r="R26" s="68" t="s">
        <v>1</v>
      </c>
      <c r="S26" s="77">
        <v>2</v>
      </c>
      <c r="T26" s="50">
        <f t="shared" si="2"/>
        <v>0</v>
      </c>
      <c r="U26" s="50">
        <f>S26*T26</f>
        <v>0</v>
      </c>
    </row>
    <row r="27" spans="1:21" s="51" customFormat="1">
      <c r="A27" s="70"/>
      <c r="B27" s="45"/>
      <c r="C27" s="68"/>
      <c r="D27" s="71"/>
      <c r="E27" s="50"/>
      <c r="F27" s="50"/>
      <c r="H27" s="68"/>
      <c r="I27" s="71"/>
      <c r="J27" s="50"/>
      <c r="K27" s="50"/>
      <c r="M27" s="68"/>
      <c r="N27" s="71"/>
      <c r="O27" s="50"/>
      <c r="P27" s="50"/>
      <c r="R27" s="68"/>
      <c r="S27" s="71"/>
      <c r="T27" s="50"/>
      <c r="U27" s="50"/>
    </row>
    <row r="28" spans="1:21" ht="239.25" customHeight="1">
      <c r="A28" s="66" t="s">
        <v>1467</v>
      </c>
      <c r="B28" s="45" t="s">
        <v>1468</v>
      </c>
      <c r="C28" s="68" t="s">
        <v>1</v>
      </c>
      <c r="D28" s="77">
        <v>6</v>
      </c>
      <c r="E28" s="1070"/>
      <c r="F28" s="50">
        <f>D28*E28</f>
        <v>0</v>
      </c>
      <c r="H28" s="68" t="s">
        <v>1</v>
      </c>
      <c r="I28" s="77"/>
      <c r="J28" s="50">
        <f t="shared" si="0"/>
        <v>0</v>
      </c>
      <c r="K28" s="50">
        <f>I28*J28</f>
        <v>0</v>
      </c>
      <c r="M28" s="68" t="s">
        <v>1</v>
      </c>
      <c r="N28" s="77">
        <v>3</v>
      </c>
      <c r="O28" s="50">
        <f t="shared" si="1"/>
        <v>0</v>
      </c>
      <c r="P28" s="50">
        <f>N28*O28</f>
        <v>0</v>
      </c>
      <c r="R28" s="68" t="s">
        <v>1</v>
      </c>
      <c r="S28" s="77">
        <v>3</v>
      </c>
      <c r="T28" s="50">
        <f t="shared" si="2"/>
        <v>0</v>
      </c>
      <c r="U28" s="50">
        <f>S28*T28</f>
        <v>0</v>
      </c>
    </row>
    <row r="29" spans="1:21" s="51" customFormat="1">
      <c r="A29" s="70"/>
      <c r="B29" s="45"/>
      <c r="C29" s="68"/>
      <c r="D29" s="71"/>
      <c r="E29" s="50"/>
      <c r="F29" s="50"/>
      <c r="H29" s="68"/>
      <c r="I29" s="71"/>
      <c r="J29" s="50"/>
      <c r="K29" s="50"/>
      <c r="M29" s="68"/>
      <c r="N29" s="71"/>
      <c r="O29" s="50"/>
      <c r="P29" s="50"/>
      <c r="R29" s="68"/>
      <c r="S29" s="71"/>
      <c r="T29" s="50"/>
      <c r="U29" s="50"/>
    </row>
    <row r="30" spans="1:21" ht="216.75">
      <c r="A30" s="66" t="s">
        <v>1470</v>
      </c>
      <c r="B30" s="45" t="s">
        <v>1471</v>
      </c>
      <c r="C30" s="68" t="s">
        <v>1</v>
      </c>
      <c r="D30" s="77">
        <v>16</v>
      </c>
      <c r="E30" s="1070"/>
      <c r="F30" s="50">
        <f>D30*E30</f>
        <v>0</v>
      </c>
      <c r="H30" s="68" t="s">
        <v>1</v>
      </c>
      <c r="I30" s="77"/>
      <c r="J30" s="50">
        <f t="shared" si="0"/>
        <v>0</v>
      </c>
      <c r="K30" s="50">
        <f>I30*J30</f>
        <v>0</v>
      </c>
      <c r="M30" s="68" t="s">
        <v>1</v>
      </c>
      <c r="N30" s="77">
        <v>6</v>
      </c>
      <c r="O30" s="50">
        <f t="shared" si="1"/>
        <v>0</v>
      </c>
      <c r="P30" s="50">
        <f>N30*O30</f>
        <v>0</v>
      </c>
      <c r="R30" s="68" t="s">
        <v>1</v>
      </c>
      <c r="S30" s="77">
        <v>11</v>
      </c>
      <c r="T30" s="50">
        <f t="shared" si="2"/>
        <v>0</v>
      </c>
      <c r="U30" s="50">
        <f>S30*T30</f>
        <v>0</v>
      </c>
    </row>
    <row r="31" spans="1:21" s="51" customFormat="1">
      <c r="A31" s="70"/>
      <c r="B31" s="45"/>
      <c r="C31" s="68"/>
      <c r="D31" s="71"/>
      <c r="E31" s="50"/>
      <c r="F31" s="50"/>
      <c r="H31" s="68"/>
      <c r="I31" s="71"/>
      <c r="J31" s="50"/>
      <c r="K31" s="50"/>
      <c r="M31" s="68"/>
      <c r="N31" s="71"/>
      <c r="O31" s="50"/>
      <c r="P31" s="50"/>
      <c r="R31" s="68"/>
      <c r="S31" s="71"/>
      <c r="T31" s="50"/>
      <c r="U31" s="50"/>
    </row>
    <row r="32" spans="1:21" ht="229.5" customHeight="1">
      <c r="A32" s="66" t="s">
        <v>1473</v>
      </c>
      <c r="B32" s="45" t="s">
        <v>1474</v>
      </c>
      <c r="C32" s="68" t="s">
        <v>1</v>
      </c>
      <c r="D32" s="68" t="s">
        <v>1475</v>
      </c>
      <c r="E32" s="1070"/>
      <c r="F32" s="50">
        <f>D32*E32</f>
        <v>0</v>
      </c>
      <c r="H32" s="68" t="s">
        <v>1</v>
      </c>
      <c r="I32" s="77"/>
      <c r="J32" s="50">
        <f t="shared" si="0"/>
        <v>0</v>
      </c>
      <c r="K32" s="50">
        <f>I32*J32</f>
        <v>0</v>
      </c>
      <c r="M32" s="68" t="s">
        <v>1</v>
      </c>
      <c r="N32" s="77"/>
      <c r="O32" s="50">
        <f t="shared" si="1"/>
        <v>0</v>
      </c>
      <c r="P32" s="50">
        <f>N32*O32</f>
        <v>0</v>
      </c>
      <c r="R32" s="68" t="s">
        <v>1</v>
      </c>
      <c r="S32" s="77">
        <v>1</v>
      </c>
      <c r="T32" s="50">
        <f t="shared" si="2"/>
        <v>0</v>
      </c>
      <c r="U32" s="50">
        <f>S32*T32</f>
        <v>0</v>
      </c>
    </row>
    <row r="33" spans="1:21" s="51" customFormat="1">
      <c r="A33" s="70"/>
      <c r="B33" s="45"/>
      <c r="C33" s="68"/>
      <c r="D33" s="71"/>
      <c r="E33" s="50"/>
      <c r="F33" s="50"/>
      <c r="H33" s="68"/>
      <c r="I33" s="71"/>
      <c r="J33" s="50"/>
      <c r="K33" s="50"/>
      <c r="M33" s="68"/>
      <c r="N33" s="71"/>
      <c r="O33" s="50"/>
      <c r="P33" s="50"/>
      <c r="R33" s="68"/>
      <c r="S33" s="71"/>
      <c r="T33" s="50"/>
      <c r="U33" s="50"/>
    </row>
    <row r="34" spans="1:21">
      <c r="A34" s="125" t="s">
        <v>791</v>
      </c>
      <c r="B34" s="123" t="s">
        <v>1476</v>
      </c>
      <c r="C34" s="124"/>
      <c r="D34" s="124"/>
      <c r="E34" s="124"/>
      <c r="F34" s="74">
        <f>SUM(F18:F33)</f>
        <v>0</v>
      </c>
      <c r="H34" s="124"/>
      <c r="I34" s="124"/>
      <c r="J34" s="1034"/>
      <c r="K34" s="74">
        <f>SUM(K18:K33)</f>
        <v>0</v>
      </c>
      <c r="M34" s="124"/>
      <c r="N34" s="124"/>
      <c r="O34" s="1075"/>
      <c r="P34" s="74">
        <f>SUM(P18:P33)</f>
        <v>0</v>
      </c>
      <c r="R34" s="124"/>
      <c r="S34" s="124"/>
      <c r="T34" s="1075"/>
      <c r="U34" s="74">
        <f>SUM(U18:U33)</f>
        <v>0</v>
      </c>
    </row>
    <row r="35" spans="1:21" s="51" customFormat="1">
      <c r="A35" s="70"/>
      <c r="B35" s="45"/>
      <c r="C35" s="68"/>
      <c r="D35" s="71"/>
      <c r="E35" s="50"/>
      <c r="F35" s="50"/>
      <c r="H35" s="68"/>
      <c r="I35" s="71"/>
      <c r="J35" s="50"/>
      <c r="K35" s="50"/>
      <c r="M35" s="68"/>
      <c r="N35" s="71"/>
      <c r="O35" s="50"/>
      <c r="P35" s="50"/>
      <c r="R35" s="68"/>
      <c r="S35" s="71"/>
      <c r="T35" s="50"/>
      <c r="U35" s="50"/>
    </row>
    <row r="36" spans="1:21">
      <c r="A36" s="125" t="s">
        <v>792</v>
      </c>
      <c r="B36" s="123" t="s">
        <v>1477</v>
      </c>
      <c r="C36" s="124"/>
      <c r="D36" s="124"/>
      <c r="E36" s="124"/>
      <c r="F36" s="74"/>
      <c r="H36" s="124"/>
      <c r="I36" s="124"/>
      <c r="J36" s="1034"/>
      <c r="K36" s="74"/>
      <c r="M36" s="124"/>
      <c r="N36" s="124"/>
      <c r="O36" s="1075"/>
      <c r="P36" s="74"/>
      <c r="R36" s="124"/>
      <c r="S36" s="124"/>
      <c r="T36" s="1075"/>
      <c r="U36" s="74"/>
    </row>
    <row r="37" spans="1:21" s="51" customFormat="1">
      <c r="A37" s="70"/>
      <c r="B37" s="45"/>
      <c r="C37" s="68"/>
      <c r="D37" s="71"/>
      <c r="E37" s="50"/>
      <c r="F37" s="50"/>
      <c r="H37" s="68"/>
      <c r="I37" s="71"/>
      <c r="J37" s="50"/>
      <c r="K37" s="50"/>
      <c r="M37" s="68"/>
      <c r="N37" s="71"/>
      <c r="O37" s="50"/>
      <c r="P37" s="50"/>
      <c r="R37" s="68"/>
      <c r="S37" s="71"/>
      <c r="T37" s="50"/>
      <c r="U37" s="50"/>
    </row>
    <row r="38" spans="1:21" ht="178.5">
      <c r="A38" s="66" t="s">
        <v>1478</v>
      </c>
      <c r="B38" s="45" t="s">
        <v>1479</v>
      </c>
      <c r="C38" s="68" t="s">
        <v>1</v>
      </c>
      <c r="D38" s="77">
        <v>6</v>
      </c>
      <c r="E38" s="1070"/>
      <c r="F38" s="50">
        <f>D38*E38</f>
        <v>0</v>
      </c>
      <c r="H38" s="68" t="s">
        <v>1</v>
      </c>
      <c r="I38" s="77"/>
      <c r="J38" s="50">
        <f t="shared" si="0"/>
        <v>0</v>
      </c>
      <c r="K38" s="50">
        <f>I38*J38</f>
        <v>0</v>
      </c>
      <c r="M38" s="68" t="s">
        <v>1</v>
      </c>
      <c r="N38" s="77">
        <v>4</v>
      </c>
      <c r="O38" s="50">
        <f t="shared" si="1"/>
        <v>0</v>
      </c>
      <c r="P38" s="50">
        <f>N38*O38</f>
        <v>0</v>
      </c>
      <c r="R38" s="68" t="s">
        <v>1</v>
      </c>
      <c r="S38" s="77">
        <v>2</v>
      </c>
      <c r="T38" s="50">
        <f t="shared" si="2"/>
        <v>0</v>
      </c>
      <c r="U38" s="50">
        <f>S38*T38</f>
        <v>0</v>
      </c>
    </row>
    <row r="39" spans="1:21" s="51" customFormat="1">
      <c r="A39" s="70"/>
      <c r="B39" s="45"/>
      <c r="C39" s="68"/>
      <c r="D39" s="71"/>
      <c r="E39" s="50"/>
      <c r="F39" s="50"/>
      <c r="H39" s="68"/>
      <c r="I39" s="71"/>
      <c r="J39" s="50"/>
      <c r="K39" s="50"/>
      <c r="M39" s="68"/>
      <c r="N39" s="71"/>
      <c r="O39" s="50"/>
      <c r="P39" s="50"/>
      <c r="R39" s="68"/>
      <c r="S39" s="71"/>
      <c r="T39" s="50"/>
      <c r="U39" s="50"/>
    </row>
    <row r="40" spans="1:21" ht="191.25">
      <c r="A40" s="66" t="s">
        <v>1480</v>
      </c>
      <c r="B40" s="45" t="s">
        <v>1481</v>
      </c>
      <c r="C40" s="68" t="s">
        <v>1</v>
      </c>
      <c r="D40" s="77">
        <v>8</v>
      </c>
      <c r="E40" s="1070"/>
      <c r="F40" s="50">
        <f>D40*E40</f>
        <v>0</v>
      </c>
      <c r="H40" s="68" t="s">
        <v>1</v>
      </c>
      <c r="I40" s="77"/>
      <c r="J40" s="50">
        <f t="shared" si="0"/>
        <v>0</v>
      </c>
      <c r="K40" s="50">
        <f>I40*J40</f>
        <v>0</v>
      </c>
      <c r="M40" s="68" t="s">
        <v>1</v>
      </c>
      <c r="N40" s="77">
        <v>4</v>
      </c>
      <c r="O40" s="50">
        <f t="shared" si="1"/>
        <v>0</v>
      </c>
      <c r="P40" s="50">
        <f>N40*O40</f>
        <v>0</v>
      </c>
      <c r="R40" s="68" t="s">
        <v>1</v>
      </c>
      <c r="S40" s="77">
        <v>4</v>
      </c>
      <c r="T40" s="50">
        <f t="shared" si="2"/>
        <v>0</v>
      </c>
      <c r="U40" s="50">
        <f>S40*T40</f>
        <v>0</v>
      </c>
    </row>
    <row r="41" spans="1:21" s="51" customFormat="1">
      <c r="A41" s="70"/>
      <c r="B41" s="45"/>
      <c r="C41" s="68"/>
      <c r="D41" s="71"/>
      <c r="E41" s="50"/>
      <c r="F41" s="50"/>
      <c r="H41" s="68"/>
      <c r="I41" s="71"/>
      <c r="J41" s="50"/>
      <c r="K41" s="50"/>
      <c r="M41" s="68"/>
      <c r="N41" s="71"/>
      <c r="O41" s="50"/>
      <c r="P41" s="50"/>
      <c r="R41" s="68"/>
      <c r="S41" s="71"/>
      <c r="T41" s="50"/>
      <c r="U41" s="50"/>
    </row>
    <row r="42" spans="1:21" ht="178.5">
      <c r="A42" s="66" t="s">
        <v>1482</v>
      </c>
      <c r="B42" s="45" t="s">
        <v>1483</v>
      </c>
      <c r="C42" s="68" t="s">
        <v>1</v>
      </c>
      <c r="D42" s="77">
        <v>9</v>
      </c>
      <c r="E42" s="1070"/>
      <c r="F42" s="50">
        <f>D42*E42</f>
        <v>0</v>
      </c>
      <c r="H42" s="68" t="s">
        <v>1</v>
      </c>
      <c r="I42" s="77"/>
      <c r="J42" s="50">
        <f t="shared" si="0"/>
        <v>0</v>
      </c>
      <c r="K42" s="50">
        <f>I42*J42</f>
        <v>0</v>
      </c>
      <c r="M42" s="68" t="s">
        <v>1</v>
      </c>
      <c r="N42" s="77">
        <v>4</v>
      </c>
      <c r="O42" s="50">
        <f t="shared" si="1"/>
        <v>0</v>
      </c>
      <c r="P42" s="50">
        <f>N42*O42</f>
        <v>0</v>
      </c>
      <c r="R42" s="68" t="s">
        <v>1</v>
      </c>
      <c r="S42" s="77">
        <v>5</v>
      </c>
      <c r="T42" s="50">
        <f t="shared" si="2"/>
        <v>0</v>
      </c>
      <c r="U42" s="50">
        <f>S42*T42</f>
        <v>0</v>
      </c>
    </row>
    <row r="43" spans="1:21" s="51" customFormat="1">
      <c r="A43" s="70"/>
      <c r="B43" s="45"/>
      <c r="C43" s="68"/>
      <c r="D43" s="71"/>
      <c r="E43" s="50"/>
      <c r="F43" s="50"/>
      <c r="H43" s="68"/>
      <c r="I43" s="71"/>
      <c r="J43" s="50"/>
      <c r="K43" s="50"/>
      <c r="M43" s="68"/>
      <c r="N43" s="71"/>
      <c r="O43" s="50"/>
      <c r="P43" s="50"/>
      <c r="R43" s="68"/>
      <c r="S43" s="71"/>
      <c r="T43" s="50"/>
      <c r="U43" s="50"/>
    </row>
    <row r="44" spans="1:21" ht="178.5">
      <c r="A44" s="66" t="s">
        <v>1485</v>
      </c>
      <c r="B44" s="45" t="s">
        <v>1486</v>
      </c>
      <c r="C44" s="68" t="s">
        <v>1</v>
      </c>
      <c r="D44" s="77">
        <v>1</v>
      </c>
      <c r="E44" s="1070"/>
      <c r="F44" s="50">
        <f>D44*E44</f>
        <v>0</v>
      </c>
      <c r="H44" s="68" t="s">
        <v>1</v>
      </c>
      <c r="I44" s="77"/>
      <c r="J44" s="50">
        <f t="shared" si="0"/>
        <v>0</v>
      </c>
      <c r="K44" s="50">
        <f>I44*J44</f>
        <v>0</v>
      </c>
      <c r="M44" s="68" t="s">
        <v>1</v>
      </c>
      <c r="N44" s="77"/>
      <c r="O44" s="50">
        <f t="shared" si="1"/>
        <v>0</v>
      </c>
      <c r="P44" s="50">
        <f>N44*O44</f>
        <v>0</v>
      </c>
      <c r="R44" s="68" t="s">
        <v>1</v>
      </c>
      <c r="S44" s="77">
        <v>1</v>
      </c>
      <c r="T44" s="50">
        <f t="shared" si="2"/>
        <v>0</v>
      </c>
      <c r="U44" s="50">
        <f>S44*T44</f>
        <v>0</v>
      </c>
    </row>
    <row r="45" spans="1:21" s="51" customFormat="1">
      <c r="A45" s="70"/>
      <c r="B45" s="45"/>
      <c r="C45" s="68"/>
      <c r="D45" s="71"/>
      <c r="E45" s="50"/>
      <c r="F45" s="50"/>
      <c r="H45" s="68"/>
      <c r="I45" s="71"/>
      <c r="J45" s="50"/>
      <c r="K45" s="50"/>
      <c r="M45" s="68"/>
      <c r="N45" s="71"/>
      <c r="O45" s="50"/>
      <c r="P45" s="50"/>
      <c r="R45" s="68"/>
      <c r="S45" s="71"/>
      <c r="T45" s="50"/>
      <c r="U45" s="50"/>
    </row>
    <row r="46" spans="1:21" ht="198" customHeight="1">
      <c r="A46" s="66" t="s">
        <v>1487</v>
      </c>
      <c r="B46" s="45" t="s">
        <v>1488</v>
      </c>
      <c r="C46" s="68" t="s">
        <v>1</v>
      </c>
      <c r="D46" s="77">
        <v>3</v>
      </c>
      <c r="E46" s="1070"/>
      <c r="F46" s="50">
        <f>D46*E46</f>
        <v>0</v>
      </c>
      <c r="H46" s="68" t="s">
        <v>1</v>
      </c>
      <c r="I46" s="77"/>
      <c r="J46" s="50">
        <f t="shared" si="0"/>
        <v>0</v>
      </c>
      <c r="K46" s="50">
        <f>I46*J46</f>
        <v>0</v>
      </c>
      <c r="M46" s="68" t="s">
        <v>1</v>
      </c>
      <c r="N46" s="77">
        <v>1</v>
      </c>
      <c r="O46" s="50">
        <f t="shared" si="1"/>
        <v>0</v>
      </c>
      <c r="P46" s="50">
        <f>N46*O46</f>
        <v>0</v>
      </c>
      <c r="R46" s="68" t="s">
        <v>1</v>
      </c>
      <c r="S46" s="77">
        <v>2</v>
      </c>
      <c r="T46" s="50">
        <f t="shared" si="2"/>
        <v>0</v>
      </c>
      <c r="U46" s="50">
        <f>S46*T46</f>
        <v>0</v>
      </c>
    </row>
    <row r="47" spans="1:21" s="51" customFormat="1">
      <c r="A47" s="70"/>
      <c r="B47" s="45"/>
      <c r="C47" s="68"/>
      <c r="D47" s="71"/>
      <c r="E47" s="50"/>
      <c r="F47" s="50"/>
      <c r="H47" s="68"/>
      <c r="I47" s="71"/>
      <c r="J47" s="50"/>
      <c r="K47" s="50"/>
      <c r="M47" s="68"/>
      <c r="N47" s="71"/>
      <c r="O47" s="50"/>
      <c r="P47" s="50"/>
      <c r="R47" s="68"/>
      <c r="S47" s="71"/>
      <c r="T47" s="50"/>
      <c r="U47" s="50"/>
    </row>
    <row r="48" spans="1:21">
      <c r="A48" s="125" t="s">
        <v>792</v>
      </c>
      <c r="B48" s="123" t="s">
        <v>1489</v>
      </c>
      <c r="C48" s="124"/>
      <c r="D48" s="124"/>
      <c r="E48" s="124"/>
      <c r="F48" s="74">
        <f>SUM(F38:F47)</f>
        <v>0</v>
      </c>
      <c r="H48" s="124"/>
      <c r="I48" s="124"/>
      <c r="J48" s="1034"/>
      <c r="K48" s="74">
        <f>SUM(K38:K47)</f>
        <v>0</v>
      </c>
      <c r="M48" s="124"/>
      <c r="N48" s="124"/>
      <c r="O48" s="1075"/>
      <c r="P48" s="74">
        <f>SUM(P38:P47)</f>
        <v>0</v>
      </c>
      <c r="R48" s="124"/>
      <c r="S48" s="124"/>
      <c r="T48" s="1075"/>
      <c r="U48" s="74">
        <f>SUM(U38:U47)</f>
        <v>0</v>
      </c>
    </row>
    <row r="49" spans="1:21" s="51" customFormat="1">
      <c r="A49" s="70"/>
      <c r="B49" s="45"/>
      <c r="C49" s="68"/>
      <c r="D49" s="71"/>
      <c r="E49" s="50"/>
      <c r="F49" s="50"/>
      <c r="H49" s="68"/>
      <c r="I49" s="71"/>
      <c r="J49" s="50"/>
      <c r="K49" s="50"/>
      <c r="M49" s="68"/>
      <c r="N49" s="71"/>
      <c r="O49" s="50"/>
      <c r="P49" s="50"/>
      <c r="R49" s="68"/>
      <c r="S49" s="71"/>
      <c r="T49" s="50"/>
      <c r="U49" s="50"/>
    </row>
    <row r="50" spans="1:21">
      <c r="A50" s="125" t="s">
        <v>1490</v>
      </c>
      <c r="B50" s="123" t="s">
        <v>1491</v>
      </c>
      <c r="C50" s="124"/>
      <c r="D50" s="124"/>
      <c r="E50" s="124"/>
      <c r="F50" s="74"/>
      <c r="H50" s="124"/>
      <c r="I50" s="124"/>
      <c r="J50" s="1034"/>
      <c r="K50" s="74"/>
      <c r="M50" s="124"/>
      <c r="N50" s="124"/>
      <c r="O50" s="1075"/>
      <c r="P50" s="74"/>
      <c r="R50" s="124"/>
      <c r="S50" s="124"/>
      <c r="T50" s="1075"/>
      <c r="U50" s="74"/>
    </row>
    <row r="51" spans="1:21" s="51" customFormat="1">
      <c r="A51" s="70"/>
      <c r="B51" s="45"/>
      <c r="C51" s="68"/>
      <c r="D51" s="71"/>
      <c r="E51" s="50"/>
      <c r="F51" s="50"/>
      <c r="H51" s="68"/>
      <c r="I51" s="71"/>
      <c r="J51" s="50"/>
      <c r="K51" s="50"/>
      <c r="M51" s="68"/>
      <c r="N51" s="71"/>
      <c r="O51" s="50"/>
      <c r="P51" s="50"/>
      <c r="R51" s="68"/>
      <c r="S51" s="71"/>
      <c r="T51" s="50"/>
      <c r="U51" s="50"/>
    </row>
    <row r="52" spans="1:21" ht="170.25" customHeight="1">
      <c r="A52" s="66" t="s">
        <v>1492</v>
      </c>
      <c r="B52" s="45" t="s">
        <v>1493</v>
      </c>
      <c r="C52" s="68" t="s">
        <v>1</v>
      </c>
      <c r="D52" s="77">
        <v>5</v>
      </c>
      <c r="E52" s="1070"/>
      <c r="F52" s="50">
        <f>D52*E52</f>
        <v>0</v>
      </c>
      <c r="H52" s="68" t="s">
        <v>1</v>
      </c>
      <c r="I52" s="77"/>
      <c r="J52" s="50">
        <f t="shared" si="0"/>
        <v>0</v>
      </c>
      <c r="K52" s="50">
        <f>I52*J52</f>
        <v>0</v>
      </c>
      <c r="M52" s="68" t="s">
        <v>1</v>
      </c>
      <c r="N52" s="77">
        <v>2</v>
      </c>
      <c r="O52" s="50">
        <f t="shared" si="1"/>
        <v>0</v>
      </c>
      <c r="P52" s="50">
        <f>N52*O52</f>
        <v>0</v>
      </c>
      <c r="R52" s="68" t="s">
        <v>1</v>
      </c>
      <c r="S52" s="77">
        <v>3</v>
      </c>
      <c r="T52" s="50">
        <f t="shared" si="2"/>
        <v>0</v>
      </c>
      <c r="U52" s="50">
        <f>S52*T52</f>
        <v>0</v>
      </c>
    </row>
    <row r="53" spans="1:21" s="51" customFormat="1">
      <c r="A53" s="70"/>
      <c r="B53" s="45"/>
      <c r="C53" s="68"/>
      <c r="D53" s="71"/>
      <c r="E53" s="50"/>
      <c r="F53" s="50"/>
      <c r="H53" s="68"/>
      <c r="I53" s="71"/>
      <c r="J53" s="50"/>
      <c r="K53" s="50"/>
      <c r="M53" s="68"/>
      <c r="N53" s="71"/>
      <c r="O53" s="50"/>
      <c r="P53" s="50"/>
      <c r="R53" s="68"/>
      <c r="S53" s="71"/>
      <c r="T53" s="50"/>
      <c r="U53" s="50"/>
    </row>
    <row r="54" spans="1:21" ht="208.5" customHeight="1">
      <c r="A54" s="66" t="s">
        <v>1495</v>
      </c>
      <c r="B54" s="45" t="s">
        <v>1496</v>
      </c>
      <c r="C54" s="68" t="s">
        <v>1</v>
      </c>
      <c r="D54" s="77">
        <v>1</v>
      </c>
      <c r="E54" s="1070"/>
      <c r="F54" s="50">
        <f>D54*E54</f>
        <v>0</v>
      </c>
      <c r="H54" s="68" t="s">
        <v>1</v>
      </c>
      <c r="I54" s="77"/>
      <c r="J54" s="50">
        <f t="shared" si="0"/>
        <v>0</v>
      </c>
      <c r="K54" s="50">
        <f>I54*J54</f>
        <v>0</v>
      </c>
      <c r="M54" s="68" t="s">
        <v>1</v>
      </c>
      <c r="N54" s="77"/>
      <c r="O54" s="50">
        <f t="shared" si="1"/>
        <v>0</v>
      </c>
      <c r="P54" s="50">
        <f>N54*O54</f>
        <v>0</v>
      </c>
      <c r="R54" s="68" t="s">
        <v>1</v>
      </c>
      <c r="S54" s="77">
        <v>1</v>
      </c>
      <c r="T54" s="50">
        <f t="shared" si="2"/>
        <v>0</v>
      </c>
      <c r="U54" s="50">
        <f>S54*T54</f>
        <v>0</v>
      </c>
    </row>
    <row r="55" spans="1:21" s="51" customFormat="1">
      <c r="A55" s="70"/>
      <c r="B55" s="45"/>
      <c r="C55" s="68"/>
      <c r="D55" s="71"/>
      <c r="E55" s="50"/>
      <c r="F55" s="50"/>
      <c r="H55" s="68"/>
      <c r="I55" s="71"/>
      <c r="J55" s="50"/>
      <c r="K55" s="50"/>
      <c r="M55" s="68"/>
      <c r="N55" s="71"/>
      <c r="O55" s="50"/>
      <c r="P55" s="50"/>
      <c r="R55" s="68"/>
      <c r="S55" s="71"/>
      <c r="T55" s="50"/>
      <c r="U55" s="50"/>
    </row>
    <row r="56" spans="1:21">
      <c r="A56" s="125" t="s">
        <v>1490</v>
      </c>
      <c r="B56" s="123" t="s">
        <v>1497</v>
      </c>
      <c r="C56" s="124"/>
      <c r="D56" s="124"/>
      <c r="E56" s="124"/>
      <c r="F56" s="74">
        <f>SUM(F52:F55)</f>
        <v>0</v>
      </c>
      <c r="H56" s="124"/>
      <c r="I56" s="124"/>
      <c r="J56" s="1075"/>
      <c r="K56" s="74">
        <f>SUM(K52:K55)</f>
        <v>0</v>
      </c>
      <c r="M56" s="124"/>
      <c r="N56" s="124"/>
      <c r="O56" s="1075"/>
      <c r="P56" s="74">
        <f>SUM(P52:P55)</f>
        <v>0</v>
      </c>
      <c r="R56" s="124"/>
      <c r="S56" s="124"/>
      <c r="T56" s="1075"/>
      <c r="U56" s="74">
        <f>SUM(U52:U55)</f>
        <v>0</v>
      </c>
    </row>
    <row r="57" spans="1:21" s="51" customFormat="1">
      <c r="A57" s="70"/>
      <c r="B57" s="45"/>
      <c r="C57" s="68"/>
      <c r="D57" s="71"/>
      <c r="E57" s="50"/>
      <c r="F57" s="50"/>
      <c r="H57" s="68"/>
      <c r="I57" s="71"/>
      <c r="J57" s="50"/>
      <c r="K57" s="50"/>
      <c r="M57" s="68"/>
      <c r="N57" s="71"/>
      <c r="O57" s="50"/>
      <c r="P57" s="50"/>
      <c r="R57" s="68"/>
      <c r="S57" s="71"/>
      <c r="T57" s="50"/>
      <c r="U57" s="50"/>
    </row>
    <row r="58" spans="1:21">
      <c r="A58" s="125" t="s">
        <v>1498</v>
      </c>
      <c r="B58" s="123" t="s">
        <v>1499</v>
      </c>
      <c r="C58" s="124"/>
      <c r="D58" s="124"/>
      <c r="E58" s="124"/>
      <c r="F58" s="74"/>
      <c r="H58" s="124"/>
      <c r="I58" s="124"/>
      <c r="J58" s="1075"/>
      <c r="K58" s="74"/>
      <c r="M58" s="124"/>
      <c r="N58" s="124"/>
      <c r="O58" s="1075"/>
      <c r="P58" s="74"/>
      <c r="R58" s="124"/>
      <c r="S58" s="124"/>
      <c r="T58" s="1075"/>
      <c r="U58" s="74"/>
    </row>
    <row r="59" spans="1:21" s="51" customFormat="1">
      <c r="A59" s="70"/>
      <c r="B59" s="45"/>
      <c r="C59" s="68"/>
      <c r="D59" s="71"/>
      <c r="E59" s="50"/>
      <c r="F59" s="50"/>
      <c r="H59" s="68"/>
      <c r="I59" s="71"/>
      <c r="J59" s="50"/>
      <c r="K59" s="50"/>
      <c r="M59" s="68"/>
      <c r="N59" s="71"/>
      <c r="O59" s="50"/>
      <c r="P59" s="50"/>
      <c r="R59" s="68"/>
      <c r="S59" s="71"/>
      <c r="T59" s="50"/>
      <c r="U59" s="50"/>
    </row>
    <row r="60" spans="1:21" s="51" customFormat="1">
      <c r="A60" s="70"/>
      <c r="B60" s="72" t="s">
        <v>1500</v>
      </c>
      <c r="C60" s="68"/>
      <c r="D60" s="71"/>
      <c r="E60" s="50"/>
      <c r="F60" s="50"/>
      <c r="H60" s="68"/>
      <c r="I60" s="71"/>
      <c r="J60" s="50"/>
      <c r="K60" s="50"/>
      <c r="M60" s="68"/>
      <c r="N60" s="71"/>
      <c r="O60" s="50"/>
      <c r="P60" s="50"/>
      <c r="R60" s="68"/>
      <c r="S60" s="71"/>
      <c r="T60" s="50"/>
      <c r="U60" s="50"/>
    </row>
    <row r="61" spans="1:21" s="51" customFormat="1" ht="53.25">
      <c r="A61" s="70" t="s">
        <v>1501</v>
      </c>
      <c r="B61" s="45" t="s">
        <v>2009</v>
      </c>
      <c r="C61" s="68" t="s">
        <v>1230</v>
      </c>
      <c r="D61" s="71">
        <v>12</v>
      </c>
      <c r="E61" s="1070"/>
      <c r="F61" s="50">
        <f t="shared" ref="F61:F72" si="3">D61*E61</f>
        <v>0</v>
      </c>
      <c r="H61" s="68" t="s">
        <v>1230</v>
      </c>
      <c r="I61" s="71"/>
      <c r="J61" s="50">
        <f t="shared" si="0"/>
        <v>0</v>
      </c>
      <c r="K61" s="50">
        <f t="shared" ref="K61:K72" si="4">I61*J61</f>
        <v>0</v>
      </c>
      <c r="M61" s="68" t="s">
        <v>1230</v>
      </c>
      <c r="N61" s="71">
        <v>12</v>
      </c>
      <c r="O61" s="50">
        <f t="shared" si="1"/>
        <v>0</v>
      </c>
      <c r="P61" s="50">
        <f t="shared" ref="P61:P72" si="5">N61*O61</f>
        <v>0</v>
      </c>
      <c r="R61" s="68" t="s">
        <v>1230</v>
      </c>
      <c r="S61" s="71"/>
      <c r="T61" s="50">
        <f t="shared" si="2"/>
        <v>0</v>
      </c>
      <c r="U61" s="50">
        <f t="shared" ref="U61:U72" si="6">S61*T61</f>
        <v>0</v>
      </c>
    </row>
    <row r="62" spans="1:21" s="51" customFormat="1" ht="53.25">
      <c r="A62" s="70" t="s">
        <v>1502</v>
      </c>
      <c r="B62" s="45" t="s">
        <v>2010</v>
      </c>
      <c r="C62" s="68" t="s">
        <v>1230</v>
      </c>
      <c r="D62" s="71">
        <v>5</v>
      </c>
      <c r="E62" s="1070"/>
      <c r="F62" s="50">
        <f t="shared" si="3"/>
        <v>0</v>
      </c>
      <c r="H62" s="68" t="s">
        <v>1230</v>
      </c>
      <c r="I62" s="71"/>
      <c r="J62" s="50">
        <f t="shared" si="0"/>
        <v>0</v>
      </c>
      <c r="K62" s="50">
        <f t="shared" si="4"/>
        <v>0</v>
      </c>
      <c r="M62" s="68" t="s">
        <v>1230</v>
      </c>
      <c r="N62" s="71">
        <v>5</v>
      </c>
      <c r="O62" s="50">
        <f t="shared" si="1"/>
        <v>0</v>
      </c>
      <c r="P62" s="50">
        <f t="shared" si="5"/>
        <v>0</v>
      </c>
      <c r="R62" s="68" t="s">
        <v>1230</v>
      </c>
      <c r="S62" s="71"/>
      <c r="T62" s="50">
        <f t="shared" si="2"/>
        <v>0</v>
      </c>
      <c r="U62" s="50">
        <f t="shared" si="6"/>
        <v>0</v>
      </c>
    </row>
    <row r="63" spans="1:21" s="51" customFormat="1" ht="53.25">
      <c r="A63" s="70" t="s">
        <v>1503</v>
      </c>
      <c r="B63" s="45" t="s">
        <v>2011</v>
      </c>
      <c r="C63" s="68" t="s">
        <v>1230</v>
      </c>
      <c r="D63" s="71">
        <v>4</v>
      </c>
      <c r="E63" s="1070"/>
      <c r="F63" s="50">
        <f t="shared" si="3"/>
        <v>0</v>
      </c>
      <c r="H63" s="68" t="s">
        <v>1230</v>
      </c>
      <c r="I63" s="71"/>
      <c r="J63" s="50">
        <f t="shared" si="0"/>
        <v>0</v>
      </c>
      <c r="K63" s="50">
        <f t="shared" si="4"/>
        <v>0</v>
      </c>
      <c r="M63" s="68" t="s">
        <v>1230</v>
      </c>
      <c r="N63" s="71">
        <v>4</v>
      </c>
      <c r="O63" s="50">
        <f t="shared" si="1"/>
        <v>0</v>
      </c>
      <c r="P63" s="50">
        <f t="shared" si="5"/>
        <v>0</v>
      </c>
      <c r="R63" s="68" t="s">
        <v>1230</v>
      </c>
      <c r="S63" s="71"/>
      <c r="T63" s="50">
        <f t="shared" si="2"/>
        <v>0</v>
      </c>
      <c r="U63" s="50">
        <f t="shared" si="6"/>
        <v>0</v>
      </c>
    </row>
    <row r="64" spans="1:21" s="51" customFormat="1" ht="66">
      <c r="A64" s="70" t="s">
        <v>1504</v>
      </c>
      <c r="B64" s="45" t="s">
        <v>2012</v>
      </c>
      <c r="C64" s="68" t="s">
        <v>1230</v>
      </c>
      <c r="D64" s="71">
        <v>9</v>
      </c>
      <c r="E64" s="1070"/>
      <c r="F64" s="50">
        <f t="shared" si="3"/>
        <v>0</v>
      </c>
      <c r="H64" s="68" t="s">
        <v>1230</v>
      </c>
      <c r="I64" s="71"/>
      <c r="J64" s="50">
        <f t="shared" si="0"/>
        <v>0</v>
      </c>
      <c r="K64" s="50">
        <f t="shared" si="4"/>
        <v>0</v>
      </c>
      <c r="M64" s="68" t="s">
        <v>1230</v>
      </c>
      <c r="N64" s="71">
        <v>9</v>
      </c>
      <c r="O64" s="50">
        <f t="shared" si="1"/>
        <v>0</v>
      </c>
      <c r="P64" s="50">
        <f t="shared" si="5"/>
        <v>0</v>
      </c>
      <c r="R64" s="68" t="s">
        <v>1230</v>
      </c>
      <c r="S64" s="71"/>
      <c r="T64" s="50">
        <f t="shared" si="2"/>
        <v>0</v>
      </c>
      <c r="U64" s="50">
        <f t="shared" si="6"/>
        <v>0</v>
      </c>
    </row>
    <row r="65" spans="1:21" s="51" customFormat="1" ht="53.25" customHeight="1">
      <c r="A65" s="70" t="s">
        <v>1505</v>
      </c>
      <c r="B65" s="45" t="s">
        <v>2013</v>
      </c>
      <c r="C65" s="68" t="s">
        <v>1230</v>
      </c>
      <c r="D65" s="71">
        <v>3</v>
      </c>
      <c r="E65" s="1070"/>
      <c r="F65" s="50">
        <f t="shared" si="3"/>
        <v>0</v>
      </c>
      <c r="H65" s="68" t="s">
        <v>1230</v>
      </c>
      <c r="I65" s="71"/>
      <c r="J65" s="50">
        <f t="shared" si="0"/>
        <v>0</v>
      </c>
      <c r="K65" s="50">
        <f t="shared" si="4"/>
        <v>0</v>
      </c>
      <c r="M65" s="68" t="s">
        <v>1230</v>
      </c>
      <c r="N65" s="71">
        <v>3</v>
      </c>
      <c r="O65" s="50">
        <f t="shared" si="1"/>
        <v>0</v>
      </c>
      <c r="P65" s="50">
        <f t="shared" si="5"/>
        <v>0</v>
      </c>
      <c r="R65" s="68" t="s">
        <v>1230</v>
      </c>
      <c r="S65" s="71"/>
      <c r="T65" s="50">
        <f t="shared" si="2"/>
        <v>0</v>
      </c>
      <c r="U65" s="50">
        <f t="shared" si="6"/>
        <v>0</v>
      </c>
    </row>
    <row r="66" spans="1:21" s="51" customFormat="1" ht="53.25">
      <c r="A66" s="70" t="s">
        <v>1506</v>
      </c>
      <c r="B66" s="45" t="s">
        <v>2014</v>
      </c>
      <c r="C66" s="68" t="s">
        <v>1230</v>
      </c>
      <c r="D66" s="71">
        <v>15</v>
      </c>
      <c r="E66" s="1070"/>
      <c r="F66" s="50">
        <f t="shared" si="3"/>
        <v>0</v>
      </c>
      <c r="H66" s="68" t="s">
        <v>1230</v>
      </c>
      <c r="I66" s="71"/>
      <c r="J66" s="50">
        <f t="shared" si="0"/>
        <v>0</v>
      </c>
      <c r="K66" s="50">
        <f t="shared" si="4"/>
        <v>0</v>
      </c>
      <c r="M66" s="68" t="s">
        <v>1230</v>
      </c>
      <c r="N66" s="71">
        <v>15</v>
      </c>
      <c r="O66" s="50">
        <f t="shared" si="1"/>
        <v>0</v>
      </c>
      <c r="P66" s="50">
        <f t="shared" si="5"/>
        <v>0</v>
      </c>
      <c r="R66" s="68" t="s">
        <v>1230</v>
      </c>
      <c r="S66" s="71"/>
      <c r="T66" s="50">
        <f t="shared" si="2"/>
        <v>0</v>
      </c>
      <c r="U66" s="50">
        <f t="shared" si="6"/>
        <v>0</v>
      </c>
    </row>
    <row r="67" spans="1:21" s="51" customFormat="1" ht="53.25">
      <c r="A67" s="70" t="s">
        <v>1507</v>
      </c>
      <c r="B67" s="45" t="s">
        <v>2015</v>
      </c>
      <c r="C67" s="68" t="s">
        <v>1230</v>
      </c>
      <c r="D67" s="71">
        <v>2</v>
      </c>
      <c r="E67" s="1070"/>
      <c r="F67" s="50">
        <f t="shared" si="3"/>
        <v>0</v>
      </c>
      <c r="H67" s="68" t="s">
        <v>1230</v>
      </c>
      <c r="I67" s="71"/>
      <c r="J67" s="50">
        <f t="shared" si="0"/>
        <v>0</v>
      </c>
      <c r="K67" s="50">
        <f t="shared" si="4"/>
        <v>0</v>
      </c>
      <c r="M67" s="68" t="s">
        <v>1230</v>
      </c>
      <c r="N67" s="71">
        <v>2</v>
      </c>
      <c r="O67" s="50">
        <f t="shared" si="1"/>
        <v>0</v>
      </c>
      <c r="P67" s="50">
        <f t="shared" si="5"/>
        <v>0</v>
      </c>
      <c r="R67" s="68" t="s">
        <v>1230</v>
      </c>
      <c r="S67" s="71"/>
      <c r="T67" s="50">
        <f t="shared" si="2"/>
        <v>0</v>
      </c>
      <c r="U67" s="50">
        <f t="shared" si="6"/>
        <v>0</v>
      </c>
    </row>
    <row r="68" spans="1:21" s="51" customFormat="1" ht="25.5">
      <c r="A68" s="70" t="s">
        <v>1508</v>
      </c>
      <c r="B68" s="45" t="s">
        <v>1509</v>
      </c>
      <c r="C68" s="68" t="s">
        <v>1230</v>
      </c>
      <c r="D68" s="71">
        <v>6</v>
      </c>
      <c r="E68" s="1070"/>
      <c r="F68" s="50">
        <f t="shared" si="3"/>
        <v>0</v>
      </c>
      <c r="H68" s="68" t="s">
        <v>1230</v>
      </c>
      <c r="I68" s="71"/>
      <c r="J68" s="50">
        <f t="shared" si="0"/>
        <v>0</v>
      </c>
      <c r="K68" s="50">
        <f t="shared" si="4"/>
        <v>0</v>
      </c>
      <c r="M68" s="68" t="s">
        <v>1230</v>
      </c>
      <c r="N68" s="71">
        <v>6</v>
      </c>
      <c r="O68" s="50">
        <f t="shared" si="1"/>
        <v>0</v>
      </c>
      <c r="P68" s="50">
        <f t="shared" si="5"/>
        <v>0</v>
      </c>
      <c r="R68" s="68" t="s">
        <v>1230</v>
      </c>
      <c r="S68" s="71"/>
      <c r="T68" s="50">
        <f t="shared" si="2"/>
        <v>0</v>
      </c>
      <c r="U68" s="50">
        <f t="shared" si="6"/>
        <v>0</v>
      </c>
    </row>
    <row r="69" spans="1:21" s="51" customFormat="1" ht="25.5">
      <c r="A69" s="70" t="s">
        <v>1510</v>
      </c>
      <c r="B69" s="45" t="s">
        <v>1511</v>
      </c>
      <c r="C69" s="68" t="s">
        <v>1230</v>
      </c>
      <c r="D69" s="71">
        <v>3</v>
      </c>
      <c r="E69" s="1070"/>
      <c r="F69" s="50">
        <f t="shared" si="3"/>
        <v>0</v>
      </c>
      <c r="H69" s="68" t="s">
        <v>1230</v>
      </c>
      <c r="I69" s="71"/>
      <c r="J69" s="50">
        <f t="shared" si="0"/>
        <v>0</v>
      </c>
      <c r="K69" s="50">
        <f t="shared" si="4"/>
        <v>0</v>
      </c>
      <c r="M69" s="68" t="s">
        <v>1230</v>
      </c>
      <c r="N69" s="71">
        <v>3</v>
      </c>
      <c r="O69" s="50">
        <f t="shared" si="1"/>
        <v>0</v>
      </c>
      <c r="P69" s="50">
        <f t="shared" si="5"/>
        <v>0</v>
      </c>
      <c r="R69" s="68" t="s">
        <v>1230</v>
      </c>
      <c r="S69" s="71"/>
      <c r="T69" s="50">
        <f t="shared" si="2"/>
        <v>0</v>
      </c>
      <c r="U69" s="50">
        <f t="shared" si="6"/>
        <v>0</v>
      </c>
    </row>
    <row r="70" spans="1:21" s="51" customFormat="1" ht="25.5">
      <c r="A70" s="70" t="s">
        <v>1512</v>
      </c>
      <c r="B70" s="45" t="s">
        <v>1513</v>
      </c>
      <c r="C70" s="68" t="s">
        <v>1230</v>
      </c>
      <c r="D70" s="71">
        <v>8</v>
      </c>
      <c r="E70" s="1070"/>
      <c r="F70" s="50">
        <f t="shared" si="3"/>
        <v>0</v>
      </c>
      <c r="H70" s="68" t="s">
        <v>1230</v>
      </c>
      <c r="I70" s="71"/>
      <c r="J70" s="50">
        <f t="shared" si="0"/>
        <v>0</v>
      </c>
      <c r="K70" s="50">
        <f t="shared" si="4"/>
        <v>0</v>
      </c>
      <c r="M70" s="68" t="s">
        <v>1230</v>
      </c>
      <c r="N70" s="71">
        <v>8</v>
      </c>
      <c r="O70" s="50">
        <f t="shared" si="1"/>
        <v>0</v>
      </c>
      <c r="P70" s="50">
        <f t="shared" si="5"/>
        <v>0</v>
      </c>
      <c r="R70" s="68" t="s">
        <v>1230</v>
      </c>
      <c r="S70" s="71"/>
      <c r="T70" s="50">
        <f t="shared" si="2"/>
        <v>0</v>
      </c>
      <c r="U70" s="50">
        <f t="shared" si="6"/>
        <v>0</v>
      </c>
    </row>
    <row r="71" spans="1:21" s="51" customFormat="1" ht="25.5">
      <c r="A71" s="70" t="s">
        <v>1514</v>
      </c>
      <c r="B71" s="45" t="s">
        <v>1515</v>
      </c>
      <c r="C71" s="68" t="s">
        <v>1230</v>
      </c>
      <c r="D71" s="71">
        <v>5</v>
      </c>
      <c r="E71" s="1070"/>
      <c r="F71" s="50">
        <f t="shared" si="3"/>
        <v>0</v>
      </c>
      <c r="H71" s="68" t="s">
        <v>1230</v>
      </c>
      <c r="I71" s="71"/>
      <c r="J71" s="50">
        <f t="shared" si="0"/>
        <v>0</v>
      </c>
      <c r="K71" s="50">
        <f t="shared" si="4"/>
        <v>0</v>
      </c>
      <c r="M71" s="68" t="s">
        <v>1230</v>
      </c>
      <c r="N71" s="71">
        <v>5</v>
      </c>
      <c r="O71" s="50">
        <f t="shared" si="1"/>
        <v>0</v>
      </c>
      <c r="P71" s="50">
        <f t="shared" si="5"/>
        <v>0</v>
      </c>
      <c r="R71" s="68" t="s">
        <v>1230</v>
      </c>
      <c r="S71" s="71"/>
      <c r="T71" s="50">
        <f t="shared" si="2"/>
        <v>0</v>
      </c>
      <c r="U71" s="50">
        <f t="shared" si="6"/>
        <v>0</v>
      </c>
    </row>
    <row r="72" spans="1:21" s="51" customFormat="1">
      <c r="A72" s="70" t="s">
        <v>1516</v>
      </c>
      <c r="B72" s="45" t="s">
        <v>1517</v>
      </c>
      <c r="C72" s="46" t="s">
        <v>1255</v>
      </c>
      <c r="D72" s="46">
        <v>1</v>
      </c>
      <c r="E72" s="1070"/>
      <c r="F72" s="50">
        <f t="shared" si="3"/>
        <v>0</v>
      </c>
      <c r="H72" s="46" t="s">
        <v>1255</v>
      </c>
      <c r="I72" s="46"/>
      <c r="J72" s="50">
        <f t="shared" si="0"/>
        <v>0</v>
      </c>
      <c r="K72" s="50">
        <f t="shared" si="4"/>
        <v>0</v>
      </c>
      <c r="M72" s="46" t="s">
        <v>1255</v>
      </c>
      <c r="N72" s="46">
        <v>1</v>
      </c>
      <c r="O72" s="50">
        <f t="shared" si="1"/>
        <v>0</v>
      </c>
      <c r="P72" s="50">
        <f t="shared" si="5"/>
        <v>0</v>
      </c>
      <c r="R72" s="46" t="s">
        <v>1255</v>
      </c>
      <c r="S72" s="46"/>
      <c r="T72" s="50">
        <f t="shared" si="2"/>
        <v>0</v>
      </c>
      <c r="U72" s="50">
        <f t="shared" si="6"/>
        <v>0</v>
      </c>
    </row>
    <row r="73" spans="1:21">
      <c r="A73" s="66"/>
      <c r="B73" s="67"/>
      <c r="C73" s="68"/>
      <c r="D73" s="68"/>
      <c r="E73" s="57"/>
      <c r="F73" s="50"/>
      <c r="H73" s="68"/>
      <c r="I73" s="68"/>
      <c r="J73" s="50"/>
      <c r="K73" s="50"/>
      <c r="M73" s="68"/>
      <c r="N73" s="68"/>
      <c r="O73" s="50"/>
      <c r="P73" s="50"/>
      <c r="R73" s="68"/>
      <c r="S73" s="68"/>
      <c r="T73" s="50"/>
      <c r="U73" s="50"/>
    </row>
    <row r="74" spans="1:21" s="51" customFormat="1">
      <c r="A74" s="70"/>
      <c r="B74" s="72" t="s">
        <v>1518</v>
      </c>
      <c r="C74" s="68"/>
      <c r="D74" s="71"/>
      <c r="E74" s="50"/>
      <c r="F74" s="50"/>
      <c r="H74" s="68"/>
      <c r="I74" s="71"/>
      <c r="J74" s="50"/>
      <c r="K74" s="50"/>
      <c r="M74" s="68"/>
      <c r="N74" s="71"/>
      <c r="O74" s="50"/>
      <c r="P74" s="50"/>
      <c r="R74" s="68"/>
      <c r="S74" s="71"/>
      <c r="T74" s="50"/>
      <c r="U74" s="50"/>
    </row>
    <row r="75" spans="1:21" s="51" customFormat="1" ht="53.25">
      <c r="A75" s="70" t="s">
        <v>1519</v>
      </c>
      <c r="B75" s="45" t="s">
        <v>2016</v>
      </c>
      <c r="C75" s="68" t="s">
        <v>1230</v>
      </c>
      <c r="D75" s="71">
        <v>8</v>
      </c>
      <c r="E75" s="1070"/>
      <c r="F75" s="50">
        <f t="shared" ref="F75:F85" si="7">D75*E75</f>
        <v>0</v>
      </c>
      <c r="H75" s="68" t="s">
        <v>1230</v>
      </c>
      <c r="I75" s="71"/>
      <c r="J75" s="50">
        <f t="shared" si="0"/>
        <v>0</v>
      </c>
      <c r="K75" s="50">
        <f t="shared" ref="K75:K85" si="8">I75*J75</f>
        <v>0</v>
      </c>
      <c r="M75" s="68" t="s">
        <v>1230</v>
      </c>
      <c r="N75" s="71"/>
      <c r="O75" s="50">
        <f t="shared" si="1"/>
        <v>0</v>
      </c>
      <c r="P75" s="50">
        <f t="shared" ref="P75:P85" si="9">N75*O75</f>
        <v>0</v>
      </c>
      <c r="R75" s="68" t="s">
        <v>1230</v>
      </c>
      <c r="S75" s="71">
        <v>8</v>
      </c>
      <c r="T75" s="50">
        <f t="shared" si="2"/>
        <v>0</v>
      </c>
      <c r="U75" s="50">
        <f t="shared" ref="U75:U85" si="10">S75*T75</f>
        <v>0</v>
      </c>
    </row>
    <row r="76" spans="1:21" s="51" customFormat="1" ht="53.25">
      <c r="A76" s="70" t="s">
        <v>1520</v>
      </c>
      <c r="B76" s="45" t="s">
        <v>2017</v>
      </c>
      <c r="C76" s="68" t="s">
        <v>1230</v>
      </c>
      <c r="D76" s="71">
        <v>9</v>
      </c>
      <c r="E76" s="1070"/>
      <c r="F76" s="50">
        <f t="shared" si="7"/>
        <v>0</v>
      </c>
      <c r="H76" s="68" t="s">
        <v>1230</v>
      </c>
      <c r="I76" s="71"/>
      <c r="J76" s="50">
        <f t="shared" si="0"/>
        <v>0</v>
      </c>
      <c r="K76" s="50">
        <f t="shared" si="8"/>
        <v>0</v>
      </c>
      <c r="M76" s="68" t="s">
        <v>1230</v>
      </c>
      <c r="N76" s="71"/>
      <c r="O76" s="50">
        <f t="shared" si="1"/>
        <v>0</v>
      </c>
      <c r="P76" s="50">
        <f t="shared" si="9"/>
        <v>0</v>
      </c>
      <c r="R76" s="68" t="s">
        <v>1230</v>
      </c>
      <c r="S76" s="71">
        <v>9</v>
      </c>
      <c r="T76" s="50">
        <f t="shared" si="2"/>
        <v>0</v>
      </c>
      <c r="U76" s="50">
        <f t="shared" si="10"/>
        <v>0</v>
      </c>
    </row>
    <row r="77" spans="1:21" s="51" customFormat="1" ht="66">
      <c r="A77" s="70" t="s">
        <v>1521</v>
      </c>
      <c r="B77" s="45" t="s">
        <v>2012</v>
      </c>
      <c r="C77" s="68" t="s">
        <v>1230</v>
      </c>
      <c r="D77" s="71">
        <v>4</v>
      </c>
      <c r="E77" s="1070"/>
      <c r="F77" s="50">
        <f t="shared" si="7"/>
        <v>0</v>
      </c>
      <c r="H77" s="68" t="s">
        <v>1230</v>
      </c>
      <c r="I77" s="71"/>
      <c r="J77" s="50">
        <f t="shared" si="0"/>
        <v>0</v>
      </c>
      <c r="K77" s="50">
        <f t="shared" si="8"/>
        <v>0</v>
      </c>
      <c r="M77" s="68" t="s">
        <v>1230</v>
      </c>
      <c r="N77" s="71"/>
      <c r="O77" s="50">
        <f t="shared" si="1"/>
        <v>0</v>
      </c>
      <c r="P77" s="50">
        <f t="shared" si="9"/>
        <v>0</v>
      </c>
      <c r="R77" s="68" t="s">
        <v>1230</v>
      </c>
      <c r="S77" s="71">
        <v>4</v>
      </c>
      <c r="T77" s="50">
        <f t="shared" si="2"/>
        <v>0</v>
      </c>
      <c r="U77" s="50">
        <f t="shared" si="10"/>
        <v>0</v>
      </c>
    </row>
    <row r="78" spans="1:21" s="51" customFormat="1" ht="53.25">
      <c r="A78" s="70" t="s">
        <v>1522</v>
      </c>
      <c r="B78" s="45" t="s">
        <v>2013</v>
      </c>
      <c r="C78" s="68" t="s">
        <v>1230</v>
      </c>
      <c r="D78" s="71">
        <v>3</v>
      </c>
      <c r="E78" s="1070"/>
      <c r="F78" s="50">
        <f t="shared" si="7"/>
        <v>0</v>
      </c>
      <c r="H78" s="68" t="s">
        <v>1230</v>
      </c>
      <c r="I78" s="71"/>
      <c r="J78" s="50">
        <f t="shared" si="0"/>
        <v>0</v>
      </c>
      <c r="K78" s="50">
        <f t="shared" si="8"/>
        <v>0</v>
      </c>
      <c r="M78" s="68" t="s">
        <v>1230</v>
      </c>
      <c r="N78" s="71"/>
      <c r="O78" s="50">
        <f t="shared" si="1"/>
        <v>0</v>
      </c>
      <c r="P78" s="50">
        <f t="shared" si="9"/>
        <v>0</v>
      </c>
      <c r="R78" s="68" t="s">
        <v>1230</v>
      </c>
      <c r="S78" s="71">
        <v>3</v>
      </c>
      <c r="T78" s="50">
        <f t="shared" si="2"/>
        <v>0</v>
      </c>
      <c r="U78" s="50">
        <f t="shared" si="10"/>
        <v>0</v>
      </c>
    </row>
    <row r="79" spans="1:21" s="51" customFormat="1" ht="53.25">
      <c r="A79" s="70" t="s">
        <v>1523</v>
      </c>
      <c r="B79" s="45" t="s">
        <v>2014</v>
      </c>
      <c r="C79" s="68" t="s">
        <v>1230</v>
      </c>
      <c r="D79" s="71">
        <v>11</v>
      </c>
      <c r="E79" s="1070"/>
      <c r="F79" s="50">
        <f t="shared" si="7"/>
        <v>0</v>
      </c>
      <c r="H79" s="68" t="s">
        <v>1230</v>
      </c>
      <c r="I79" s="71"/>
      <c r="J79" s="50">
        <f t="shared" si="0"/>
        <v>0</v>
      </c>
      <c r="K79" s="50">
        <f t="shared" si="8"/>
        <v>0</v>
      </c>
      <c r="M79" s="68" t="s">
        <v>1230</v>
      </c>
      <c r="N79" s="71"/>
      <c r="O79" s="50">
        <f t="shared" si="1"/>
        <v>0</v>
      </c>
      <c r="P79" s="50">
        <f t="shared" si="9"/>
        <v>0</v>
      </c>
      <c r="R79" s="68" t="s">
        <v>1230</v>
      </c>
      <c r="S79" s="71">
        <v>11</v>
      </c>
      <c r="T79" s="50">
        <f t="shared" si="2"/>
        <v>0</v>
      </c>
      <c r="U79" s="50">
        <f t="shared" si="10"/>
        <v>0</v>
      </c>
    </row>
    <row r="80" spans="1:21" s="51" customFormat="1" ht="53.25">
      <c r="A80" s="70" t="s">
        <v>1524</v>
      </c>
      <c r="B80" s="45" t="s">
        <v>2018</v>
      </c>
      <c r="C80" s="68" t="s">
        <v>1230</v>
      </c>
      <c r="D80" s="71">
        <v>1</v>
      </c>
      <c r="E80" s="1070"/>
      <c r="F80" s="50">
        <f t="shared" si="7"/>
        <v>0</v>
      </c>
      <c r="H80" s="68" t="s">
        <v>1230</v>
      </c>
      <c r="I80" s="71"/>
      <c r="J80" s="50">
        <f t="shared" si="0"/>
        <v>0</v>
      </c>
      <c r="K80" s="50">
        <f t="shared" si="8"/>
        <v>0</v>
      </c>
      <c r="M80" s="68" t="s">
        <v>1230</v>
      </c>
      <c r="N80" s="71"/>
      <c r="O80" s="50">
        <f t="shared" si="1"/>
        <v>0</v>
      </c>
      <c r="P80" s="50">
        <f t="shared" si="9"/>
        <v>0</v>
      </c>
      <c r="R80" s="68" t="s">
        <v>1230</v>
      </c>
      <c r="S80" s="71">
        <v>1</v>
      </c>
      <c r="T80" s="50">
        <f t="shared" si="2"/>
        <v>0</v>
      </c>
      <c r="U80" s="50">
        <f t="shared" si="10"/>
        <v>0</v>
      </c>
    </row>
    <row r="81" spans="1:21" s="51" customFormat="1" ht="25.5">
      <c r="A81" s="70" t="s">
        <v>1525</v>
      </c>
      <c r="B81" s="45" t="s">
        <v>1509</v>
      </c>
      <c r="C81" s="68" t="s">
        <v>1230</v>
      </c>
      <c r="D81" s="71">
        <v>6</v>
      </c>
      <c r="E81" s="1070"/>
      <c r="F81" s="50">
        <f t="shared" si="7"/>
        <v>0</v>
      </c>
      <c r="H81" s="68" t="s">
        <v>1230</v>
      </c>
      <c r="I81" s="71"/>
      <c r="J81" s="50">
        <f t="shared" si="0"/>
        <v>0</v>
      </c>
      <c r="K81" s="50">
        <f t="shared" si="8"/>
        <v>0</v>
      </c>
      <c r="M81" s="68" t="s">
        <v>1230</v>
      </c>
      <c r="N81" s="71"/>
      <c r="O81" s="50">
        <f t="shared" si="1"/>
        <v>0</v>
      </c>
      <c r="P81" s="50">
        <f t="shared" si="9"/>
        <v>0</v>
      </c>
      <c r="R81" s="68" t="s">
        <v>1230</v>
      </c>
      <c r="S81" s="71">
        <v>6</v>
      </c>
      <c r="T81" s="50">
        <f t="shared" si="2"/>
        <v>0</v>
      </c>
      <c r="U81" s="50">
        <f t="shared" si="10"/>
        <v>0</v>
      </c>
    </row>
    <row r="82" spans="1:21" s="51" customFormat="1" ht="25.5">
      <c r="A82" s="70" t="s">
        <v>1526</v>
      </c>
      <c r="B82" s="45" t="s">
        <v>1511</v>
      </c>
      <c r="C82" s="68" t="s">
        <v>1230</v>
      </c>
      <c r="D82" s="71">
        <v>5</v>
      </c>
      <c r="E82" s="1070"/>
      <c r="F82" s="50">
        <f t="shared" si="7"/>
        <v>0</v>
      </c>
      <c r="H82" s="68" t="s">
        <v>1230</v>
      </c>
      <c r="I82" s="71"/>
      <c r="J82" s="50">
        <f t="shared" si="0"/>
        <v>0</v>
      </c>
      <c r="K82" s="50">
        <f t="shared" si="8"/>
        <v>0</v>
      </c>
      <c r="M82" s="68" t="s">
        <v>1230</v>
      </c>
      <c r="N82" s="71"/>
      <c r="O82" s="50">
        <f t="shared" si="1"/>
        <v>0</v>
      </c>
      <c r="P82" s="50">
        <f t="shared" si="9"/>
        <v>0</v>
      </c>
      <c r="R82" s="68" t="s">
        <v>1230</v>
      </c>
      <c r="S82" s="71">
        <v>5</v>
      </c>
      <c r="T82" s="50">
        <f t="shared" si="2"/>
        <v>0</v>
      </c>
      <c r="U82" s="50">
        <f t="shared" si="10"/>
        <v>0</v>
      </c>
    </row>
    <row r="83" spans="1:21" s="51" customFormat="1" ht="25.5">
      <c r="A83" s="70" t="s">
        <v>1527</v>
      </c>
      <c r="B83" s="45" t="s">
        <v>1513</v>
      </c>
      <c r="C83" s="68" t="s">
        <v>1230</v>
      </c>
      <c r="D83" s="71">
        <v>4</v>
      </c>
      <c r="E83" s="1070"/>
      <c r="F83" s="50">
        <f t="shared" si="7"/>
        <v>0</v>
      </c>
      <c r="H83" s="68" t="s">
        <v>1230</v>
      </c>
      <c r="I83" s="71"/>
      <c r="J83" s="50">
        <f t="shared" ref="J83:J96" si="11">E83</f>
        <v>0</v>
      </c>
      <c r="K83" s="50">
        <f t="shared" si="8"/>
        <v>0</v>
      </c>
      <c r="M83" s="68" t="s">
        <v>1230</v>
      </c>
      <c r="N83" s="71"/>
      <c r="O83" s="50">
        <f t="shared" ref="O83:O96" si="12">E83</f>
        <v>0</v>
      </c>
      <c r="P83" s="50">
        <f t="shared" si="9"/>
        <v>0</v>
      </c>
      <c r="R83" s="68" t="s">
        <v>1230</v>
      </c>
      <c r="S83" s="71">
        <v>4</v>
      </c>
      <c r="T83" s="50">
        <f t="shared" ref="T83:T96" si="13">E83</f>
        <v>0</v>
      </c>
      <c r="U83" s="50">
        <f t="shared" si="10"/>
        <v>0</v>
      </c>
    </row>
    <row r="84" spans="1:21" s="51" customFormat="1" ht="25.5">
      <c r="A84" s="70" t="s">
        <v>1528</v>
      </c>
      <c r="B84" s="45" t="s">
        <v>1515</v>
      </c>
      <c r="C84" s="68" t="s">
        <v>1230</v>
      </c>
      <c r="D84" s="71">
        <v>4</v>
      </c>
      <c r="E84" s="1070"/>
      <c r="F84" s="50">
        <f t="shared" si="7"/>
        <v>0</v>
      </c>
      <c r="H84" s="68" t="s">
        <v>1230</v>
      </c>
      <c r="I84" s="71"/>
      <c r="J84" s="50">
        <f t="shared" si="11"/>
        <v>0</v>
      </c>
      <c r="K84" s="50">
        <f t="shared" si="8"/>
        <v>0</v>
      </c>
      <c r="M84" s="68" t="s">
        <v>1230</v>
      </c>
      <c r="N84" s="71"/>
      <c r="O84" s="50">
        <f t="shared" si="12"/>
        <v>0</v>
      </c>
      <c r="P84" s="50">
        <f t="shared" si="9"/>
        <v>0</v>
      </c>
      <c r="R84" s="68" t="s">
        <v>1230</v>
      </c>
      <c r="S84" s="71">
        <v>4</v>
      </c>
      <c r="T84" s="50">
        <f t="shared" si="13"/>
        <v>0</v>
      </c>
      <c r="U84" s="50">
        <f t="shared" si="10"/>
        <v>0</v>
      </c>
    </row>
    <row r="85" spans="1:21" s="51" customFormat="1">
      <c r="A85" s="70" t="s">
        <v>1529</v>
      </c>
      <c r="B85" s="45" t="s">
        <v>1517</v>
      </c>
      <c r="C85" s="46" t="s">
        <v>1255</v>
      </c>
      <c r="D85" s="46">
        <v>1</v>
      </c>
      <c r="E85" s="1070"/>
      <c r="F85" s="50">
        <f t="shared" si="7"/>
        <v>0</v>
      </c>
      <c r="H85" s="46" t="s">
        <v>1255</v>
      </c>
      <c r="I85" s="46"/>
      <c r="J85" s="50">
        <f t="shared" si="11"/>
        <v>0</v>
      </c>
      <c r="K85" s="50">
        <f t="shared" si="8"/>
        <v>0</v>
      </c>
      <c r="M85" s="46" t="s">
        <v>1255</v>
      </c>
      <c r="N85" s="46"/>
      <c r="O85" s="50">
        <f t="shared" si="12"/>
        <v>0</v>
      </c>
      <c r="P85" s="50">
        <f t="shared" si="9"/>
        <v>0</v>
      </c>
      <c r="R85" s="46" t="s">
        <v>1255</v>
      </c>
      <c r="S85" s="46">
        <v>1</v>
      </c>
      <c r="T85" s="50">
        <f t="shared" si="13"/>
        <v>0</v>
      </c>
      <c r="U85" s="50">
        <f t="shared" si="10"/>
        <v>0</v>
      </c>
    </row>
    <row r="86" spans="1:21">
      <c r="A86" s="66"/>
      <c r="B86" s="67"/>
      <c r="C86" s="68"/>
      <c r="D86" s="68"/>
      <c r="E86" s="57"/>
      <c r="F86" s="50"/>
      <c r="H86" s="68"/>
      <c r="I86" s="68"/>
      <c r="J86" s="50"/>
      <c r="K86" s="50"/>
      <c r="M86" s="68"/>
      <c r="N86" s="68"/>
      <c r="O86" s="50"/>
      <c r="P86" s="50"/>
      <c r="R86" s="68"/>
      <c r="S86" s="68"/>
      <c r="T86" s="50"/>
      <c r="U86" s="50"/>
    </row>
    <row r="87" spans="1:21" s="51" customFormat="1">
      <c r="A87" s="70"/>
      <c r="B87" s="72" t="s">
        <v>1491</v>
      </c>
      <c r="C87" s="68"/>
      <c r="D87" s="71"/>
      <c r="E87" s="50"/>
      <c r="F87" s="50"/>
      <c r="H87" s="68"/>
      <c r="I87" s="71"/>
      <c r="J87" s="50"/>
      <c r="K87" s="50"/>
      <c r="M87" s="68"/>
      <c r="N87" s="71"/>
      <c r="O87" s="50"/>
      <c r="P87" s="50"/>
      <c r="R87" s="68"/>
      <c r="S87" s="71"/>
      <c r="T87" s="50"/>
      <c r="U87" s="50"/>
    </row>
    <row r="88" spans="1:21" s="51" customFormat="1" ht="53.25">
      <c r="A88" s="70" t="s">
        <v>1530</v>
      </c>
      <c r="B88" s="45" t="s">
        <v>2019</v>
      </c>
      <c r="C88" s="68" t="s">
        <v>1230</v>
      </c>
      <c r="D88" s="71">
        <v>5</v>
      </c>
      <c r="E88" s="1070"/>
      <c r="F88" s="50">
        <f t="shared" ref="F88:F96" si="14">D88*E88</f>
        <v>0</v>
      </c>
      <c r="H88" s="68" t="s">
        <v>1230</v>
      </c>
      <c r="I88" s="71"/>
      <c r="J88" s="50">
        <f t="shared" si="11"/>
        <v>0</v>
      </c>
      <c r="K88" s="50">
        <f t="shared" ref="K88:K96" si="15">I88*J88</f>
        <v>0</v>
      </c>
      <c r="M88" s="68" t="s">
        <v>1230</v>
      </c>
      <c r="N88" s="71"/>
      <c r="O88" s="50">
        <f t="shared" si="12"/>
        <v>0</v>
      </c>
      <c r="P88" s="50">
        <f t="shared" ref="P88:P96" si="16">N88*O88</f>
        <v>0</v>
      </c>
      <c r="R88" s="68" t="s">
        <v>1230</v>
      </c>
      <c r="S88" s="71">
        <v>5</v>
      </c>
      <c r="T88" s="50">
        <f t="shared" si="13"/>
        <v>0</v>
      </c>
      <c r="U88" s="50">
        <f t="shared" ref="U88:U96" si="17">S88*T88</f>
        <v>0</v>
      </c>
    </row>
    <row r="89" spans="1:21" s="51" customFormat="1" ht="53.25">
      <c r="A89" s="70" t="s">
        <v>1531</v>
      </c>
      <c r="B89" s="45" t="s">
        <v>2020</v>
      </c>
      <c r="C89" s="68" t="s">
        <v>1230</v>
      </c>
      <c r="D89" s="71">
        <v>1</v>
      </c>
      <c r="E89" s="1070"/>
      <c r="F89" s="50">
        <f t="shared" si="14"/>
        <v>0</v>
      </c>
      <c r="H89" s="68" t="s">
        <v>1230</v>
      </c>
      <c r="I89" s="71"/>
      <c r="J89" s="50">
        <f t="shared" si="11"/>
        <v>0</v>
      </c>
      <c r="K89" s="50">
        <f t="shared" si="15"/>
        <v>0</v>
      </c>
      <c r="M89" s="68" t="s">
        <v>1230</v>
      </c>
      <c r="N89" s="71"/>
      <c r="O89" s="50">
        <f t="shared" si="12"/>
        <v>0</v>
      </c>
      <c r="P89" s="50">
        <f t="shared" si="16"/>
        <v>0</v>
      </c>
      <c r="R89" s="68" t="s">
        <v>1230</v>
      </c>
      <c r="S89" s="71">
        <v>1</v>
      </c>
      <c r="T89" s="50">
        <f t="shared" si="13"/>
        <v>0</v>
      </c>
      <c r="U89" s="50">
        <f t="shared" si="17"/>
        <v>0</v>
      </c>
    </row>
    <row r="90" spans="1:21" ht="51">
      <c r="A90" s="70" t="s">
        <v>1532</v>
      </c>
      <c r="B90" s="55" t="s">
        <v>1533</v>
      </c>
      <c r="C90" s="56" t="s">
        <v>1254</v>
      </c>
      <c r="D90" s="56">
        <v>22</v>
      </c>
      <c r="E90" s="1074"/>
      <c r="F90" s="50">
        <f t="shared" si="14"/>
        <v>0</v>
      </c>
      <c r="G90" s="73"/>
      <c r="H90" s="56" t="s">
        <v>1254</v>
      </c>
      <c r="J90" s="50">
        <f t="shared" si="11"/>
        <v>0</v>
      </c>
      <c r="K90" s="50">
        <f t="shared" si="15"/>
        <v>0</v>
      </c>
      <c r="M90" s="56" t="s">
        <v>1254</v>
      </c>
      <c r="O90" s="50">
        <f t="shared" si="12"/>
        <v>0</v>
      </c>
      <c r="P90" s="50">
        <f t="shared" si="16"/>
        <v>0</v>
      </c>
      <c r="R90" s="56" t="s">
        <v>1254</v>
      </c>
      <c r="S90" s="56">
        <v>22</v>
      </c>
      <c r="T90" s="50">
        <f t="shared" si="13"/>
        <v>0</v>
      </c>
      <c r="U90" s="50">
        <f t="shared" si="17"/>
        <v>0</v>
      </c>
    </row>
    <row r="91" spans="1:21" ht="25.5">
      <c r="A91" s="70" t="s">
        <v>1534</v>
      </c>
      <c r="B91" s="55" t="s">
        <v>1535</v>
      </c>
      <c r="C91" s="56" t="s">
        <v>1230</v>
      </c>
      <c r="D91" s="56">
        <v>1</v>
      </c>
      <c r="E91" s="1074"/>
      <c r="F91" s="50">
        <f t="shared" si="14"/>
        <v>0</v>
      </c>
      <c r="G91" s="73"/>
      <c r="H91" s="56" t="s">
        <v>1230</v>
      </c>
      <c r="J91" s="50">
        <f t="shared" si="11"/>
        <v>0</v>
      </c>
      <c r="K91" s="50">
        <f t="shared" si="15"/>
        <v>0</v>
      </c>
      <c r="M91" s="56" t="s">
        <v>1230</v>
      </c>
      <c r="O91" s="50">
        <f t="shared" si="12"/>
        <v>0</v>
      </c>
      <c r="P91" s="50">
        <f t="shared" si="16"/>
        <v>0</v>
      </c>
      <c r="R91" s="56" t="s">
        <v>1230</v>
      </c>
      <c r="S91" s="56">
        <v>1</v>
      </c>
      <c r="T91" s="50">
        <f t="shared" si="13"/>
        <v>0</v>
      </c>
      <c r="U91" s="50">
        <f t="shared" si="17"/>
        <v>0</v>
      </c>
    </row>
    <row r="92" spans="1:21" ht="25.5">
      <c r="A92" s="70" t="s">
        <v>1536</v>
      </c>
      <c r="B92" s="55" t="s">
        <v>1537</v>
      </c>
      <c r="C92" s="56" t="s">
        <v>1230</v>
      </c>
      <c r="D92" s="56">
        <v>1</v>
      </c>
      <c r="E92" s="1074"/>
      <c r="F92" s="73">
        <f t="shared" si="14"/>
        <v>0</v>
      </c>
      <c r="G92" s="73"/>
      <c r="H92" s="56" t="s">
        <v>1230</v>
      </c>
      <c r="J92" s="50">
        <f t="shared" si="11"/>
        <v>0</v>
      </c>
      <c r="K92" s="73">
        <f t="shared" si="15"/>
        <v>0</v>
      </c>
      <c r="M92" s="56" t="s">
        <v>1230</v>
      </c>
      <c r="O92" s="50">
        <f t="shared" si="12"/>
        <v>0</v>
      </c>
      <c r="P92" s="73">
        <f t="shared" si="16"/>
        <v>0</v>
      </c>
      <c r="R92" s="56" t="s">
        <v>1230</v>
      </c>
      <c r="S92" s="56">
        <v>1</v>
      </c>
      <c r="T92" s="50">
        <f t="shared" si="13"/>
        <v>0</v>
      </c>
      <c r="U92" s="73">
        <f t="shared" si="17"/>
        <v>0</v>
      </c>
    </row>
    <row r="93" spans="1:21" ht="40.5">
      <c r="A93" s="70" t="s">
        <v>1538</v>
      </c>
      <c r="B93" s="55" t="s">
        <v>2021</v>
      </c>
      <c r="C93" s="56" t="s">
        <v>1254</v>
      </c>
      <c r="D93" s="56">
        <v>22</v>
      </c>
      <c r="E93" s="1074"/>
      <c r="F93" s="73">
        <f t="shared" si="14"/>
        <v>0</v>
      </c>
      <c r="G93" s="73"/>
      <c r="H93" s="56" t="s">
        <v>1254</v>
      </c>
      <c r="J93" s="50">
        <f t="shared" si="11"/>
        <v>0</v>
      </c>
      <c r="K93" s="73">
        <f t="shared" si="15"/>
        <v>0</v>
      </c>
      <c r="M93" s="56" t="s">
        <v>1254</v>
      </c>
      <c r="O93" s="50">
        <f t="shared" si="12"/>
        <v>0</v>
      </c>
      <c r="P93" s="73">
        <f t="shared" si="16"/>
        <v>0</v>
      </c>
      <c r="R93" s="56" t="s">
        <v>1254</v>
      </c>
      <c r="S93" s="56">
        <v>22</v>
      </c>
      <c r="T93" s="50">
        <f t="shared" si="13"/>
        <v>0</v>
      </c>
      <c r="U93" s="73">
        <f t="shared" si="17"/>
        <v>0</v>
      </c>
    </row>
    <row r="94" spans="1:21" ht="25.5">
      <c r="A94" s="70" t="s">
        <v>1539</v>
      </c>
      <c r="B94" s="55" t="s">
        <v>1540</v>
      </c>
      <c r="C94" s="56" t="s">
        <v>1254</v>
      </c>
      <c r="D94" s="56">
        <v>22</v>
      </c>
      <c r="E94" s="1074"/>
      <c r="F94" s="73">
        <f t="shared" si="14"/>
        <v>0</v>
      </c>
      <c r="G94" s="73"/>
      <c r="H94" s="56" t="s">
        <v>1254</v>
      </c>
      <c r="J94" s="50">
        <f t="shared" si="11"/>
        <v>0</v>
      </c>
      <c r="K94" s="73">
        <f t="shared" si="15"/>
        <v>0</v>
      </c>
      <c r="M94" s="56" t="s">
        <v>1254</v>
      </c>
      <c r="O94" s="50">
        <f t="shared" si="12"/>
        <v>0</v>
      </c>
      <c r="P94" s="73">
        <f t="shared" si="16"/>
        <v>0</v>
      </c>
      <c r="R94" s="56" t="s">
        <v>1254</v>
      </c>
      <c r="S94" s="56">
        <v>22</v>
      </c>
      <c r="T94" s="50">
        <f t="shared" si="13"/>
        <v>0</v>
      </c>
      <c r="U94" s="73">
        <f t="shared" si="17"/>
        <v>0</v>
      </c>
    </row>
    <row r="95" spans="1:21" s="51" customFormat="1" ht="27.75">
      <c r="A95" s="70" t="s">
        <v>1541</v>
      </c>
      <c r="B95" s="55" t="s">
        <v>2022</v>
      </c>
      <c r="C95" s="68" t="s">
        <v>1230</v>
      </c>
      <c r="D95" s="71">
        <v>1</v>
      </c>
      <c r="E95" s="1070"/>
      <c r="F95" s="50">
        <f t="shared" si="14"/>
        <v>0</v>
      </c>
      <c r="H95" s="68" t="s">
        <v>1230</v>
      </c>
      <c r="I95" s="71"/>
      <c r="J95" s="50">
        <f t="shared" si="11"/>
        <v>0</v>
      </c>
      <c r="K95" s="50">
        <f t="shared" si="15"/>
        <v>0</v>
      </c>
      <c r="M95" s="68" t="s">
        <v>1230</v>
      </c>
      <c r="N95" s="71"/>
      <c r="O95" s="50">
        <f t="shared" si="12"/>
        <v>0</v>
      </c>
      <c r="P95" s="50">
        <f t="shared" si="16"/>
        <v>0</v>
      </c>
      <c r="R95" s="68" t="s">
        <v>1230</v>
      </c>
      <c r="S95" s="71">
        <v>1</v>
      </c>
      <c r="T95" s="50">
        <f t="shared" si="13"/>
        <v>0</v>
      </c>
      <c r="U95" s="50">
        <f t="shared" si="17"/>
        <v>0</v>
      </c>
    </row>
    <row r="96" spans="1:21" s="51" customFormat="1">
      <c r="A96" s="70" t="s">
        <v>1542</v>
      </c>
      <c r="B96" s="45" t="s">
        <v>1517</v>
      </c>
      <c r="C96" s="46" t="s">
        <v>1255</v>
      </c>
      <c r="D96" s="46">
        <v>1</v>
      </c>
      <c r="E96" s="1070"/>
      <c r="F96" s="50">
        <f t="shared" si="14"/>
        <v>0</v>
      </c>
      <c r="H96" s="46" t="s">
        <v>1255</v>
      </c>
      <c r="I96" s="46"/>
      <c r="J96" s="50">
        <f t="shared" si="11"/>
        <v>0</v>
      </c>
      <c r="K96" s="50">
        <f t="shared" si="15"/>
        <v>0</v>
      </c>
      <c r="M96" s="46" t="s">
        <v>1255</v>
      </c>
      <c r="N96" s="46"/>
      <c r="O96" s="50">
        <f t="shared" si="12"/>
        <v>0</v>
      </c>
      <c r="P96" s="50">
        <f t="shared" si="16"/>
        <v>0</v>
      </c>
      <c r="R96" s="46" t="s">
        <v>1255</v>
      </c>
      <c r="S96" s="46">
        <v>1</v>
      </c>
      <c r="T96" s="50">
        <f t="shared" si="13"/>
        <v>0</v>
      </c>
      <c r="U96" s="50">
        <f t="shared" si="17"/>
        <v>0</v>
      </c>
    </row>
    <row r="97" spans="1:21">
      <c r="A97" s="66"/>
      <c r="B97" s="67"/>
      <c r="C97" s="68"/>
      <c r="D97" s="68"/>
      <c r="E97" s="57"/>
      <c r="F97" s="50"/>
      <c r="H97" s="68"/>
      <c r="I97" s="68"/>
      <c r="J97" s="57"/>
      <c r="K97" s="50"/>
      <c r="M97" s="68"/>
      <c r="N97" s="68"/>
      <c r="O97" s="57"/>
      <c r="P97" s="50"/>
      <c r="R97" s="68"/>
      <c r="S97" s="68"/>
      <c r="T97" s="57"/>
      <c r="U97" s="50"/>
    </row>
    <row r="98" spans="1:21">
      <c r="A98" s="125" t="s">
        <v>1498</v>
      </c>
      <c r="B98" s="123" t="s">
        <v>1543</v>
      </c>
      <c r="C98" s="124"/>
      <c r="D98" s="124"/>
      <c r="E98" s="124"/>
      <c r="F98" s="74">
        <f>SUM(F61:F97)</f>
        <v>0</v>
      </c>
      <c r="H98" s="124"/>
      <c r="I98" s="124"/>
      <c r="J98" s="124"/>
      <c r="K98" s="74">
        <f>SUM(K61:K97)</f>
        <v>0</v>
      </c>
      <c r="M98" s="124"/>
      <c r="N98" s="124"/>
      <c r="O98" s="124"/>
      <c r="P98" s="74">
        <f>SUM(P61:P97)</f>
        <v>0</v>
      </c>
      <c r="R98" s="124"/>
      <c r="S98" s="124"/>
      <c r="T98" s="124"/>
      <c r="U98" s="74">
        <f>SUM(U61:U97)</f>
        <v>0</v>
      </c>
    </row>
    <row r="99" spans="1:21">
      <c r="E99" s="57"/>
      <c r="J99" s="57"/>
      <c r="O99" s="57"/>
      <c r="T99" s="57"/>
    </row>
    <row r="100" spans="1:21">
      <c r="A100" s="125" t="s">
        <v>1109</v>
      </c>
      <c r="B100" s="123" t="s">
        <v>1544</v>
      </c>
      <c r="C100" s="124"/>
      <c r="D100" s="124"/>
      <c r="E100" s="124"/>
      <c r="F100" s="74">
        <f>F98+F56+F34</f>
        <v>0</v>
      </c>
      <c r="H100" s="124"/>
      <c r="I100" s="124"/>
      <c r="J100" s="124"/>
      <c r="K100" s="74">
        <f>K98+K56+K34</f>
        <v>0</v>
      </c>
      <c r="M100" s="124"/>
      <c r="N100" s="124"/>
      <c r="O100" s="124"/>
      <c r="P100" s="74">
        <f>P98+P56+P34</f>
        <v>0</v>
      </c>
      <c r="R100" s="124"/>
      <c r="S100" s="124"/>
      <c r="T100" s="124"/>
      <c r="U100" s="74">
        <f>U98+U56+U34</f>
        <v>0</v>
      </c>
    </row>
    <row r="101" spans="1:21">
      <c r="E101" s="57"/>
      <c r="J101" s="57"/>
      <c r="O101" s="57"/>
      <c r="T101" s="57"/>
    </row>
    <row r="102" spans="1:21">
      <c r="E102" s="57"/>
      <c r="J102" s="57"/>
      <c r="O102" s="57"/>
      <c r="T102" s="57"/>
    </row>
    <row r="103" spans="1:21">
      <c r="E103" s="57"/>
      <c r="J103" s="57"/>
      <c r="O103" s="57"/>
      <c r="T103" s="57"/>
    </row>
    <row r="104" spans="1:21">
      <c r="E104" s="57"/>
      <c r="J104" s="57"/>
      <c r="O104" s="57"/>
      <c r="T104" s="57"/>
    </row>
    <row r="105" spans="1:21">
      <c r="E105" s="57"/>
      <c r="J105" s="57"/>
      <c r="O105" s="57"/>
      <c r="T105" s="57"/>
    </row>
    <row r="106" spans="1:21">
      <c r="E106" s="57"/>
      <c r="J106" s="57"/>
      <c r="O106" s="57"/>
      <c r="T106" s="57"/>
    </row>
    <row r="107" spans="1:21">
      <c r="E107" s="57"/>
      <c r="J107" s="57"/>
      <c r="O107" s="57"/>
      <c r="T107" s="57"/>
    </row>
    <row r="108" spans="1:21">
      <c r="E108" s="57"/>
      <c r="J108" s="57"/>
      <c r="O108" s="57"/>
      <c r="T108" s="57"/>
    </row>
    <row r="109" spans="1:21">
      <c r="E109" s="57"/>
      <c r="J109" s="57"/>
      <c r="O109" s="57"/>
      <c r="T109" s="57"/>
    </row>
    <row r="110" spans="1:21">
      <c r="E110" s="57"/>
      <c r="J110" s="57"/>
      <c r="O110" s="57"/>
      <c r="T110" s="57"/>
    </row>
    <row r="111" spans="1:21">
      <c r="E111" s="57"/>
      <c r="J111" s="57"/>
      <c r="O111" s="57"/>
      <c r="T111" s="57"/>
    </row>
    <row r="112" spans="1:21">
      <c r="E112" s="57"/>
      <c r="J112" s="57"/>
      <c r="O112" s="57"/>
      <c r="T112" s="57"/>
    </row>
    <row r="113" spans="5:20">
      <c r="E113" s="57"/>
      <c r="J113" s="57"/>
      <c r="O113" s="57"/>
      <c r="T113" s="57"/>
    </row>
    <row r="114" spans="5:20">
      <c r="E114" s="57"/>
      <c r="J114" s="57"/>
      <c r="O114" s="57"/>
      <c r="T114" s="57"/>
    </row>
    <row r="115" spans="5:20">
      <c r="E115" s="57"/>
      <c r="J115" s="57"/>
      <c r="O115" s="57"/>
      <c r="T115" s="57"/>
    </row>
    <row r="116" spans="5:20">
      <c r="E116" s="57"/>
      <c r="J116" s="57"/>
      <c r="O116" s="57"/>
      <c r="T116" s="57"/>
    </row>
    <row r="117" spans="5:20">
      <c r="E117" s="57"/>
      <c r="J117" s="57"/>
      <c r="O117" s="57"/>
      <c r="T117" s="57"/>
    </row>
    <row r="118" spans="5:20">
      <c r="E118" s="57"/>
      <c r="J118" s="57"/>
      <c r="O118" s="57"/>
      <c r="T118" s="57"/>
    </row>
    <row r="119" spans="5:20">
      <c r="E119" s="57"/>
      <c r="J119" s="57"/>
      <c r="O119" s="57"/>
      <c r="T119" s="57"/>
    </row>
    <row r="120" spans="5:20">
      <c r="E120" s="57"/>
      <c r="J120" s="57"/>
      <c r="O120" s="57"/>
      <c r="T120" s="57"/>
    </row>
    <row r="121" spans="5:20">
      <c r="E121" s="57"/>
      <c r="J121" s="57"/>
      <c r="O121" s="57"/>
      <c r="T121" s="57"/>
    </row>
    <row r="122" spans="5:20">
      <c r="E122" s="57"/>
      <c r="J122" s="57"/>
      <c r="O122" s="57"/>
      <c r="T122" s="57"/>
    </row>
    <row r="123" spans="5:20">
      <c r="E123" s="57"/>
      <c r="J123" s="57"/>
      <c r="O123" s="57"/>
      <c r="T123" s="57"/>
    </row>
    <row r="124" spans="5:20">
      <c r="E124" s="57"/>
      <c r="J124" s="57"/>
      <c r="O124" s="57"/>
      <c r="T124" s="57"/>
    </row>
    <row r="125" spans="5:20">
      <c r="E125" s="57"/>
      <c r="J125" s="57"/>
      <c r="O125" s="57"/>
      <c r="T125" s="57"/>
    </row>
    <row r="126" spans="5:20">
      <c r="E126" s="57"/>
      <c r="J126" s="57"/>
      <c r="O126" s="57"/>
      <c r="T126" s="57"/>
    </row>
    <row r="127" spans="5:20">
      <c r="E127" s="57"/>
      <c r="J127" s="57"/>
      <c r="O127" s="57"/>
      <c r="T127" s="57"/>
    </row>
    <row r="128" spans="5:20">
      <c r="E128" s="57"/>
      <c r="J128" s="57"/>
      <c r="O128" s="57"/>
      <c r="T128" s="57"/>
    </row>
    <row r="129" spans="5:20">
      <c r="E129" s="57"/>
      <c r="J129" s="57"/>
      <c r="O129" s="57"/>
      <c r="T129" s="57"/>
    </row>
    <row r="130" spans="5:20">
      <c r="E130" s="57"/>
      <c r="J130" s="57"/>
      <c r="O130" s="57"/>
      <c r="T130" s="57"/>
    </row>
    <row r="131" spans="5:20">
      <c r="E131" s="57"/>
      <c r="J131" s="57"/>
      <c r="O131" s="57"/>
      <c r="T131" s="57"/>
    </row>
    <row r="132" spans="5:20">
      <c r="E132" s="57"/>
      <c r="J132" s="57"/>
      <c r="O132" s="57"/>
      <c r="T132" s="57"/>
    </row>
    <row r="133" spans="5:20">
      <c r="E133" s="57"/>
      <c r="J133" s="57"/>
      <c r="O133" s="57"/>
      <c r="T133" s="57"/>
    </row>
    <row r="134" spans="5:20">
      <c r="E134" s="57"/>
      <c r="J134" s="57"/>
      <c r="O134" s="57"/>
      <c r="T134" s="57"/>
    </row>
    <row r="135" spans="5:20">
      <c r="E135" s="57"/>
      <c r="J135" s="57"/>
      <c r="O135" s="57"/>
      <c r="T135" s="57"/>
    </row>
    <row r="136" spans="5:20">
      <c r="E136" s="57"/>
      <c r="J136" s="57"/>
      <c r="O136" s="57"/>
      <c r="T136" s="57"/>
    </row>
    <row r="137" spans="5:20">
      <c r="E137" s="57"/>
      <c r="J137" s="57"/>
      <c r="O137" s="57"/>
      <c r="T137" s="57"/>
    </row>
    <row r="138" spans="5:20">
      <c r="E138" s="57"/>
      <c r="J138" s="57"/>
      <c r="O138" s="57"/>
      <c r="T138" s="57"/>
    </row>
    <row r="139" spans="5:20">
      <c r="E139" s="57"/>
      <c r="J139" s="57"/>
      <c r="O139" s="57"/>
      <c r="T139" s="57"/>
    </row>
    <row r="140" spans="5:20">
      <c r="E140" s="57"/>
      <c r="J140" s="57"/>
      <c r="O140" s="57"/>
      <c r="T140" s="57"/>
    </row>
    <row r="141" spans="5:20">
      <c r="E141" s="57"/>
      <c r="J141" s="57"/>
      <c r="O141" s="57"/>
      <c r="T141" s="57"/>
    </row>
    <row r="142" spans="5:20">
      <c r="E142" s="57"/>
      <c r="J142" s="57"/>
      <c r="O142" s="57"/>
      <c r="T142" s="57"/>
    </row>
    <row r="143" spans="5:20">
      <c r="E143" s="57"/>
      <c r="J143" s="57"/>
      <c r="O143" s="57"/>
      <c r="T143" s="57"/>
    </row>
    <row r="144" spans="5:20">
      <c r="E144" s="57"/>
      <c r="J144" s="57"/>
      <c r="O144" s="57"/>
      <c r="T144" s="57"/>
    </row>
    <row r="145" spans="5:20">
      <c r="E145" s="57"/>
      <c r="J145" s="57"/>
      <c r="O145" s="57"/>
      <c r="T145" s="57"/>
    </row>
    <row r="146" spans="5:20">
      <c r="E146" s="57"/>
      <c r="J146" s="57"/>
      <c r="O146" s="57"/>
      <c r="T146" s="57"/>
    </row>
    <row r="147" spans="5:20">
      <c r="E147" s="57"/>
      <c r="J147" s="57"/>
      <c r="O147" s="57"/>
      <c r="T147" s="57"/>
    </row>
    <row r="148" spans="5:20">
      <c r="E148" s="57"/>
      <c r="J148" s="57"/>
      <c r="O148" s="57"/>
      <c r="T148" s="57"/>
    </row>
    <row r="149" spans="5:20">
      <c r="E149" s="57"/>
      <c r="J149" s="57"/>
      <c r="O149" s="57"/>
      <c r="T149" s="57"/>
    </row>
    <row r="150" spans="5:20">
      <c r="E150" s="57"/>
      <c r="J150" s="57"/>
      <c r="O150" s="57"/>
      <c r="T150" s="57"/>
    </row>
    <row r="151" spans="5:20">
      <c r="E151" s="57"/>
      <c r="J151" s="57"/>
      <c r="O151" s="57"/>
      <c r="T151" s="57"/>
    </row>
    <row r="152" spans="5:20">
      <c r="E152" s="57"/>
      <c r="J152" s="57"/>
      <c r="O152" s="57"/>
      <c r="T152" s="57"/>
    </row>
    <row r="153" spans="5:20">
      <c r="E153" s="57"/>
      <c r="J153" s="57"/>
      <c r="O153" s="57"/>
      <c r="T153" s="57"/>
    </row>
    <row r="154" spans="5:20">
      <c r="E154" s="57"/>
      <c r="J154" s="57"/>
      <c r="O154" s="57"/>
      <c r="T154" s="57"/>
    </row>
    <row r="155" spans="5:20">
      <c r="E155" s="57"/>
      <c r="J155" s="57"/>
      <c r="O155" s="57"/>
      <c r="T155" s="57"/>
    </row>
    <row r="156" spans="5:20">
      <c r="E156" s="57"/>
      <c r="J156" s="57"/>
      <c r="O156" s="57"/>
      <c r="T156" s="57"/>
    </row>
    <row r="157" spans="5:20">
      <c r="E157" s="57"/>
      <c r="J157" s="57"/>
      <c r="O157" s="57"/>
      <c r="T157" s="57"/>
    </row>
    <row r="158" spans="5:20">
      <c r="E158" s="57"/>
      <c r="J158" s="57"/>
      <c r="O158" s="57"/>
      <c r="T158" s="57"/>
    </row>
    <row r="159" spans="5:20">
      <c r="E159" s="57"/>
      <c r="J159" s="57"/>
      <c r="O159" s="57"/>
      <c r="T159" s="57"/>
    </row>
    <row r="160" spans="5:20">
      <c r="E160" s="57"/>
      <c r="J160" s="57"/>
      <c r="O160" s="57"/>
      <c r="T160" s="57"/>
    </row>
    <row r="161" spans="5:20">
      <c r="E161" s="57"/>
      <c r="J161" s="57"/>
      <c r="O161" s="57"/>
      <c r="T161" s="57"/>
    </row>
    <row r="162" spans="5:20">
      <c r="E162" s="57"/>
      <c r="J162" s="57"/>
      <c r="O162" s="57"/>
      <c r="T162" s="57"/>
    </row>
    <row r="163" spans="5:20">
      <c r="E163" s="57"/>
      <c r="J163" s="57"/>
      <c r="O163" s="57"/>
      <c r="T163" s="57"/>
    </row>
    <row r="164" spans="5:20">
      <c r="E164" s="57"/>
      <c r="J164" s="57"/>
      <c r="O164" s="57"/>
      <c r="T164" s="57"/>
    </row>
    <row r="165" spans="5:20">
      <c r="E165" s="57"/>
      <c r="J165" s="57"/>
      <c r="O165" s="57"/>
      <c r="T165" s="57"/>
    </row>
    <row r="166" spans="5:20">
      <c r="E166" s="57"/>
      <c r="J166" s="57"/>
      <c r="O166" s="57"/>
      <c r="T166" s="57"/>
    </row>
    <row r="167" spans="5:20">
      <c r="E167" s="57"/>
      <c r="J167" s="57"/>
      <c r="O167" s="57"/>
      <c r="T167" s="57"/>
    </row>
    <row r="168" spans="5:20">
      <c r="E168" s="57"/>
      <c r="J168" s="57"/>
      <c r="O168" s="57"/>
      <c r="T168" s="57"/>
    </row>
    <row r="169" spans="5:20">
      <c r="E169" s="57"/>
      <c r="J169" s="57"/>
      <c r="O169" s="57"/>
      <c r="T169" s="57"/>
    </row>
    <row r="170" spans="5:20">
      <c r="E170" s="57"/>
      <c r="J170" s="57"/>
      <c r="O170" s="57"/>
      <c r="T170" s="57"/>
    </row>
    <row r="171" spans="5:20">
      <c r="E171" s="57"/>
      <c r="J171" s="57"/>
      <c r="O171" s="57"/>
      <c r="T171" s="57"/>
    </row>
    <row r="172" spans="5:20">
      <c r="E172" s="57"/>
      <c r="J172" s="57"/>
      <c r="O172" s="57"/>
      <c r="T172" s="57"/>
    </row>
    <row r="173" spans="5:20">
      <c r="E173" s="57"/>
      <c r="J173" s="57"/>
      <c r="O173" s="57"/>
      <c r="T173" s="57"/>
    </row>
    <row r="174" spans="5:20">
      <c r="E174" s="57"/>
      <c r="J174" s="57"/>
      <c r="O174" s="57"/>
      <c r="T174" s="57"/>
    </row>
    <row r="175" spans="5:20">
      <c r="E175" s="57"/>
      <c r="J175" s="57"/>
      <c r="O175" s="57"/>
      <c r="T175" s="57"/>
    </row>
    <row r="176" spans="5:20">
      <c r="E176" s="57"/>
      <c r="J176" s="57"/>
      <c r="O176" s="57"/>
      <c r="T176" s="57"/>
    </row>
    <row r="177" spans="5:20">
      <c r="E177" s="57"/>
      <c r="J177" s="57"/>
      <c r="O177" s="57"/>
      <c r="T177" s="57"/>
    </row>
    <row r="178" spans="5:20">
      <c r="E178" s="57"/>
      <c r="J178" s="57"/>
      <c r="O178" s="57"/>
      <c r="T178" s="57"/>
    </row>
    <row r="179" spans="5:20">
      <c r="E179" s="57"/>
      <c r="J179" s="57"/>
      <c r="O179" s="57"/>
      <c r="T179" s="57"/>
    </row>
    <row r="180" spans="5:20">
      <c r="E180" s="57"/>
      <c r="J180" s="57"/>
      <c r="O180" s="57"/>
      <c r="T180" s="57"/>
    </row>
    <row r="181" spans="5:20">
      <c r="E181" s="57"/>
      <c r="J181" s="57"/>
      <c r="O181" s="57"/>
      <c r="T181" s="57"/>
    </row>
    <row r="182" spans="5:20">
      <c r="E182" s="57"/>
      <c r="J182" s="57"/>
      <c r="O182" s="57"/>
      <c r="T182" s="57"/>
    </row>
    <row r="183" spans="5:20">
      <c r="E183" s="57"/>
      <c r="J183" s="57"/>
      <c r="O183" s="57"/>
      <c r="T183" s="57"/>
    </row>
    <row r="184" spans="5:20">
      <c r="E184" s="57"/>
      <c r="J184" s="57"/>
      <c r="O184" s="57"/>
      <c r="T184" s="57"/>
    </row>
    <row r="185" spans="5:20">
      <c r="E185" s="57"/>
      <c r="J185" s="57"/>
      <c r="O185" s="57"/>
      <c r="T185" s="57"/>
    </row>
    <row r="186" spans="5:20">
      <c r="E186" s="57"/>
      <c r="J186" s="57"/>
      <c r="O186" s="57"/>
      <c r="T186" s="57"/>
    </row>
    <row r="187" spans="5:20">
      <c r="E187" s="57"/>
      <c r="J187" s="57"/>
      <c r="O187" s="57"/>
      <c r="T187" s="57"/>
    </row>
    <row r="188" spans="5:20">
      <c r="E188" s="57"/>
      <c r="J188" s="57"/>
      <c r="O188" s="57"/>
      <c r="T188" s="57"/>
    </row>
    <row r="189" spans="5:20">
      <c r="E189" s="57"/>
      <c r="J189" s="57"/>
      <c r="O189" s="57"/>
      <c r="T189" s="57"/>
    </row>
    <row r="190" spans="5:20">
      <c r="E190" s="57"/>
      <c r="J190" s="57"/>
      <c r="O190" s="57"/>
      <c r="T190" s="57"/>
    </row>
    <row r="191" spans="5:20">
      <c r="E191" s="57"/>
      <c r="J191" s="57"/>
      <c r="O191" s="57"/>
      <c r="T191" s="57"/>
    </row>
    <row r="192" spans="5:20">
      <c r="E192" s="57"/>
      <c r="J192" s="57"/>
      <c r="O192" s="57"/>
      <c r="T192" s="57"/>
    </row>
    <row r="193" spans="5:20">
      <c r="E193" s="57"/>
      <c r="J193" s="57"/>
      <c r="O193" s="57"/>
      <c r="T193" s="57"/>
    </row>
    <row r="194" spans="5:20">
      <c r="E194" s="57"/>
      <c r="J194" s="57"/>
      <c r="O194" s="57"/>
      <c r="T194" s="57"/>
    </row>
    <row r="195" spans="5:20">
      <c r="E195" s="57"/>
      <c r="J195" s="57"/>
      <c r="O195" s="57"/>
      <c r="T195" s="57"/>
    </row>
    <row r="196" spans="5:20">
      <c r="E196" s="57"/>
      <c r="J196" s="57"/>
      <c r="O196" s="57"/>
      <c r="T196" s="57"/>
    </row>
    <row r="197" spans="5:20">
      <c r="E197" s="57"/>
      <c r="J197" s="57"/>
      <c r="O197" s="57"/>
      <c r="T197" s="57"/>
    </row>
    <row r="198" spans="5:20">
      <c r="E198" s="57"/>
      <c r="J198" s="57"/>
      <c r="O198" s="57"/>
      <c r="T198" s="57"/>
    </row>
    <row r="199" spans="5:20">
      <c r="E199" s="57"/>
      <c r="J199" s="57"/>
      <c r="O199" s="57"/>
      <c r="T199" s="57"/>
    </row>
    <row r="200" spans="5:20">
      <c r="E200" s="57"/>
      <c r="J200" s="57"/>
      <c r="O200" s="57"/>
      <c r="T200" s="57"/>
    </row>
    <row r="201" spans="5:20">
      <c r="E201" s="57"/>
      <c r="J201" s="57"/>
      <c r="O201" s="57"/>
      <c r="T201" s="57"/>
    </row>
    <row r="202" spans="5:20">
      <c r="E202" s="57"/>
      <c r="J202" s="57"/>
      <c r="O202" s="57"/>
      <c r="T202" s="57"/>
    </row>
    <row r="203" spans="5:20">
      <c r="E203" s="57"/>
      <c r="J203" s="57"/>
      <c r="O203" s="57"/>
      <c r="T203" s="57"/>
    </row>
    <row r="204" spans="5:20">
      <c r="E204" s="57"/>
      <c r="J204" s="57"/>
      <c r="O204" s="57"/>
      <c r="T204" s="57"/>
    </row>
    <row r="205" spans="5:20">
      <c r="E205" s="57"/>
      <c r="J205" s="57"/>
      <c r="O205" s="57"/>
      <c r="T205" s="57"/>
    </row>
    <row r="206" spans="5:20">
      <c r="E206" s="57"/>
      <c r="J206" s="57"/>
      <c r="O206" s="57"/>
      <c r="T206" s="57"/>
    </row>
    <row r="207" spans="5:20">
      <c r="E207" s="57"/>
      <c r="J207" s="57"/>
      <c r="O207" s="57"/>
      <c r="T207" s="57"/>
    </row>
    <row r="208" spans="5:20">
      <c r="E208" s="57"/>
      <c r="J208" s="57"/>
      <c r="O208" s="57"/>
      <c r="T208" s="57"/>
    </row>
    <row r="209" spans="5:20">
      <c r="E209" s="57"/>
      <c r="J209" s="57"/>
      <c r="O209" s="57"/>
      <c r="T209" s="57"/>
    </row>
    <row r="210" spans="5:20">
      <c r="E210" s="57"/>
      <c r="J210" s="57"/>
      <c r="O210" s="57"/>
      <c r="T210" s="57"/>
    </row>
    <row r="211" spans="5:20">
      <c r="E211" s="57"/>
      <c r="J211" s="57"/>
      <c r="O211" s="57"/>
      <c r="T211" s="57"/>
    </row>
    <row r="212" spans="5:20">
      <c r="E212" s="57"/>
      <c r="J212" s="57"/>
      <c r="O212" s="57"/>
      <c r="T212" s="57"/>
    </row>
    <row r="213" spans="5:20">
      <c r="E213" s="57"/>
      <c r="J213" s="57"/>
      <c r="O213" s="57"/>
      <c r="T213" s="57"/>
    </row>
    <row r="214" spans="5:20">
      <c r="E214" s="57"/>
      <c r="J214" s="57"/>
      <c r="O214" s="57"/>
      <c r="T214" s="57"/>
    </row>
    <row r="215" spans="5:20">
      <c r="E215" s="57"/>
      <c r="J215" s="57"/>
      <c r="O215" s="57"/>
      <c r="T215" s="57"/>
    </row>
    <row r="216" spans="5:20">
      <c r="E216" s="57"/>
      <c r="J216" s="57"/>
      <c r="O216" s="57"/>
      <c r="T216" s="57"/>
    </row>
    <row r="217" spans="5:20">
      <c r="E217" s="57"/>
      <c r="J217" s="57"/>
      <c r="O217" s="57"/>
      <c r="T217" s="57"/>
    </row>
    <row r="218" spans="5:20">
      <c r="E218" s="57"/>
      <c r="J218" s="57"/>
      <c r="O218" s="57"/>
      <c r="T218" s="57"/>
    </row>
    <row r="219" spans="5:20">
      <c r="E219" s="57"/>
      <c r="J219" s="57"/>
      <c r="O219" s="57"/>
      <c r="T219" s="57"/>
    </row>
    <row r="220" spans="5:20">
      <c r="E220" s="57"/>
      <c r="J220" s="57"/>
      <c r="O220" s="57"/>
      <c r="T220" s="57"/>
    </row>
    <row r="221" spans="5:20">
      <c r="E221" s="57"/>
      <c r="J221" s="57"/>
      <c r="O221" s="57"/>
      <c r="T221" s="57"/>
    </row>
    <row r="222" spans="5:20">
      <c r="E222" s="57"/>
      <c r="J222" s="57"/>
      <c r="O222" s="57"/>
      <c r="T222" s="57"/>
    </row>
    <row r="223" spans="5:20">
      <c r="E223" s="57"/>
      <c r="J223" s="57"/>
      <c r="O223" s="57"/>
      <c r="T223" s="57"/>
    </row>
    <row r="224" spans="5:20">
      <c r="E224" s="57"/>
      <c r="J224" s="57"/>
      <c r="O224" s="57"/>
      <c r="T224" s="57"/>
    </row>
    <row r="225" spans="5:20">
      <c r="E225" s="57"/>
      <c r="J225" s="57"/>
      <c r="O225" s="57"/>
      <c r="T225" s="57"/>
    </row>
    <row r="226" spans="5:20">
      <c r="E226" s="57"/>
      <c r="J226" s="57"/>
      <c r="O226" s="57"/>
      <c r="T226" s="57"/>
    </row>
    <row r="227" spans="5:20">
      <c r="E227" s="57"/>
      <c r="J227" s="57"/>
      <c r="O227" s="57"/>
      <c r="T227" s="57"/>
    </row>
    <row r="228" spans="5:20">
      <c r="E228" s="57"/>
      <c r="J228" s="57"/>
      <c r="O228" s="57"/>
      <c r="T228" s="57"/>
    </row>
    <row r="229" spans="5:20">
      <c r="E229" s="57"/>
      <c r="J229" s="57"/>
      <c r="O229" s="57"/>
      <c r="T229" s="57"/>
    </row>
    <row r="230" spans="5:20">
      <c r="E230" s="57"/>
      <c r="J230" s="57"/>
      <c r="O230" s="57"/>
      <c r="T230" s="57"/>
    </row>
    <row r="231" spans="5:20">
      <c r="E231" s="57"/>
      <c r="J231" s="57"/>
      <c r="O231" s="57"/>
      <c r="T231" s="57"/>
    </row>
    <row r="232" spans="5:20">
      <c r="E232" s="57"/>
      <c r="J232" s="57"/>
      <c r="O232" s="57"/>
      <c r="T232" s="57"/>
    </row>
    <row r="233" spans="5:20">
      <c r="E233" s="57"/>
      <c r="J233" s="57"/>
      <c r="O233" s="57"/>
      <c r="T233" s="57"/>
    </row>
    <row r="234" spans="5:20">
      <c r="E234" s="57"/>
      <c r="J234" s="57"/>
      <c r="O234" s="57"/>
      <c r="T234" s="57"/>
    </row>
    <row r="235" spans="5:20">
      <c r="E235" s="57"/>
      <c r="J235" s="57"/>
      <c r="O235" s="57"/>
      <c r="T235" s="57"/>
    </row>
    <row r="236" spans="5:20">
      <c r="E236" s="57"/>
      <c r="J236" s="57"/>
      <c r="O236" s="57"/>
      <c r="T236" s="57"/>
    </row>
    <row r="237" spans="5:20">
      <c r="E237" s="57"/>
      <c r="J237" s="57"/>
      <c r="O237" s="57"/>
      <c r="T237" s="57"/>
    </row>
    <row r="238" spans="5:20">
      <c r="E238" s="57"/>
      <c r="J238" s="57"/>
      <c r="O238" s="57"/>
      <c r="T238" s="57"/>
    </row>
    <row r="239" spans="5:20">
      <c r="E239" s="57"/>
      <c r="J239" s="57"/>
      <c r="O239" s="57"/>
      <c r="T239" s="57"/>
    </row>
    <row r="240" spans="5:20">
      <c r="E240" s="57"/>
      <c r="J240" s="57"/>
      <c r="O240" s="57"/>
      <c r="T240" s="57"/>
    </row>
    <row r="241" spans="5:20">
      <c r="E241" s="57"/>
      <c r="J241" s="57"/>
      <c r="O241" s="57"/>
      <c r="T241" s="57"/>
    </row>
    <row r="242" spans="5:20">
      <c r="E242" s="57"/>
      <c r="J242" s="57"/>
      <c r="O242" s="57"/>
      <c r="T242" s="57"/>
    </row>
    <row r="243" spans="5:20">
      <c r="E243" s="57"/>
      <c r="J243" s="57"/>
      <c r="O243" s="57"/>
      <c r="T243" s="57"/>
    </row>
    <row r="244" spans="5:20">
      <c r="E244" s="57"/>
      <c r="J244" s="57"/>
      <c r="O244" s="57"/>
      <c r="T244" s="57"/>
    </row>
    <row r="245" spans="5:20">
      <c r="E245" s="57"/>
      <c r="J245" s="57"/>
      <c r="O245" s="57"/>
      <c r="T245" s="57"/>
    </row>
    <row r="246" spans="5:20">
      <c r="E246" s="57"/>
      <c r="J246" s="57"/>
      <c r="O246" s="57"/>
      <c r="T246" s="57"/>
    </row>
    <row r="247" spans="5:20">
      <c r="E247" s="57"/>
      <c r="J247" s="57"/>
      <c r="O247" s="57"/>
      <c r="T247" s="57"/>
    </row>
    <row r="248" spans="5:20">
      <c r="E248" s="57"/>
      <c r="J248" s="57"/>
      <c r="O248" s="57"/>
      <c r="T248" s="57"/>
    </row>
    <row r="249" spans="5:20">
      <c r="E249" s="57"/>
      <c r="J249" s="57"/>
      <c r="O249" s="57"/>
      <c r="T249" s="57"/>
    </row>
    <row r="250" spans="5:20">
      <c r="E250" s="57"/>
      <c r="J250" s="57"/>
      <c r="O250" s="57"/>
      <c r="T250" s="57"/>
    </row>
    <row r="251" spans="5:20">
      <c r="E251" s="57"/>
      <c r="J251" s="57"/>
      <c r="O251" s="57"/>
      <c r="T251" s="57"/>
    </row>
    <row r="252" spans="5:20">
      <c r="E252" s="57"/>
      <c r="J252" s="57"/>
      <c r="O252" s="57"/>
      <c r="T252" s="57"/>
    </row>
    <row r="253" spans="5:20">
      <c r="E253" s="57"/>
      <c r="J253" s="57"/>
      <c r="O253" s="57"/>
      <c r="T253" s="57"/>
    </row>
    <row r="254" spans="5:20">
      <c r="E254" s="57"/>
      <c r="J254" s="57"/>
      <c r="O254" s="57"/>
      <c r="T254" s="57"/>
    </row>
    <row r="255" spans="5:20">
      <c r="E255" s="57"/>
      <c r="J255" s="57"/>
      <c r="O255" s="57"/>
      <c r="T255" s="57"/>
    </row>
    <row r="256" spans="5:20">
      <c r="E256" s="57"/>
      <c r="J256" s="57"/>
      <c r="O256" s="57"/>
      <c r="T256" s="57"/>
    </row>
    <row r="257" spans="5:20">
      <c r="E257" s="57"/>
      <c r="J257" s="57"/>
      <c r="O257" s="57"/>
      <c r="T257" s="57"/>
    </row>
    <row r="258" spans="5:20">
      <c r="E258" s="57"/>
      <c r="J258" s="57"/>
      <c r="O258" s="57"/>
      <c r="T258" s="57"/>
    </row>
    <row r="259" spans="5:20">
      <c r="E259" s="57"/>
      <c r="J259" s="57"/>
      <c r="O259" s="57"/>
      <c r="T259" s="57"/>
    </row>
    <row r="260" spans="5:20">
      <c r="E260" s="57"/>
      <c r="J260" s="57"/>
      <c r="O260" s="57"/>
      <c r="T260" s="57"/>
    </row>
    <row r="261" spans="5:20">
      <c r="E261" s="57"/>
      <c r="J261" s="57"/>
      <c r="O261" s="57"/>
      <c r="T261" s="57"/>
    </row>
    <row r="262" spans="5:20">
      <c r="E262" s="57"/>
      <c r="J262" s="57"/>
      <c r="O262" s="57"/>
      <c r="T262" s="57"/>
    </row>
    <row r="263" spans="5:20">
      <c r="E263" s="57"/>
      <c r="J263" s="57"/>
      <c r="O263" s="57"/>
      <c r="T263" s="57"/>
    </row>
    <row r="264" spans="5:20">
      <c r="E264" s="57"/>
      <c r="J264" s="57"/>
      <c r="O264" s="57"/>
      <c r="T264" s="57"/>
    </row>
    <row r="265" spans="5:20">
      <c r="E265" s="57"/>
      <c r="J265" s="57"/>
      <c r="O265" s="57"/>
      <c r="T265" s="57"/>
    </row>
    <row r="266" spans="5:20">
      <c r="E266" s="57"/>
      <c r="J266" s="57"/>
      <c r="O266" s="57"/>
      <c r="T266" s="57"/>
    </row>
    <row r="267" spans="5:20">
      <c r="E267" s="57"/>
      <c r="J267" s="57"/>
      <c r="O267" s="57"/>
      <c r="T267" s="57"/>
    </row>
    <row r="268" spans="5:20">
      <c r="E268" s="57"/>
      <c r="J268" s="57"/>
      <c r="O268" s="57"/>
      <c r="T268" s="57"/>
    </row>
    <row r="269" spans="5:20">
      <c r="E269" s="57"/>
      <c r="J269" s="57"/>
      <c r="O269" s="57"/>
      <c r="T269" s="57"/>
    </row>
    <row r="270" spans="5:20">
      <c r="E270" s="57"/>
      <c r="J270" s="57"/>
      <c r="O270" s="57"/>
      <c r="T270" s="57"/>
    </row>
    <row r="271" spans="5:20">
      <c r="E271" s="57"/>
      <c r="J271" s="57"/>
      <c r="O271" s="57"/>
      <c r="T271" s="57"/>
    </row>
    <row r="272" spans="5:20">
      <c r="E272" s="57"/>
      <c r="J272" s="57"/>
      <c r="O272" s="57"/>
      <c r="T272" s="57"/>
    </row>
    <row r="273" spans="5:20">
      <c r="E273" s="57"/>
      <c r="J273" s="57"/>
      <c r="O273" s="57"/>
      <c r="T273" s="57"/>
    </row>
    <row r="274" spans="5:20">
      <c r="E274" s="57"/>
      <c r="J274" s="57"/>
      <c r="O274" s="57"/>
      <c r="T274" s="57"/>
    </row>
    <row r="275" spans="5:20">
      <c r="E275" s="57"/>
      <c r="J275" s="57"/>
      <c r="O275" s="57"/>
      <c r="T275" s="57"/>
    </row>
    <row r="276" spans="5:20">
      <c r="E276" s="57"/>
      <c r="J276" s="57"/>
      <c r="O276" s="57"/>
      <c r="T276" s="57"/>
    </row>
    <row r="277" spans="5:20">
      <c r="E277" s="57"/>
      <c r="J277" s="57"/>
      <c r="O277" s="57"/>
      <c r="T277" s="57"/>
    </row>
    <row r="278" spans="5:20">
      <c r="E278" s="57"/>
      <c r="J278" s="57"/>
      <c r="O278" s="57"/>
      <c r="T278" s="57"/>
    </row>
    <row r="279" spans="5:20">
      <c r="E279" s="57"/>
      <c r="J279" s="57"/>
      <c r="O279" s="57"/>
      <c r="T279" s="57"/>
    </row>
    <row r="280" spans="5:20">
      <c r="E280" s="57"/>
      <c r="J280" s="57"/>
      <c r="O280" s="57"/>
      <c r="T280" s="57"/>
    </row>
    <row r="281" spans="5:20">
      <c r="E281" s="57"/>
      <c r="J281" s="57"/>
      <c r="O281" s="57"/>
      <c r="T281" s="57"/>
    </row>
    <row r="282" spans="5:20">
      <c r="E282" s="57"/>
      <c r="J282" s="57"/>
      <c r="O282" s="57"/>
      <c r="T282" s="57"/>
    </row>
    <row r="283" spans="5:20">
      <c r="E283" s="57"/>
      <c r="J283" s="57"/>
      <c r="O283" s="57"/>
      <c r="T283" s="57"/>
    </row>
    <row r="284" spans="5:20">
      <c r="E284" s="57"/>
      <c r="J284" s="57"/>
      <c r="O284" s="57"/>
      <c r="T284" s="57"/>
    </row>
    <row r="285" spans="5:20">
      <c r="E285" s="57"/>
      <c r="J285" s="57"/>
      <c r="O285" s="57"/>
      <c r="T285" s="57"/>
    </row>
    <row r="286" spans="5:20">
      <c r="E286" s="57"/>
      <c r="J286" s="57"/>
      <c r="O286" s="57"/>
      <c r="T286" s="57"/>
    </row>
    <row r="287" spans="5:20">
      <c r="E287" s="57"/>
      <c r="J287" s="57"/>
      <c r="O287" s="57"/>
      <c r="T287" s="57"/>
    </row>
    <row r="288" spans="5:20">
      <c r="E288" s="57"/>
      <c r="J288" s="57"/>
      <c r="O288" s="57"/>
      <c r="T288" s="57"/>
    </row>
    <row r="289" spans="5:20">
      <c r="E289" s="57"/>
      <c r="J289" s="57"/>
      <c r="O289" s="57"/>
      <c r="T289" s="57"/>
    </row>
    <row r="290" spans="5:20">
      <c r="E290" s="57"/>
      <c r="J290" s="57"/>
      <c r="O290" s="57"/>
      <c r="T290" s="57"/>
    </row>
    <row r="291" spans="5:20">
      <c r="E291" s="57"/>
      <c r="J291" s="57"/>
      <c r="O291" s="57"/>
      <c r="T291" s="57"/>
    </row>
    <row r="292" spans="5:20">
      <c r="E292" s="57"/>
      <c r="J292" s="57"/>
      <c r="O292" s="57"/>
      <c r="T292" s="57"/>
    </row>
    <row r="293" spans="5:20">
      <c r="E293" s="57"/>
      <c r="J293" s="57"/>
      <c r="O293" s="57"/>
      <c r="T293" s="57"/>
    </row>
    <row r="294" spans="5:20">
      <c r="E294" s="57"/>
      <c r="J294" s="57"/>
      <c r="O294" s="57"/>
      <c r="T294" s="57"/>
    </row>
    <row r="295" spans="5:20">
      <c r="E295" s="57"/>
      <c r="J295" s="57"/>
      <c r="O295" s="57"/>
      <c r="T295" s="57"/>
    </row>
    <row r="296" spans="5:20">
      <c r="E296" s="57"/>
      <c r="J296" s="57"/>
      <c r="O296" s="57"/>
      <c r="T296" s="57"/>
    </row>
    <row r="297" spans="5:20">
      <c r="E297" s="57"/>
      <c r="J297" s="57"/>
      <c r="O297" s="57"/>
      <c r="T297" s="57"/>
    </row>
    <row r="298" spans="5:20">
      <c r="E298" s="57"/>
      <c r="J298" s="57"/>
      <c r="O298" s="57"/>
      <c r="T298" s="57"/>
    </row>
    <row r="299" spans="5:20">
      <c r="E299" s="57"/>
      <c r="J299" s="57"/>
      <c r="O299" s="57"/>
      <c r="T299" s="57"/>
    </row>
    <row r="300" spans="5:20">
      <c r="E300" s="57"/>
      <c r="J300" s="57"/>
      <c r="O300" s="57"/>
      <c r="T300" s="57"/>
    </row>
    <row r="301" spans="5:20">
      <c r="E301" s="57"/>
      <c r="J301" s="57"/>
      <c r="O301" s="57"/>
      <c r="T301" s="57"/>
    </row>
    <row r="302" spans="5:20">
      <c r="E302" s="57"/>
      <c r="J302" s="57"/>
      <c r="O302" s="57"/>
      <c r="T302" s="57"/>
    </row>
    <row r="303" spans="5:20">
      <c r="E303" s="57"/>
      <c r="J303" s="57"/>
      <c r="O303" s="57"/>
      <c r="T303" s="57"/>
    </row>
    <row r="304" spans="5:20">
      <c r="E304" s="57"/>
      <c r="J304" s="57"/>
      <c r="O304" s="57"/>
      <c r="T304" s="57"/>
    </row>
    <row r="305" spans="5:20">
      <c r="E305" s="57"/>
      <c r="J305" s="57"/>
      <c r="O305" s="57"/>
      <c r="T305" s="57"/>
    </row>
    <row r="306" spans="5:20">
      <c r="E306" s="57"/>
      <c r="J306" s="57"/>
      <c r="O306" s="57"/>
      <c r="T306" s="57"/>
    </row>
    <row r="307" spans="5:20">
      <c r="E307" s="57"/>
      <c r="J307" s="57"/>
      <c r="O307" s="57"/>
      <c r="T307" s="57"/>
    </row>
    <row r="308" spans="5:20">
      <c r="E308" s="57"/>
      <c r="J308" s="57"/>
      <c r="O308" s="57"/>
      <c r="T308" s="57"/>
    </row>
    <row r="309" spans="5:20">
      <c r="E309" s="57"/>
      <c r="J309" s="57"/>
      <c r="O309" s="57"/>
      <c r="T309" s="57"/>
    </row>
    <row r="310" spans="5:20">
      <c r="E310" s="57"/>
      <c r="J310" s="57"/>
      <c r="O310" s="57"/>
      <c r="T310" s="57"/>
    </row>
    <row r="311" spans="5:20">
      <c r="E311" s="57"/>
      <c r="J311" s="57"/>
      <c r="O311" s="57"/>
      <c r="T311" s="57"/>
    </row>
    <row r="312" spans="5:20">
      <c r="E312" s="57"/>
      <c r="J312" s="57"/>
      <c r="O312" s="57"/>
      <c r="T312" s="57"/>
    </row>
    <row r="313" spans="5:20">
      <c r="E313" s="57"/>
      <c r="J313" s="57"/>
      <c r="O313" s="57"/>
      <c r="T313" s="57"/>
    </row>
    <row r="314" spans="5:20">
      <c r="E314" s="57"/>
      <c r="J314" s="57"/>
      <c r="O314" s="57"/>
      <c r="T314" s="57"/>
    </row>
    <row r="315" spans="5:20">
      <c r="E315" s="57"/>
      <c r="J315" s="57"/>
      <c r="O315" s="57"/>
      <c r="T315" s="57"/>
    </row>
    <row r="316" spans="5:20">
      <c r="E316" s="57"/>
      <c r="J316" s="57"/>
      <c r="O316" s="57"/>
      <c r="T316" s="57"/>
    </row>
    <row r="317" spans="5:20">
      <c r="E317" s="57"/>
      <c r="J317" s="57"/>
      <c r="O317" s="57"/>
      <c r="T317" s="57"/>
    </row>
    <row r="318" spans="5:20">
      <c r="E318" s="57"/>
      <c r="J318" s="57"/>
      <c r="O318" s="57"/>
      <c r="T318" s="57"/>
    </row>
    <row r="319" spans="5:20">
      <c r="E319" s="57"/>
      <c r="J319" s="57"/>
      <c r="O319" s="57"/>
      <c r="T319" s="57"/>
    </row>
    <row r="320" spans="5:20">
      <c r="E320" s="57"/>
      <c r="J320" s="57"/>
      <c r="O320" s="57"/>
      <c r="T320" s="57"/>
    </row>
    <row r="321" spans="5:20">
      <c r="E321" s="57"/>
      <c r="J321" s="57"/>
      <c r="O321" s="57"/>
      <c r="T321" s="57"/>
    </row>
    <row r="322" spans="5:20">
      <c r="E322" s="57"/>
      <c r="J322" s="57"/>
      <c r="O322" s="57"/>
      <c r="T322" s="57"/>
    </row>
    <row r="323" spans="5:20">
      <c r="E323" s="57"/>
      <c r="J323" s="57"/>
      <c r="O323" s="57"/>
      <c r="T323" s="57"/>
    </row>
    <row r="324" spans="5:20">
      <c r="E324" s="57"/>
      <c r="J324" s="57"/>
      <c r="O324" s="57"/>
      <c r="T324" s="57"/>
    </row>
    <row r="325" spans="5:20">
      <c r="E325" s="57"/>
      <c r="J325" s="57"/>
      <c r="O325" s="57"/>
      <c r="T325" s="57"/>
    </row>
    <row r="326" spans="5:20">
      <c r="E326" s="57"/>
      <c r="J326" s="57"/>
      <c r="O326" s="57"/>
      <c r="T326" s="57"/>
    </row>
    <row r="327" spans="5:20">
      <c r="E327" s="57"/>
      <c r="J327" s="57"/>
      <c r="O327" s="57"/>
      <c r="T327" s="57"/>
    </row>
    <row r="328" spans="5:20">
      <c r="E328" s="57"/>
      <c r="J328" s="57"/>
      <c r="O328" s="57"/>
      <c r="T328" s="57"/>
    </row>
    <row r="329" spans="5:20">
      <c r="E329" s="57"/>
      <c r="J329" s="57"/>
      <c r="O329" s="57"/>
      <c r="T329" s="57"/>
    </row>
    <row r="330" spans="5:20">
      <c r="E330" s="57"/>
      <c r="J330" s="57"/>
      <c r="O330" s="57"/>
      <c r="T330" s="57"/>
    </row>
    <row r="331" spans="5:20">
      <c r="E331" s="57"/>
      <c r="J331" s="57"/>
      <c r="O331" s="57"/>
      <c r="T331" s="57"/>
    </row>
    <row r="332" spans="5:20">
      <c r="E332" s="57"/>
      <c r="J332" s="57"/>
      <c r="O332" s="57"/>
      <c r="T332" s="57"/>
    </row>
    <row r="333" spans="5:20">
      <c r="E333" s="57"/>
      <c r="J333" s="57"/>
      <c r="O333" s="57"/>
      <c r="T333" s="57"/>
    </row>
    <row r="334" spans="5:20">
      <c r="E334" s="57"/>
      <c r="J334" s="57"/>
      <c r="O334" s="57"/>
      <c r="T334" s="57"/>
    </row>
    <row r="335" spans="5:20">
      <c r="E335" s="57"/>
      <c r="J335" s="57"/>
      <c r="O335" s="57"/>
      <c r="T335" s="57"/>
    </row>
    <row r="336" spans="5:20">
      <c r="E336" s="57"/>
      <c r="J336" s="57"/>
      <c r="O336" s="57"/>
      <c r="T336" s="57"/>
    </row>
    <row r="337" spans="5:20">
      <c r="E337" s="57"/>
      <c r="J337" s="57"/>
      <c r="O337" s="57"/>
      <c r="T337" s="57"/>
    </row>
    <row r="338" spans="5:20">
      <c r="E338" s="57"/>
      <c r="J338" s="57"/>
      <c r="O338" s="57"/>
      <c r="T338" s="57"/>
    </row>
    <row r="339" spans="5:20">
      <c r="E339" s="57"/>
      <c r="J339" s="57"/>
      <c r="O339" s="57"/>
      <c r="T339" s="57"/>
    </row>
    <row r="340" spans="5:20">
      <c r="E340" s="57"/>
      <c r="J340" s="57"/>
      <c r="O340" s="57"/>
      <c r="T340" s="57"/>
    </row>
    <row r="341" spans="5:20">
      <c r="E341" s="57"/>
      <c r="J341" s="57"/>
      <c r="O341" s="57"/>
      <c r="T341" s="57"/>
    </row>
    <row r="342" spans="5:20">
      <c r="E342" s="57"/>
      <c r="J342" s="57"/>
      <c r="O342" s="57"/>
      <c r="T342" s="57"/>
    </row>
    <row r="343" spans="5:20">
      <c r="E343" s="57"/>
      <c r="J343" s="57"/>
      <c r="O343" s="57"/>
      <c r="T343" s="57"/>
    </row>
    <row r="344" spans="5:20">
      <c r="E344" s="57"/>
      <c r="J344" s="57"/>
      <c r="O344" s="57"/>
      <c r="T344" s="57"/>
    </row>
    <row r="345" spans="5:20">
      <c r="E345" s="57"/>
      <c r="J345" s="57"/>
      <c r="O345" s="57"/>
      <c r="T345" s="57"/>
    </row>
    <row r="346" spans="5:20">
      <c r="E346" s="57"/>
      <c r="J346" s="57"/>
      <c r="O346" s="57"/>
      <c r="T346" s="57"/>
    </row>
    <row r="347" spans="5:20">
      <c r="E347" s="57"/>
      <c r="J347" s="57"/>
      <c r="O347" s="57"/>
      <c r="T347" s="57"/>
    </row>
    <row r="348" spans="5:20">
      <c r="E348" s="57"/>
      <c r="J348" s="57"/>
      <c r="O348" s="57"/>
      <c r="T348" s="57"/>
    </row>
    <row r="349" spans="5:20">
      <c r="E349" s="57"/>
      <c r="J349" s="57"/>
      <c r="O349" s="57"/>
      <c r="T349" s="57"/>
    </row>
    <row r="350" spans="5:20">
      <c r="E350" s="57"/>
      <c r="J350" s="57"/>
      <c r="O350" s="57"/>
      <c r="T350" s="57"/>
    </row>
    <row r="351" spans="5:20">
      <c r="E351" s="57"/>
      <c r="J351" s="57"/>
      <c r="O351" s="57"/>
      <c r="T351" s="57"/>
    </row>
    <row r="352" spans="5:20">
      <c r="E352" s="57"/>
      <c r="J352" s="57"/>
      <c r="O352" s="57"/>
      <c r="T352" s="57"/>
    </row>
    <row r="353" spans="5:20">
      <c r="E353" s="57"/>
      <c r="J353" s="57"/>
      <c r="O353" s="57"/>
      <c r="T353" s="57"/>
    </row>
    <row r="354" spans="5:20">
      <c r="E354" s="57"/>
      <c r="J354" s="57"/>
      <c r="O354" s="57"/>
      <c r="T354" s="57"/>
    </row>
    <row r="355" spans="5:20">
      <c r="E355" s="57"/>
      <c r="J355" s="57"/>
      <c r="O355" s="57"/>
      <c r="T355" s="57"/>
    </row>
    <row r="356" spans="5:20">
      <c r="E356" s="57"/>
      <c r="J356" s="57"/>
      <c r="O356" s="57"/>
      <c r="T356" s="57"/>
    </row>
    <row r="357" spans="5:20">
      <c r="E357" s="57"/>
      <c r="J357" s="57"/>
      <c r="O357" s="57"/>
      <c r="T357" s="57"/>
    </row>
    <row r="358" spans="5:20">
      <c r="E358" s="57"/>
      <c r="J358" s="57"/>
      <c r="O358" s="57"/>
      <c r="T358" s="57"/>
    </row>
    <row r="359" spans="5:20">
      <c r="E359" s="57"/>
      <c r="J359" s="57"/>
      <c r="O359" s="57"/>
      <c r="T359" s="57"/>
    </row>
    <row r="360" spans="5:20">
      <c r="E360" s="57"/>
      <c r="J360" s="57"/>
      <c r="O360" s="57"/>
      <c r="T360" s="57"/>
    </row>
    <row r="361" spans="5:20">
      <c r="E361" s="57"/>
      <c r="J361" s="57"/>
      <c r="O361" s="57"/>
      <c r="T361" s="57"/>
    </row>
    <row r="362" spans="5:20">
      <c r="E362" s="57"/>
      <c r="J362" s="57"/>
      <c r="O362" s="57"/>
      <c r="T362" s="57"/>
    </row>
    <row r="363" spans="5:20">
      <c r="E363" s="57"/>
      <c r="J363" s="57"/>
      <c r="O363" s="57"/>
      <c r="T363" s="57"/>
    </row>
    <row r="364" spans="5:20">
      <c r="E364" s="57"/>
      <c r="J364" s="57"/>
      <c r="O364" s="57"/>
      <c r="T364" s="57"/>
    </row>
    <row r="365" spans="5:20">
      <c r="E365" s="57"/>
      <c r="J365" s="57"/>
      <c r="O365" s="57"/>
      <c r="T365" s="57"/>
    </row>
    <row r="366" spans="5:20">
      <c r="E366" s="57"/>
      <c r="J366" s="57"/>
      <c r="O366" s="57"/>
      <c r="T366" s="57"/>
    </row>
    <row r="367" spans="5:20">
      <c r="E367" s="57"/>
      <c r="J367" s="57"/>
      <c r="O367" s="57"/>
      <c r="T367" s="57"/>
    </row>
    <row r="368" spans="5:20">
      <c r="E368" s="57"/>
      <c r="J368" s="57"/>
      <c r="O368" s="57"/>
      <c r="T368" s="57"/>
    </row>
    <row r="369" spans="5:20">
      <c r="E369" s="57"/>
      <c r="J369" s="57"/>
      <c r="O369" s="57"/>
      <c r="T369" s="57"/>
    </row>
    <row r="370" spans="5:20">
      <c r="E370" s="57"/>
      <c r="J370" s="57"/>
      <c r="O370" s="57"/>
      <c r="T370" s="57"/>
    </row>
    <row r="371" spans="5:20">
      <c r="E371" s="57"/>
      <c r="J371" s="57"/>
      <c r="O371" s="57"/>
      <c r="T371" s="57"/>
    </row>
    <row r="372" spans="5:20">
      <c r="E372" s="57"/>
      <c r="J372" s="57"/>
      <c r="O372" s="57"/>
      <c r="T372" s="57"/>
    </row>
    <row r="373" spans="5:20">
      <c r="E373" s="57"/>
      <c r="J373" s="57"/>
      <c r="O373" s="57"/>
      <c r="T373" s="57"/>
    </row>
    <row r="374" spans="5:20">
      <c r="E374" s="57"/>
      <c r="J374" s="57"/>
      <c r="O374" s="57"/>
      <c r="T374" s="57"/>
    </row>
    <row r="375" spans="5:20">
      <c r="E375" s="57"/>
      <c r="J375" s="57"/>
      <c r="O375" s="57"/>
      <c r="T375" s="57"/>
    </row>
    <row r="376" spans="5:20">
      <c r="E376" s="57"/>
      <c r="J376" s="57"/>
      <c r="O376" s="57"/>
      <c r="T376" s="57"/>
    </row>
    <row r="377" spans="5:20">
      <c r="E377" s="57"/>
      <c r="J377" s="57"/>
      <c r="O377" s="57"/>
      <c r="T377" s="57"/>
    </row>
    <row r="378" spans="5:20">
      <c r="E378" s="57"/>
      <c r="J378" s="57"/>
      <c r="O378" s="57"/>
      <c r="T378" s="57"/>
    </row>
    <row r="379" spans="5:20">
      <c r="E379" s="57"/>
      <c r="J379" s="57"/>
      <c r="O379" s="57"/>
      <c r="T379" s="57"/>
    </row>
    <row r="380" spans="5:20">
      <c r="E380" s="57"/>
      <c r="J380" s="57"/>
      <c r="O380" s="57"/>
      <c r="T380" s="57"/>
    </row>
    <row r="381" spans="5:20">
      <c r="E381" s="57"/>
      <c r="J381" s="57"/>
      <c r="O381" s="57"/>
      <c r="T381" s="57"/>
    </row>
    <row r="382" spans="5:20">
      <c r="E382" s="57"/>
      <c r="J382" s="57"/>
      <c r="O382" s="57"/>
      <c r="T382" s="57"/>
    </row>
    <row r="383" spans="5:20">
      <c r="E383" s="57"/>
      <c r="J383" s="57"/>
      <c r="O383" s="57"/>
      <c r="T383" s="57"/>
    </row>
    <row r="384" spans="5:20">
      <c r="E384" s="57"/>
      <c r="J384" s="57"/>
      <c r="O384" s="57"/>
      <c r="T384" s="57"/>
    </row>
    <row r="385" spans="5:20">
      <c r="E385" s="57"/>
      <c r="J385" s="57"/>
      <c r="O385" s="57"/>
      <c r="T385" s="57"/>
    </row>
    <row r="386" spans="5:20">
      <c r="E386" s="57"/>
      <c r="J386" s="57"/>
      <c r="O386" s="57"/>
      <c r="T386" s="57"/>
    </row>
    <row r="387" spans="5:20">
      <c r="E387" s="57"/>
      <c r="J387" s="57"/>
      <c r="O387" s="57"/>
      <c r="T387" s="57"/>
    </row>
    <row r="388" spans="5:20">
      <c r="E388" s="57"/>
      <c r="J388" s="57"/>
      <c r="O388" s="57"/>
      <c r="T388" s="57"/>
    </row>
    <row r="389" spans="5:20">
      <c r="E389" s="57"/>
      <c r="J389" s="57"/>
      <c r="O389" s="57"/>
      <c r="T389" s="57"/>
    </row>
    <row r="390" spans="5:20">
      <c r="E390" s="57"/>
      <c r="J390" s="57"/>
      <c r="O390" s="57"/>
      <c r="T390" s="57"/>
    </row>
    <row r="391" spans="5:20">
      <c r="E391" s="57"/>
      <c r="J391" s="57"/>
      <c r="O391" s="57"/>
      <c r="T391" s="57"/>
    </row>
    <row r="392" spans="5:20">
      <c r="E392" s="57"/>
      <c r="J392" s="57"/>
      <c r="O392" s="57"/>
      <c r="T392" s="57"/>
    </row>
    <row r="393" spans="5:20">
      <c r="E393" s="57"/>
      <c r="J393" s="57"/>
      <c r="O393" s="57"/>
      <c r="T393" s="57"/>
    </row>
    <row r="394" spans="5:20">
      <c r="E394" s="57"/>
      <c r="J394" s="57"/>
      <c r="O394" s="57"/>
      <c r="T394" s="57"/>
    </row>
    <row r="395" spans="5:20">
      <c r="E395" s="57"/>
      <c r="J395" s="57"/>
      <c r="O395" s="57"/>
      <c r="T395" s="57"/>
    </row>
    <row r="396" spans="5:20">
      <c r="E396" s="57"/>
      <c r="J396" s="57"/>
      <c r="O396" s="57"/>
      <c r="T396" s="57"/>
    </row>
    <row r="397" spans="5:20">
      <c r="E397" s="57"/>
      <c r="J397" s="57"/>
      <c r="O397" s="57"/>
      <c r="T397" s="57"/>
    </row>
    <row r="398" spans="5:20">
      <c r="E398" s="57"/>
      <c r="J398" s="57"/>
      <c r="O398" s="57"/>
      <c r="T398" s="57"/>
    </row>
    <row r="399" spans="5:20">
      <c r="E399" s="57"/>
      <c r="J399" s="57"/>
      <c r="O399" s="57"/>
      <c r="T399" s="57"/>
    </row>
    <row r="400" spans="5:20">
      <c r="E400" s="57"/>
      <c r="J400" s="57"/>
      <c r="O400" s="57"/>
      <c r="T400" s="57"/>
    </row>
    <row r="401" spans="5:20">
      <c r="E401" s="57"/>
      <c r="J401" s="57"/>
      <c r="O401" s="57"/>
      <c r="T401" s="57"/>
    </row>
    <row r="402" spans="5:20">
      <c r="E402" s="57"/>
      <c r="J402" s="57"/>
      <c r="O402" s="57"/>
      <c r="T402" s="57"/>
    </row>
    <row r="403" spans="5:20">
      <c r="E403" s="57"/>
      <c r="J403" s="57"/>
      <c r="O403" s="57"/>
      <c r="T403" s="57"/>
    </row>
    <row r="404" spans="5:20">
      <c r="E404" s="57"/>
      <c r="J404" s="57"/>
      <c r="O404" s="57"/>
      <c r="T404" s="57"/>
    </row>
    <row r="405" spans="5:20">
      <c r="E405" s="57"/>
      <c r="J405" s="57"/>
      <c r="O405" s="57"/>
      <c r="T405" s="57"/>
    </row>
    <row r="406" spans="5:20">
      <c r="E406" s="57"/>
      <c r="J406" s="57"/>
      <c r="O406" s="57"/>
      <c r="T406" s="57"/>
    </row>
    <row r="407" spans="5:20">
      <c r="E407" s="57"/>
      <c r="J407" s="57"/>
      <c r="O407" s="57"/>
      <c r="T407" s="57"/>
    </row>
    <row r="408" spans="5:20">
      <c r="E408" s="57"/>
      <c r="J408" s="57"/>
      <c r="O408" s="57"/>
      <c r="T408" s="57"/>
    </row>
    <row r="409" spans="5:20">
      <c r="E409" s="57"/>
      <c r="J409" s="57"/>
      <c r="O409" s="57"/>
      <c r="T409" s="57"/>
    </row>
    <row r="410" spans="5:20">
      <c r="E410" s="57"/>
      <c r="J410" s="57"/>
      <c r="O410" s="57"/>
      <c r="T410" s="57"/>
    </row>
    <row r="411" spans="5:20">
      <c r="E411" s="57"/>
      <c r="J411" s="57"/>
      <c r="O411" s="57"/>
      <c r="T411" s="57"/>
    </row>
    <row r="412" spans="5:20">
      <c r="E412" s="57"/>
      <c r="J412" s="57"/>
      <c r="O412" s="57"/>
      <c r="T412" s="57"/>
    </row>
    <row r="413" spans="5:20">
      <c r="E413" s="57"/>
      <c r="J413" s="57"/>
      <c r="O413" s="57"/>
      <c r="T413" s="57"/>
    </row>
    <row r="414" spans="5:20">
      <c r="E414" s="57"/>
      <c r="J414" s="57"/>
      <c r="O414" s="57"/>
      <c r="T414" s="57"/>
    </row>
    <row r="415" spans="5:20">
      <c r="E415" s="57"/>
      <c r="J415" s="57"/>
      <c r="O415" s="57"/>
      <c r="T415" s="57"/>
    </row>
    <row r="416" spans="5:20">
      <c r="E416" s="57"/>
      <c r="J416" s="57"/>
      <c r="O416" s="57"/>
      <c r="T416" s="57"/>
    </row>
    <row r="417" spans="5:20">
      <c r="E417" s="57"/>
      <c r="J417" s="57"/>
      <c r="O417" s="57"/>
      <c r="T417" s="57"/>
    </row>
    <row r="418" spans="5:20">
      <c r="E418" s="57"/>
      <c r="J418" s="57"/>
      <c r="O418" s="57"/>
      <c r="T418" s="57"/>
    </row>
    <row r="419" spans="5:20">
      <c r="E419" s="57"/>
      <c r="J419" s="57"/>
      <c r="O419" s="57"/>
      <c r="T419" s="57"/>
    </row>
    <row r="420" spans="5:20">
      <c r="E420" s="57"/>
      <c r="J420" s="57"/>
      <c r="O420" s="57"/>
      <c r="T420" s="57"/>
    </row>
    <row r="421" spans="5:20">
      <c r="E421" s="57"/>
      <c r="J421" s="57"/>
      <c r="O421" s="57"/>
      <c r="T421" s="57"/>
    </row>
    <row r="422" spans="5:20">
      <c r="E422" s="57"/>
      <c r="J422" s="57"/>
      <c r="O422" s="57"/>
      <c r="T422" s="57"/>
    </row>
    <row r="423" spans="5:20">
      <c r="E423" s="57"/>
      <c r="J423" s="57"/>
      <c r="O423" s="57"/>
      <c r="T423" s="57"/>
    </row>
    <row r="424" spans="5:20">
      <c r="E424" s="57"/>
      <c r="J424" s="57"/>
      <c r="O424" s="57"/>
      <c r="T424" s="57"/>
    </row>
    <row r="425" spans="5:20">
      <c r="E425" s="57"/>
      <c r="J425" s="57"/>
      <c r="O425" s="57"/>
      <c r="T425" s="57"/>
    </row>
    <row r="426" spans="5:20">
      <c r="E426" s="57"/>
      <c r="J426" s="57"/>
      <c r="O426" s="57"/>
      <c r="T426" s="57"/>
    </row>
    <row r="427" spans="5:20">
      <c r="E427" s="57"/>
      <c r="J427" s="57"/>
      <c r="O427" s="57"/>
      <c r="T427" s="57"/>
    </row>
    <row r="428" spans="5:20">
      <c r="E428" s="57"/>
      <c r="J428" s="57"/>
      <c r="O428" s="57"/>
      <c r="T428" s="57"/>
    </row>
    <row r="429" spans="5:20">
      <c r="E429" s="57"/>
      <c r="J429" s="57"/>
      <c r="O429" s="57"/>
      <c r="T429" s="57"/>
    </row>
    <row r="430" spans="5:20">
      <c r="E430" s="57"/>
      <c r="J430" s="57"/>
      <c r="O430" s="57"/>
      <c r="T430" s="57"/>
    </row>
    <row r="431" spans="5:20">
      <c r="E431" s="57"/>
      <c r="J431" s="57"/>
      <c r="O431" s="57"/>
      <c r="T431" s="57"/>
    </row>
    <row r="432" spans="5:20">
      <c r="E432" s="57"/>
      <c r="J432" s="57"/>
      <c r="O432" s="57"/>
      <c r="T432" s="57"/>
    </row>
    <row r="433" spans="5:20">
      <c r="E433" s="57"/>
      <c r="J433" s="57"/>
      <c r="O433" s="57"/>
      <c r="T433" s="57"/>
    </row>
    <row r="434" spans="5:20">
      <c r="E434" s="57"/>
      <c r="J434" s="57"/>
      <c r="O434" s="57"/>
      <c r="T434" s="57"/>
    </row>
    <row r="435" spans="5:20">
      <c r="E435" s="57"/>
      <c r="J435" s="57"/>
      <c r="O435" s="57"/>
      <c r="T435" s="57"/>
    </row>
    <row r="436" spans="5:20">
      <c r="E436" s="57"/>
      <c r="J436" s="57"/>
      <c r="O436" s="57"/>
      <c r="T436" s="57"/>
    </row>
    <row r="437" spans="5:20">
      <c r="E437" s="57"/>
      <c r="J437" s="57"/>
      <c r="O437" s="57"/>
      <c r="T437" s="57"/>
    </row>
    <row r="438" spans="5:20">
      <c r="E438" s="57"/>
      <c r="J438" s="57"/>
      <c r="O438" s="57"/>
      <c r="T438" s="57"/>
    </row>
    <row r="439" spans="5:20">
      <c r="E439" s="57"/>
      <c r="J439" s="57"/>
      <c r="O439" s="57"/>
      <c r="T439" s="57"/>
    </row>
    <row r="440" spans="5:20">
      <c r="E440" s="57"/>
      <c r="J440" s="57"/>
      <c r="O440" s="57"/>
      <c r="T440" s="57"/>
    </row>
    <row r="441" spans="5:20">
      <c r="E441" s="57"/>
      <c r="J441" s="57"/>
      <c r="O441" s="57"/>
      <c r="T441" s="57"/>
    </row>
    <row r="442" spans="5:20">
      <c r="E442" s="57"/>
      <c r="J442" s="57"/>
      <c r="O442" s="57"/>
      <c r="T442" s="57"/>
    </row>
    <row r="443" spans="5:20">
      <c r="E443" s="57"/>
      <c r="J443" s="57"/>
      <c r="O443" s="57"/>
      <c r="T443" s="57"/>
    </row>
    <row r="444" spans="5:20">
      <c r="E444" s="57"/>
      <c r="J444" s="57"/>
      <c r="O444" s="57"/>
      <c r="T444" s="57"/>
    </row>
    <row r="445" spans="5:20">
      <c r="E445" s="57"/>
      <c r="J445" s="57"/>
      <c r="O445" s="57"/>
      <c r="T445" s="57"/>
    </row>
    <row r="446" spans="5:20">
      <c r="E446" s="57"/>
      <c r="J446" s="57"/>
      <c r="O446" s="57"/>
      <c r="T446" s="57"/>
    </row>
    <row r="447" spans="5:20">
      <c r="E447" s="57"/>
      <c r="J447" s="57"/>
      <c r="O447" s="57"/>
      <c r="T447" s="57"/>
    </row>
    <row r="448" spans="5:20">
      <c r="E448" s="57"/>
      <c r="J448" s="57"/>
      <c r="O448" s="57"/>
      <c r="T448" s="57"/>
    </row>
    <row r="449" spans="5:20">
      <c r="E449" s="57"/>
      <c r="J449" s="57"/>
      <c r="O449" s="57"/>
      <c r="T449" s="57"/>
    </row>
    <row r="450" spans="5:20">
      <c r="E450" s="57"/>
      <c r="J450" s="57"/>
      <c r="O450" s="57"/>
      <c r="T450" s="57"/>
    </row>
    <row r="451" spans="5:20">
      <c r="E451" s="57"/>
      <c r="J451" s="57"/>
      <c r="O451" s="57"/>
      <c r="T451" s="57"/>
    </row>
    <row r="452" spans="5:20">
      <c r="E452" s="57"/>
      <c r="J452" s="57"/>
      <c r="O452" s="57"/>
      <c r="T452" s="57"/>
    </row>
    <row r="453" spans="5:20">
      <c r="E453" s="57"/>
      <c r="J453" s="57"/>
      <c r="O453" s="57"/>
      <c r="T453" s="57"/>
    </row>
    <row r="454" spans="5:20">
      <c r="E454" s="57"/>
      <c r="J454" s="57"/>
      <c r="O454" s="57"/>
      <c r="T454" s="57"/>
    </row>
    <row r="455" spans="5:20">
      <c r="E455" s="57"/>
      <c r="J455" s="57"/>
      <c r="O455" s="57"/>
      <c r="T455" s="57"/>
    </row>
    <row r="456" spans="5:20">
      <c r="E456" s="57"/>
      <c r="J456" s="57"/>
      <c r="O456" s="57"/>
      <c r="T456" s="57"/>
    </row>
    <row r="457" spans="5:20">
      <c r="E457" s="57"/>
      <c r="J457" s="57"/>
      <c r="O457" s="57"/>
      <c r="T457" s="57"/>
    </row>
    <row r="458" spans="5:20">
      <c r="E458" s="57"/>
      <c r="J458" s="57"/>
      <c r="O458" s="57"/>
      <c r="T458" s="57"/>
    </row>
    <row r="459" spans="5:20">
      <c r="E459" s="57"/>
      <c r="J459" s="57"/>
      <c r="O459" s="57"/>
      <c r="T459" s="57"/>
    </row>
    <row r="460" spans="5:20">
      <c r="E460" s="57"/>
      <c r="J460" s="57"/>
      <c r="O460" s="57"/>
      <c r="T460" s="57"/>
    </row>
    <row r="461" spans="5:20">
      <c r="E461" s="57"/>
      <c r="J461" s="57"/>
      <c r="O461" s="57"/>
      <c r="T461" s="57"/>
    </row>
    <row r="462" spans="5:20">
      <c r="E462" s="57"/>
      <c r="J462" s="57"/>
      <c r="O462" s="57"/>
      <c r="T462" s="57"/>
    </row>
    <row r="463" spans="5:20">
      <c r="E463" s="57"/>
      <c r="J463" s="57"/>
      <c r="O463" s="57"/>
      <c r="T463" s="57"/>
    </row>
    <row r="464" spans="5:20">
      <c r="E464" s="57"/>
      <c r="J464" s="57"/>
      <c r="O464" s="57"/>
      <c r="T464" s="57"/>
    </row>
    <row r="465" spans="5:20">
      <c r="E465" s="57"/>
      <c r="J465" s="57"/>
      <c r="O465" s="57"/>
      <c r="T465" s="57"/>
    </row>
    <row r="466" spans="5:20">
      <c r="E466" s="57"/>
      <c r="J466" s="57"/>
      <c r="O466" s="57"/>
      <c r="T466" s="57"/>
    </row>
    <row r="467" spans="5:20">
      <c r="E467" s="57"/>
      <c r="J467" s="57"/>
      <c r="O467" s="57"/>
      <c r="T467" s="57"/>
    </row>
    <row r="468" spans="5:20">
      <c r="E468" s="57"/>
      <c r="J468" s="57"/>
      <c r="O468" s="57"/>
      <c r="T468" s="57"/>
    </row>
    <row r="469" spans="5:20">
      <c r="E469" s="57"/>
      <c r="J469" s="57"/>
      <c r="O469" s="57"/>
      <c r="T469" s="57"/>
    </row>
    <row r="470" spans="5:20">
      <c r="E470" s="57"/>
      <c r="J470" s="57"/>
      <c r="O470" s="57"/>
      <c r="T470" s="57"/>
    </row>
    <row r="471" spans="5:20">
      <c r="E471" s="57"/>
      <c r="J471" s="57"/>
      <c r="O471" s="57"/>
      <c r="T471" s="57"/>
    </row>
    <row r="472" spans="5:20">
      <c r="E472" s="57"/>
      <c r="J472" s="57"/>
      <c r="O472" s="57"/>
      <c r="T472" s="57"/>
    </row>
    <row r="473" spans="5:20">
      <c r="E473" s="57"/>
      <c r="J473" s="57"/>
      <c r="O473" s="57"/>
      <c r="T473" s="57"/>
    </row>
    <row r="474" spans="5:20">
      <c r="E474" s="57"/>
      <c r="J474" s="57"/>
      <c r="O474" s="57"/>
      <c r="T474" s="57"/>
    </row>
    <row r="475" spans="5:20">
      <c r="E475" s="57"/>
      <c r="J475" s="57"/>
      <c r="O475" s="57"/>
      <c r="T475" s="57"/>
    </row>
    <row r="476" spans="5:20">
      <c r="E476" s="57"/>
      <c r="J476" s="57"/>
      <c r="O476" s="57"/>
      <c r="T476" s="57"/>
    </row>
    <row r="477" spans="5:20">
      <c r="E477" s="57"/>
      <c r="J477" s="57"/>
      <c r="O477" s="57"/>
      <c r="T477" s="57"/>
    </row>
    <row r="478" spans="5:20">
      <c r="E478" s="57"/>
      <c r="J478" s="57"/>
      <c r="O478" s="57"/>
      <c r="T478" s="57"/>
    </row>
    <row r="479" spans="5:20">
      <c r="E479" s="57"/>
      <c r="J479" s="57"/>
      <c r="O479" s="57"/>
      <c r="T479" s="57"/>
    </row>
    <row r="480" spans="5:20">
      <c r="E480" s="57"/>
      <c r="J480" s="57"/>
      <c r="O480" s="57"/>
      <c r="T480" s="57"/>
    </row>
    <row r="481" spans="5:20">
      <c r="E481" s="57"/>
      <c r="J481" s="57"/>
      <c r="O481" s="57"/>
      <c r="T481" s="57"/>
    </row>
    <row r="482" spans="5:20">
      <c r="E482" s="57"/>
      <c r="J482" s="57"/>
      <c r="O482" s="57"/>
      <c r="T482" s="57"/>
    </row>
    <row r="483" spans="5:20">
      <c r="E483" s="57"/>
      <c r="J483" s="57"/>
      <c r="O483" s="57"/>
      <c r="T483" s="57"/>
    </row>
    <row r="484" spans="5:20">
      <c r="E484" s="57"/>
      <c r="J484" s="57"/>
      <c r="O484" s="57"/>
      <c r="T484" s="57"/>
    </row>
    <row r="485" spans="5:20">
      <c r="E485" s="57"/>
      <c r="J485" s="57"/>
      <c r="O485" s="57"/>
      <c r="T485" s="57"/>
    </row>
    <row r="486" spans="5:20">
      <c r="E486" s="57"/>
      <c r="J486" s="57"/>
      <c r="O486" s="57"/>
      <c r="T486" s="57"/>
    </row>
    <row r="487" spans="5:20">
      <c r="E487" s="57"/>
      <c r="J487" s="57"/>
      <c r="O487" s="57"/>
      <c r="T487" s="57"/>
    </row>
    <row r="488" spans="5:20">
      <c r="E488" s="57"/>
      <c r="J488" s="57"/>
      <c r="O488" s="57"/>
      <c r="T488" s="57"/>
    </row>
    <row r="489" spans="5:20">
      <c r="E489" s="57"/>
      <c r="J489" s="57"/>
      <c r="O489" s="57"/>
      <c r="T489" s="57"/>
    </row>
    <row r="490" spans="5:20">
      <c r="E490" s="57"/>
      <c r="J490" s="57"/>
      <c r="O490" s="57"/>
      <c r="T490" s="57"/>
    </row>
    <row r="491" spans="5:20">
      <c r="E491" s="57"/>
      <c r="J491" s="57"/>
      <c r="O491" s="57"/>
      <c r="T491" s="57"/>
    </row>
    <row r="492" spans="5:20">
      <c r="E492" s="57"/>
      <c r="J492" s="57"/>
      <c r="O492" s="57"/>
      <c r="T492" s="57"/>
    </row>
    <row r="493" spans="5:20">
      <c r="E493" s="57"/>
      <c r="J493" s="57"/>
      <c r="O493" s="57"/>
      <c r="T493" s="57"/>
    </row>
    <row r="494" spans="5:20">
      <c r="E494" s="57"/>
      <c r="J494" s="57"/>
      <c r="O494" s="57"/>
      <c r="T494" s="57"/>
    </row>
    <row r="495" spans="5:20">
      <c r="E495" s="57"/>
      <c r="J495" s="57"/>
      <c r="O495" s="57"/>
      <c r="T495" s="57"/>
    </row>
    <row r="496" spans="5:20">
      <c r="E496" s="57"/>
      <c r="J496" s="57"/>
      <c r="O496" s="57"/>
      <c r="T496" s="57"/>
    </row>
    <row r="497" spans="5:20">
      <c r="E497" s="57"/>
      <c r="J497" s="57"/>
      <c r="O497" s="57"/>
      <c r="T497" s="57"/>
    </row>
    <row r="498" spans="5:20">
      <c r="E498" s="57"/>
      <c r="J498" s="57"/>
      <c r="O498" s="57"/>
      <c r="T498" s="57"/>
    </row>
    <row r="499" spans="5:20">
      <c r="E499" s="57"/>
      <c r="J499" s="57"/>
      <c r="O499" s="57"/>
      <c r="T499" s="57"/>
    </row>
    <row r="500" spans="5:20">
      <c r="E500" s="57"/>
      <c r="J500" s="57"/>
      <c r="O500" s="57"/>
      <c r="T500" s="57"/>
    </row>
    <row r="501" spans="5:20">
      <c r="E501" s="57"/>
      <c r="J501" s="57"/>
      <c r="O501" s="57"/>
      <c r="T501" s="57"/>
    </row>
    <row r="502" spans="5:20">
      <c r="E502" s="57"/>
      <c r="J502" s="57"/>
      <c r="O502" s="57"/>
      <c r="T502" s="57"/>
    </row>
    <row r="503" spans="5:20">
      <c r="E503" s="57"/>
      <c r="J503" s="57"/>
      <c r="O503" s="57"/>
      <c r="T503" s="57"/>
    </row>
    <row r="504" spans="5:20">
      <c r="E504" s="57"/>
      <c r="J504" s="57"/>
      <c r="O504" s="57"/>
      <c r="T504" s="57"/>
    </row>
    <row r="505" spans="5:20">
      <c r="E505" s="57"/>
      <c r="J505" s="57"/>
      <c r="O505" s="57"/>
      <c r="T505" s="57"/>
    </row>
    <row r="506" spans="5:20">
      <c r="E506" s="57"/>
      <c r="J506" s="57"/>
      <c r="O506" s="57"/>
      <c r="T506" s="57"/>
    </row>
    <row r="507" spans="5:20">
      <c r="E507" s="57"/>
      <c r="J507" s="57"/>
      <c r="O507" s="57"/>
      <c r="T507" s="57"/>
    </row>
    <row r="508" spans="5:20">
      <c r="E508" s="57"/>
      <c r="J508" s="57"/>
      <c r="O508" s="57"/>
      <c r="T508" s="57"/>
    </row>
    <row r="509" spans="5:20">
      <c r="E509" s="57"/>
      <c r="J509" s="57"/>
      <c r="O509" s="57"/>
      <c r="T509" s="57"/>
    </row>
    <row r="510" spans="5:20">
      <c r="E510" s="57"/>
      <c r="J510" s="57"/>
      <c r="O510" s="57"/>
      <c r="T510" s="57"/>
    </row>
    <row r="511" spans="5:20">
      <c r="E511" s="57"/>
      <c r="J511" s="57"/>
      <c r="O511" s="57"/>
      <c r="T511" s="57"/>
    </row>
    <row r="512" spans="5:20">
      <c r="E512" s="57"/>
      <c r="J512" s="57"/>
      <c r="O512" s="57"/>
      <c r="T512" s="57"/>
    </row>
    <row r="513" spans="5:20">
      <c r="E513" s="57"/>
      <c r="J513" s="57"/>
      <c r="O513" s="57"/>
      <c r="T513" s="57"/>
    </row>
    <row r="514" spans="5:20">
      <c r="E514" s="57"/>
      <c r="J514" s="57"/>
      <c r="O514" s="57"/>
      <c r="T514" s="57"/>
    </row>
    <row r="515" spans="5:20">
      <c r="E515" s="57"/>
      <c r="J515" s="57"/>
      <c r="O515" s="57"/>
      <c r="T515" s="57"/>
    </row>
    <row r="516" spans="5:20">
      <c r="E516" s="57"/>
      <c r="J516" s="57"/>
      <c r="O516" s="57"/>
      <c r="T516" s="57"/>
    </row>
    <row r="517" spans="5:20">
      <c r="E517" s="57"/>
      <c r="J517" s="57"/>
      <c r="O517" s="57"/>
      <c r="T517" s="57"/>
    </row>
    <row r="518" spans="5:20">
      <c r="E518" s="57"/>
      <c r="J518" s="57"/>
      <c r="O518" s="57"/>
      <c r="T518" s="57"/>
    </row>
    <row r="519" spans="5:20">
      <c r="E519" s="57"/>
      <c r="J519" s="57"/>
      <c r="O519" s="57"/>
      <c r="T519" s="57"/>
    </row>
    <row r="520" spans="5:20">
      <c r="E520" s="57"/>
      <c r="J520" s="57"/>
      <c r="O520" s="57"/>
      <c r="T520" s="57"/>
    </row>
    <row r="521" spans="5:20">
      <c r="E521" s="57"/>
      <c r="J521" s="57"/>
      <c r="O521" s="57"/>
      <c r="T521" s="57"/>
    </row>
    <row r="522" spans="5:20">
      <c r="E522" s="57"/>
      <c r="J522" s="57"/>
      <c r="O522" s="57"/>
      <c r="T522" s="57"/>
    </row>
    <row r="523" spans="5:20">
      <c r="E523" s="57"/>
      <c r="J523" s="57"/>
      <c r="O523" s="57"/>
      <c r="T523" s="57"/>
    </row>
    <row r="524" spans="5:20">
      <c r="E524" s="57"/>
      <c r="J524" s="57"/>
      <c r="O524" s="57"/>
      <c r="T524" s="57"/>
    </row>
    <row r="525" spans="5:20">
      <c r="E525" s="57"/>
      <c r="J525" s="57"/>
      <c r="O525" s="57"/>
      <c r="T525" s="57"/>
    </row>
    <row r="526" spans="5:20">
      <c r="E526" s="57"/>
      <c r="J526" s="57"/>
      <c r="O526" s="57"/>
      <c r="T526" s="57"/>
    </row>
    <row r="527" spans="5:20">
      <c r="E527" s="57"/>
      <c r="J527" s="57"/>
      <c r="O527" s="57"/>
      <c r="T527" s="57"/>
    </row>
    <row r="528" spans="5:20">
      <c r="E528" s="57"/>
      <c r="J528" s="57"/>
      <c r="O528" s="57"/>
      <c r="T528" s="57"/>
    </row>
    <row r="529" spans="5:20">
      <c r="E529" s="57"/>
      <c r="J529" s="57"/>
      <c r="O529" s="57"/>
      <c r="T529" s="57"/>
    </row>
    <row r="530" spans="5:20">
      <c r="E530" s="57"/>
      <c r="J530" s="57"/>
      <c r="O530" s="57"/>
      <c r="T530" s="57"/>
    </row>
    <row r="531" spans="5:20">
      <c r="E531" s="57"/>
      <c r="J531" s="57"/>
      <c r="O531" s="57"/>
      <c r="T531" s="57"/>
    </row>
    <row r="532" spans="5:20">
      <c r="E532" s="57"/>
      <c r="J532" s="57"/>
      <c r="O532" s="57"/>
      <c r="T532" s="57"/>
    </row>
    <row r="533" spans="5:20">
      <c r="E533" s="57"/>
      <c r="J533" s="57"/>
      <c r="O533" s="57"/>
      <c r="T533" s="57"/>
    </row>
    <row r="534" spans="5:20">
      <c r="E534" s="57"/>
      <c r="J534" s="57"/>
      <c r="O534" s="57"/>
      <c r="T534" s="57"/>
    </row>
    <row r="535" spans="5:20">
      <c r="E535" s="57"/>
      <c r="J535" s="57"/>
      <c r="O535" s="57"/>
      <c r="T535" s="57"/>
    </row>
    <row r="536" spans="5:20">
      <c r="E536" s="57"/>
      <c r="J536" s="57"/>
      <c r="O536" s="57"/>
      <c r="T536" s="57"/>
    </row>
    <row r="537" spans="5:20">
      <c r="E537" s="57"/>
      <c r="J537" s="57"/>
      <c r="O537" s="57"/>
      <c r="T537" s="57"/>
    </row>
    <row r="538" spans="5:20">
      <c r="E538" s="57"/>
      <c r="J538" s="57"/>
      <c r="O538" s="57"/>
      <c r="T538" s="57"/>
    </row>
    <row r="539" spans="5:20">
      <c r="E539" s="57"/>
      <c r="J539" s="57"/>
      <c r="O539" s="57"/>
      <c r="T539" s="57"/>
    </row>
    <row r="540" spans="5:20">
      <c r="E540" s="57"/>
      <c r="J540" s="57"/>
      <c r="O540" s="57"/>
      <c r="T540" s="57"/>
    </row>
    <row r="541" spans="5:20">
      <c r="E541" s="57"/>
      <c r="J541" s="57"/>
      <c r="O541" s="57"/>
      <c r="T541" s="57"/>
    </row>
    <row r="542" spans="5:20">
      <c r="E542" s="57"/>
      <c r="J542" s="57"/>
      <c r="O542" s="57"/>
      <c r="T542" s="57"/>
    </row>
    <row r="543" spans="5:20">
      <c r="E543" s="57"/>
      <c r="J543" s="57"/>
      <c r="O543" s="57"/>
      <c r="T543" s="57"/>
    </row>
    <row r="544" spans="5:20">
      <c r="E544" s="57"/>
      <c r="J544" s="57"/>
      <c r="O544" s="57"/>
      <c r="T544" s="57"/>
    </row>
    <row r="545" spans="5:20">
      <c r="E545" s="57"/>
      <c r="J545" s="57"/>
      <c r="O545" s="57"/>
      <c r="T545" s="57"/>
    </row>
    <row r="546" spans="5:20">
      <c r="E546" s="57"/>
      <c r="J546" s="57"/>
      <c r="O546" s="57"/>
      <c r="T546" s="57"/>
    </row>
    <row r="547" spans="5:20">
      <c r="E547" s="57"/>
      <c r="J547" s="57"/>
      <c r="O547" s="57"/>
      <c r="T547" s="57"/>
    </row>
    <row r="548" spans="5:20">
      <c r="E548" s="57"/>
      <c r="J548" s="57"/>
      <c r="O548" s="57"/>
      <c r="T548" s="57"/>
    </row>
    <row r="549" spans="5:20">
      <c r="E549" s="57"/>
      <c r="J549" s="57"/>
      <c r="O549" s="57"/>
      <c r="T549" s="57"/>
    </row>
    <row r="550" spans="5:20">
      <c r="E550" s="57"/>
      <c r="J550" s="57"/>
      <c r="O550" s="57"/>
      <c r="T550" s="57"/>
    </row>
    <row r="551" spans="5:20">
      <c r="E551" s="57"/>
      <c r="J551" s="57"/>
      <c r="O551" s="57"/>
      <c r="T551" s="57"/>
    </row>
    <row r="552" spans="5:20">
      <c r="E552" s="57"/>
      <c r="J552" s="57"/>
      <c r="O552" s="57"/>
      <c r="T552" s="57"/>
    </row>
    <row r="553" spans="5:20">
      <c r="E553" s="57"/>
      <c r="J553" s="57"/>
      <c r="O553" s="57"/>
      <c r="T553" s="57"/>
    </row>
    <row r="554" spans="5:20">
      <c r="E554" s="57"/>
      <c r="J554" s="57"/>
      <c r="O554" s="57"/>
      <c r="T554" s="57"/>
    </row>
    <row r="555" spans="5:20">
      <c r="E555" s="57"/>
      <c r="J555" s="57"/>
      <c r="O555" s="57"/>
      <c r="T555" s="57"/>
    </row>
    <row r="556" spans="5:20">
      <c r="E556" s="57"/>
      <c r="J556" s="57"/>
      <c r="O556" s="57"/>
      <c r="T556" s="57"/>
    </row>
    <row r="557" spans="5:20">
      <c r="E557" s="57"/>
      <c r="J557" s="57"/>
      <c r="O557" s="57"/>
      <c r="T557" s="57"/>
    </row>
    <row r="558" spans="5:20">
      <c r="E558" s="57"/>
      <c r="J558" s="57"/>
      <c r="O558" s="57"/>
      <c r="T558" s="57"/>
    </row>
    <row r="559" spans="5:20">
      <c r="E559" s="57"/>
      <c r="J559" s="57"/>
      <c r="O559" s="57"/>
      <c r="T559" s="57"/>
    </row>
    <row r="560" spans="5:20">
      <c r="E560" s="57"/>
      <c r="J560" s="57"/>
      <c r="O560" s="57"/>
      <c r="T560" s="57"/>
    </row>
    <row r="561" spans="5:20">
      <c r="E561" s="57"/>
      <c r="J561" s="57"/>
      <c r="O561" s="57"/>
      <c r="T561" s="57"/>
    </row>
    <row r="562" spans="5:20">
      <c r="E562" s="57"/>
      <c r="J562" s="57"/>
      <c r="O562" s="57"/>
      <c r="T562" s="57"/>
    </row>
    <row r="563" spans="5:20">
      <c r="E563" s="57"/>
      <c r="J563" s="57"/>
      <c r="O563" s="57"/>
      <c r="T563" s="57"/>
    </row>
    <row r="564" spans="5:20">
      <c r="E564" s="57"/>
      <c r="J564" s="57"/>
      <c r="O564" s="57"/>
      <c r="T564" s="57"/>
    </row>
    <row r="565" spans="5:20">
      <c r="E565" s="57"/>
      <c r="J565" s="57"/>
      <c r="O565" s="57"/>
      <c r="T565" s="57"/>
    </row>
    <row r="566" spans="5:20">
      <c r="E566" s="57"/>
      <c r="J566" s="57"/>
      <c r="O566" s="57"/>
      <c r="T566" s="57"/>
    </row>
    <row r="567" spans="5:20">
      <c r="E567" s="57"/>
      <c r="J567" s="57"/>
      <c r="O567" s="57"/>
      <c r="T567" s="57"/>
    </row>
    <row r="568" spans="5:20">
      <c r="E568" s="57"/>
      <c r="J568" s="57"/>
      <c r="O568" s="57"/>
      <c r="T568" s="57"/>
    </row>
    <row r="569" spans="5:20">
      <c r="E569" s="57"/>
      <c r="J569" s="57"/>
      <c r="O569" s="57"/>
      <c r="T569" s="57"/>
    </row>
    <row r="570" spans="5:20">
      <c r="E570" s="57"/>
      <c r="J570" s="57"/>
      <c r="O570" s="57"/>
      <c r="T570" s="57"/>
    </row>
    <row r="571" spans="5:20">
      <c r="E571" s="57"/>
      <c r="J571" s="57"/>
      <c r="O571" s="57"/>
      <c r="T571" s="57"/>
    </row>
    <row r="572" spans="5:20">
      <c r="E572" s="57"/>
      <c r="J572" s="57"/>
      <c r="O572" s="57"/>
      <c r="T572" s="57"/>
    </row>
    <row r="573" spans="5:20">
      <c r="E573" s="57"/>
      <c r="J573" s="57"/>
      <c r="O573" s="57"/>
      <c r="T573" s="57"/>
    </row>
    <row r="574" spans="5:20">
      <c r="E574" s="57"/>
      <c r="J574" s="57"/>
      <c r="O574" s="57"/>
      <c r="T574" s="57"/>
    </row>
    <row r="575" spans="5:20">
      <c r="E575" s="57"/>
      <c r="J575" s="57"/>
      <c r="O575" s="57"/>
      <c r="T575" s="57"/>
    </row>
    <row r="576" spans="5:20">
      <c r="E576" s="57"/>
      <c r="J576" s="57"/>
      <c r="O576" s="57"/>
      <c r="T576" s="57"/>
    </row>
    <row r="577" spans="5:20">
      <c r="E577" s="57"/>
      <c r="J577" s="57"/>
      <c r="O577" s="57"/>
      <c r="T577" s="57"/>
    </row>
    <row r="578" spans="5:20">
      <c r="E578" s="57"/>
      <c r="J578" s="57"/>
      <c r="O578" s="57"/>
      <c r="T578" s="57"/>
    </row>
    <row r="579" spans="5:20">
      <c r="E579" s="57"/>
      <c r="J579" s="57"/>
      <c r="O579" s="57"/>
      <c r="T579" s="57"/>
    </row>
    <row r="580" spans="5:20">
      <c r="E580" s="57"/>
      <c r="J580" s="57"/>
      <c r="O580" s="57"/>
      <c r="T580" s="57"/>
    </row>
    <row r="581" spans="5:20">
      <c r="E581" s="57"/>
      <c r="J581" s="57"/>
      <c r="O581" s="57"/>
      <c r="T581" s="57"/>
    </row>
    <row r="582" spans="5:20">
      <c r="E582" s="57"/>
      <c r="J582" s="57"/>
      <c r="O582" s="57"/>
      <c r="T582" s="57"/>
    </row>
    <row r="583" spans="5:20">
      <c r="E583" s="57"/>
      <c r="J583" s="57"/>
      <c r="O583" s="57"/>
      <c r="T583" s="57"/>
    </row>
    <row r="584" spans="5:20">
      <c r="E584" s="57"/>
      <c r="J584" s="57"/>
      <c r="O584" s="57"/>
      <c r="T584" s="57"/>
    </row>
    <row r="585" spans="5:20">
      <c r="E585" s="57"/>
      <c r="J585" s="57"/>
      <c r="O585" s="57"/>
      <c r="T585" s="57"/>
    </row>
    <row r="586" spans="5:20">
      <c r="E586" s="57"/>
      <c r="J586" s="57"/>
      <c r="O586" s="57"/>
      <c r="T586" s="57"/>
    </row>
    <row r="587" spans="5:20">
      <c r="E587" s="57"/>
      <c r="J587" s="57"/>
      <c r="O587" s="57"/>
      <c r="T587" s="57"/>
    </row>
    <row r="588" spans="5:20">
      <c r="E588" s="57"/>
      <c r="J588" s="57"/>
      <c r="O588" s="57"/>
      <c r="T588" s="57"/>
    </row>
    <row r="589" spans="5:20">
      <c r="E589" s="57"/>
      <c r="J589" s="57"/>
      <c r="O589" s="57"/>
      <c r="T589" s="57"/>
    </row>
    <row r="590" spans="5:20">
      <c r="E590" s="57"/>
      <c r="J590" s="57"/>
      <c r="O590" s="57"/>
      <c r="T590" s="57"/>
    </row>
    <row r="591" spans="5:20">
      <c r="E591" s="57"/>
      <c r="J591" s="57"/>
      <c r="O591" s="57"/>
      <c r="T591" s="57"/>
    </row>
    <row r="592" spans="5:20">
      <c r="E592" s="57"/>
      <c r="J592" s="57"/>
      <c r="O592" s="57"/>
      <c r="T592" s="57"/>
    </row>
    <row r="593" spans="5:20">
      <c r="E593" s="57"/>
      <c r="J593" s="57"/>
      <c r="O593" s="57"/>
      <c r="T593" s="57"/>
    </row>
    <row r="594" spans="5:20">
      <c r="E594" s="57"/>
      <c r="J594" s="57"/>
      <c r="O594" s="57"/>
      <c r="T594" s="57"/>
    </row>
    <row r="595" spans="5:20">
      <c r="E595" s="57"/>
      <c r="J595" s="57"/>
      <c r="O595" s="57"/>
      <c r="T595" s="57"/>
    </row>
    <row r="596" spans="5:20">
      <c r="E596" s="57"/>
      <c r="J596" s="57"/>
      <c r="O596" s="57"/>
      <c r="T596" s="57"/>
    </row>
    <row r="597" spans="5:20">
      <c r="E597" s="57"/>
      <c r="J597" s="57"/>
      <c r="O597" s="57"/>
      <c r="T597" s="57"/>
    </row>
    <row r="598" spans="5:20">
      <c r="E598" s="57"/>
      <c r="J598" s="57"/>
      <c r="O598" s="57"/>
      <c r="T598" s="57"/>
    </row>
    <row r="599" spans="5:20">
      <c r="E599" s="57"/>
      <c r="J599" s="57"/>
      <c r="O599" s="57"/>
      <c r="T599" s="57"/>
    </row>
    <row r="600" spans="5:20">
      <c r="E600" s="57"/>
      <c r="J600" s="57"/>
      <c r="O600" s="57"/>
      <c r="T600" s="57"/>
    </row>
    <row r="601" spans="5:20">
      <c r="E601" s="57"/>
      <c r="J601" s="57"/>
      <c r="O601" s="57"/>
      <c r="T601" s="57"/>
    </row>
    <row r="602" spans="5:20">
      <c r="E602" s="57"/>
      <c r="J602" s="57"/>
      <c r="O602" s="57"/>
      <c r="T602" s="57"/>
    </row>
    <row r="603" spans="5:20">
      <c r="E603" s="57"/>
      <c r="J603" s="57"/>
      <c r="O603" s="57"/>
      <c r="T603" s="57"/>
    </row>
    <row r="604" spans="5:20">
      <c r="E604" s="57"/>
      <c r="J604" s="57"/>
      <c r="O604" s="57"/>
      <c r="T604" s="57"/>
    </row>
    <row r="605" spans="5:20">
      <c r="E605" s="57"/>
      <c r="J605" s="57"/>
      <c r="O605" s="57"/>
      <c r="T605" s="57"/>
    </row>
    <row r="606" spans="5:20">
      <c r="E606" s="57"/>
      <c r="J606" s="57"/>
      <c r="O606" s="57"/>
      <c r="T606" s="57"/>
    </row>
    <row r="607" spans="5:20">
      <c r="E607" s="57"/>
      <c r="J607" s="57"/>
      <c r="O607" s="57"/>
      <c r="T607" s="57"/>
    </row>
    <row r="608" spans="5:20">
      <c r="E608" s="57"/>
      <c r="J608" s="57"/>
      <c r="O608" s="57"/>
      <c r="T608" s="57"/>
    </row>
    <row r="609" spans="5:20">
      <c r="E609" s="57"/>
      <c r="J609" s="57"/>
      <c r="O609" s="57"/>
      <c r="T609" s="57"/>
    </row>
    <row r="610" spans="5:20">
      <c r="E610" s="57"/>
      <c r="J610" s="57"/>
      <c r="O610" s="57"/>
      <c r="T610" s="57"/>
    </row>
    <row r="611" spans="5:20">
      <c r="E611" s="57"/>
      <c r="J611" s="57"/>
      <c r="O611" s="57"/>
      <c r="T611" s="57"/>
    </row>
    <row r="612" spans="5:20">
      <c r="E612" s="57"/>
      <c r="J612" s="57"/>
      <c r="O612" s="57"/>
      <c r="T612" s="57"/>
    </row>
    <row r="613" spans="5:20">
      <c r="E613" s="57"/>
      <c r="J613" s="57"/>
      <c r="O613" s="57"/>
      <c r="T613" s="57"/>
    </row>
    <row r="614" spans="5:20">
      <c r="E614" s="57"/>
      <c r="J614" s="57"/>
      <c r="O614" s="57"/>
      <c r="T614" s="57"/>
    </row>
    <row r="615" spans="5:20">
      <c r="E615" s="57"/>
      <c r="J615" s="57"/>
      <c r="O615" s="57"/>
      <c r="T615" s="57"/>
    </row>
    <row r="616" spans="5:20">
      <c r="E616" s="57"/>
      <c r="J616" s="57"/>
      <c r="O616" s="57"/>
      <c r="T616" s="57"/>
    </row>
    <row r="617" spans="5:20">
      <c r="E617" s="57"/>
      <c r="J617" s="57"/>
      <c r="O617" s="57"/>
      <c r="T617" s="57"/>
    </row>
    <row r="618" spans="5:20">
      <c r="E618" s="57"/>
      <c r="J618" s="57"/>
      <c r="O618" s="57"/>
      <c r="T618" s="57"/>
    </row>
    <row r="619" spans="5:20">
      <c r="E619" s="57"/>
      <c r="J619" s="57"/>
      <c r="O619" s="57"/>
      <c r="T619" s="57"/>
    </row>
    <row r="620" spans="5:20">
      <c r="E620" s="57"/>
      <c r="J620" s="57"/>
      <c r="O620" s="57"/>
      <c r="T620" s="57"/>
    </row>
    <row r="621" spans="5:20">
      <c r="E621" s="57"/>
      <c r="J621" s="57"/>
      <c r="O621" s="57"/>
      <c r="T621" s="57"/>
    </row>
    <row r="622" spans="5:20">
      <c r="E622" s="57"/>
      <c r="J622" s="57"/>
      <c r="O622" s="57"/>
      <c r="T622" s="57"/>
    </row>
    <row r="623" spans="5:20">
      <c r="E623" s="57"/>
      <c r="J623" s="57"/>
      <c r="O623" s="57"/>
      <c r="T623" s="57"/>
    </row>
    <row r="624" spans="5:20">
      <c r="E624" s="57"/>
      <c r="J624" s="57"/>
      <c r="O624" s="57"/>
      <c r="T624" s="57"/>
    </row>
    <row r="625" spans="5:20">
      <c r="E625" s="57"/>
      <c r="J625" s="57"/>
      <c r="O625" s="57"/>
      <c r="T625" s="57"/>
    </row>
    <row r="626" spans="5:20">
      <c r="E626" s="57"/>
      <c r="J626" s="57"/>
      <c r="O626" s="57"/>
      <c r="T626" s="57"/>
    </row>
    <row r="627" spans="5:20">
      <c r="E627" s="57"/>
      <c r="J627" s="57"/>
      <c r="O627" s="57"/>
      <c r="T627" s="57"/>
    </row>
    <row r="628" spans="5:20">
      <c r="E628" s="57"/>
      <c r="J628" s="57"/>
      <c r="O628" s="57"/>
      <c r="T628" s="57"/>
    </row>
    <row r="629" spans="5:20">
      <c r="E629" s="57"/>
      <c r="J629" s="57"/>
      <c r="O629" s="57"/>
      <c r="T629" s="57"/>
    </row>
    <row r="630" spans="5:20">
      <c r="E630" s="57"/>
      <c r="J630" s="57"/>
      <c r="O630" s="57"/>
      <c r="T630" s="57"/>
    </row>
    <row r="631" spans="5:20">
      <c r="E631" s="57"/>
      <c r="J631" s="57"/>
      <c r="O631" s="57"/>
      <c r="T631" s="57"/>
    </row>
    <row r="632" spans="5:20">
      <c r="E632" s="57"/>
      <c r="J632" s="57"/>
      <c r="O632" s="57"/>
      <c r="T632" s="57"/>
    </row>
    <row r="633" spans="5:20">
      <c r="E633" s="57"/>
      <c r="J633" s="57"/>
      <c r="O633" s="57"/>
      <c r="T633" s="57"/>
    </row>
    <row r="634" spans="5:20">
      <c r="E634" s="57"/>
      <c r="J634" s="57"/>
      <c r="O634" s="57"/>
      <c r="T634" s="57"/>
    </row>
    <row r="635" spans="5:20">
      <c r="E635" s="57"/>
      <c r="J635" s="57"/>
      <c r="O635" s="57"/>
      <c r="T635" s="57"/>
    </row>
    <row r="636" spans="5:20">
      <c r="E636" s="57"/>
      <c r="J636" s="57"/>
      <c r="O636" s="57"/>
      <c r="T636" s="57"/>
    </row>
    <row r="637" spans="5:20">
      <c r="E637" s="57"/>
      <c r="J637" s="57"/>
      <c r="O637" s="57"/>
      <c r="T637" s="57"/>
    </row>
    <row r="638" spans="5:20">
      <c r="E638" s="57"/>
      <c r="J638" s="57"/>
      <c r="O638" s="57"/>
      <c r="T638" s="57"/>
    </row>
    <row r="639" spans="5:20">
      <c r="E639" s="57"/>
      <c r="J639" s="57"/>
      <c r="O639" s="57"/>
      <c r="T639" s="57"/>
    </row>
    <row r="640" spans="5:20">
      <c r="E640" s="57"/>
      <c r="J640" s="57"/>
      <c r="O640" s="57"/>
      <c r="T640" s="57"/>
    </row>
    <row r="641" spans="5:20">
      <c r="E641" s="57"/>
      <c r="J641" s="57"/>
      <c r="O641" s="57"/>
      <c r="T641" s="57"/>
    </row>
    <row r="642" spans="5:20">
      <c r="E642" s="57"/>
      <c r="J642" s="57"/>
      <c r="O642" s="57"/>
      <c r="T642" s="57"/>
    </row>
    <row r="643" spans="5:20">
      <c r="E643" s="57"/>
      <c r="J643" s="57"/>
      <c r="O643" s="57"/>
      <c r="T643" s="57"/>
    </row>
    <row r="644" spans="5:20">
      <c r="E644" s="57"/>
      <c r="J644" s="57"/>
      <c r="O644" s="57"/>
      <c r="T644" s="57"/>
    </row>
    <row r="645" spans="5:20">
      <c r="E645" s="57"/>
      <c r="J645" s="57"/>
      <c r="O645" s="57"/>
      <c r="T645" s="57"/>
    </row>
    <row r="646" spans="5:20">
      <c r="E646" s="57"/>
      <c r="J646" s="57"/>
      <c r="O646" s="57"/>
      <c r="T646" s="57"/>
    </row>
    <row r="647" spans="5:20">
      <c r="E647" s="57"/>
      <c r="J647" s="57"/>
      <c r="O647" s="57"/>
      <c r="T647" s="57"/>
    </row>
    <row r="648" spans="5:20">
      <c r="E648" s="57"/>
      <c r="J648" s="57"/>
      <c r="O648" s="57"/>
      <c r="T648" s="57"/>
    </row>
    <row r="649" spans="5:20">
      <c r="E649" s="57"/>
      <c r="J649" s="57"/>
      <c r="O649" s="57"/>
      <c r="T649" s="57"/>
    </row>
    <row r="650" spans="5:20">
      <c r="E650" s="57"/>
      <c r="J650" s="57"/>
      <c r="O650" s="57"/>
      <c r="T650" s="57"/>
    </row>
    <row r="651" spans="5:20">
      <c r="E651" s="57"/>
      <c r="J651" s="57"/>
      <c r="O651" s="57"/>
      <c r="T651" s="57"/>
    </row>
    <row r="652" spans="5:20">
      <c r="E652" s="57"/>
      <c r="J652" s="57"/>
      <c r="O652" s="57"/>
      <c r="T652" s="57"/>
    </row>
    <row r="653" spans="5:20">
      <c r="E653" s="57"/>
      <c r="J653" s="57"/>
      <c r="O653" s="57"/>
      <c r="T653" s="57"/>
    </row>
    <row r="654" spans="5:20">
      <c r="E654" s="57"/>
      <c r="J654" s="57"/>
      <c r="O654" s="57"/>
      <c r="T654" s="57"/>
    </row>
    <row r="655" spans="5:20">
      <c r="E655" s="57"/>
      <c r="J655" s="57"/>
      <c r="O655" s="57"/>
      <c r="T655" s="57"/>
    </row>
    <row r="656" spans="5:20">
      <c r="E656" s="57"/>
      <c r="J656" s="57"/>
      <c r="O656" s="57"/>
      <c r="T656" s="57"/>
    </row>
    <row r="657" spans="5:20">
      <c r="E657" s="57"/>
      <c r="J657" s="57"/>
      <c r="O657" s="57"/>
      <c r="T657" s="57"/>
    </row>
    <row r="658" spans="5:20">
      <c r="E658" s="57"/>
      <c r="J658" s="57"/>
      <c r="O658" s="57"/>
      <c r="T658" s="57"/>
    </row>
    <row r="659" spans="5:20">
      <c r="E659" s="57"/>
      <c r="J659" s="57"/>
      <c r="O659" s="57"/>
      <c r="T659" s="57"/>
    </row>
    <row r="660" spans="5:20">
      <c r="E660" s="57"/>
      <c r="J660" s="57"/>
      <c r="O660" s="57"/>
      <c r="T660" s="57"/>
    </row>
    <row r="661" spans="5:20">
      <c r="E661" s="57"/>
      <c r="J661" s="57"/>
      <c r="O661" s="57"/>
      <c r="T661" s="57"/>
    </row>
    <row r="662" spans="5:20">
      <c r="E662" s="57"/>
      <c r="J662" s="57"/>
      <c r="O662" s="57"/>
      <c r="T662" s="57"/>
    </row>
    <row r="663" spans="5:20">
      <c r="E663" s="57"/>
      <c r="J663" s="57"/>
      <c r="O663" s="57"/>
      <c r="T663" s="57"/>
    </row>
    <row r="664" spans="5:20">
      <c r="E664" s="57"/>
      <c r="J664" s="57"/>
      <c r="O664" s="57"/>
      <c r="T664" s="57"/>
    </row>
    <row r="665" spans="5:20">
      <c r="E665" s="57"/>
      <c r="J665" s="57"/>
      <c r="O665" s="57"/>
      <c r="T665" s="57"/>
    </row>
    <row r="666" spans="5:20">
      <c r="E666" s="57"/>
      <c r="J666" s="57"/>
      <c r="O666" s="57"/>
      <c r="T666" s="57"/>
    </row>
    <row r="667" spans="5:20">
      <c r="E667" s="57"/>
      <c r="J667" s="57"/>
      <c r="O667" s="57"/>
      <c r="T667" s="57"/>
    </row>
    <row r="668" spans="5:20">
      <c r="E668" s="57"/>
      <c r="J668" s="57"/>
      <c r="O668" s="57"/>
      <c r="T668" s="57"/>
    </row>
    <row r="669" spans="5:20">
      <c r="E669" s="57"/>
      <c r="J669" s="57"/>
      <c r="O669" s="57"/>
      <c r="T669" s="57"/>
    </row>
    <row r="670" spans="5:20">
      <c r="E670" s="57"/>
      <c r="J670" s="57"/>
      <c r="O670" s="57"/>
      <c r="T670" s="57"/>
    </row>
    <row r="671" spans="5:20">
      <c r="E671" s="57"/>
      <c r="J671" s="57"/>
      <c r="O671" s="57"/>
      <c r="T671" s="57"/>
    </row>
    <row r="672" spans="5:20">
      <c r="E672" s="57"/>
      <c r="J672" s="57"/>
      <c r="O672" s="57"/>
      <c r="T672" s="57"/>
    </row>
    <row r="673" spans="5:20">
      <c r="E673" s="57"/>
      <c r="J673" s="57"/>
      <c r="O673" s="57"/>
      <c r="T673" s="57"/>
    </row>
    <row r="674" spans="5:20">
      <c r="E674" s="57"/>
      <c r="J674" s="57"/>
      <c r="O674" s="57"/>
      <c r="T674" s="57"/>
    </row>
    <row r="675" spans="5:20">
      <c r="E675" s="57"/>
      <c r="J675" s="57"/>
      <c r="O675" s="57"/>
      <c r="T675" s="57"/>
    </row>
    <row r="676" spans="5:20">
      <c r="E676" s="57"/>
      <c r="J676" s="57"/>
      <c r="O676" s="57"/>
      <c r="T676" s="57"/>
    </row>
    <row r="677" spans="5:20">
      <c r="E677" s="57"/>
      <c r="J677" s="57"/>
      <c r="O677" s="57"/>
      <c r="T677" s="57"/>
    </row>
    <row r="678" spans="5:20">
      <c r="E678" s="57"/>
      <c r="J678" s="57"/>
      <c r="O678" s="57"/>
      <c r="T678" s="57"/>
    </row>
    <row r="679" spans="5:20">
      <c r="E679" s="57"/>
      <c r="J679" s="57"/>
      <c r="O679" s="57"/>
      <c r="T679" s="57"/>
    </row>
    <row r="680" spans="5:20">
      <c r="E680" s="57"/>
      <c r="J680" s="57"/>
      <c r="O680" s="57"/>
      <c r="T680" s="57"/>
    </row>
    <row r="681" spans="5:20">
      <c r="E681" s="57"/>
      <c r="J681" s="57"/>
      <c r="O681" s="57"/>
      <c r="T681" s="57"/>
    </row>
    <row r="682" spans="5:20">
      <c r="E682" s="57"/>
      <c r="J682" s="57"/>
      <c r="O682" s="57"/>
      <c r="T682" s="57"/>
    </row>
    <row r="683" spans="5:20">
      <c r="E683" s="57"/>
      <c r="J683" s="57"/>
      <c r="O683" s="57"/>
      <c r="T683" s="57"/>
    </row>
    <row r="684" spans="5:20">
      <c r="E684" s="57"/>
      <c r="J684" s="57"/>
      <c r="O684" s="57"/>
      <c r="T684" s="57"/>
    </row>
    <row r="685" spans="5:20">
      <c r="E685" s="57"/>
      <c r="J685" s="57"/>
      <c r="O685" s="57"/>
      <c r="T685" s="57"/>
    </row>
    <row r="686" spans="5:20">
      <c r="E686" s="57"/>
      <c r="J686" s="57"/>
      <c r="O686" s="57"/>
      <c r="T686" s="57"/>
    </row>
    <row r="687" spans="5:20">
      <c r="E687" s="57"/>
      <c r="J687" s="57"/>
      <c r="O687" s="57"/>
      <c r="T687" s="57"/>
    </row>
    <row r="688" spans="5:20">
      <c r="E688" s="57"/>
      <c r="J688" s="57"/>
      <c r="O688" s="57"/>
      <c r="T688" s="57"/>
    </row>
    <row r="689" spans="5:20">
      <c r="E689" s="57"/>
      <c r="J689" s="57"/>
      <c r="O689" s="57"/>
      <c r="T689" s="57"/>
    </row>
    <row r="690" spans="5:20">
      <c r="E690" s="57"/>
      <c r="J690" s="57"/>
      <c r="O690" s="57"/>
      <c r="T690" s="57"/>
    </row>
    <row r="691" spans="5:20">
      <c r="E691" s="57"/>
      <c r="J691" s="57"/>
      <c r="O691" s="57"/>
      <c r="T691" s="57"/>
    </row>
    <row r="692" spans="5:20">
      <c r="E692" s="57"/>
      <c r="J692" s="57"/>
      <c r="O692" s="57"/>
      <c r="T692" s="57"/>
    </row>
    <row r="693" spans="5:20">
      <c r="E693" s="57"/>
      <c r="J693" s="57"/>
      <c r="O693" s="57"/>
      <c r="T693" s="57"/>
    </row>
    <row r="694" spans="5:20">
      <c r="E694" s="57"/>
      <c r="J694" s="57"/>
      <c r="O694" s="57"/>
      <c r="T694" s="57"/>
    </row>
    <row r="695" spans="5:20">
      <c r="E695" s="57"/>
      <c r="J695" s="57"/>
      <c r="O695" s="57"/>
      <c r="T695" s="57"/>
    </row>
    <row r="696" spans="5:20">
      <c r="E696" s="57"/>
      <c r="J696" s="57"/>
      <c r="O696" s="57"/>
      <c r="T696" s="57"/>
    </row>
    <row r="697" spans="5:20">
      <c r="E697" s="57"/>
      <c r="J697" s="57"/>
      <c r="O697" s="57"/>
      <c r="T697" s="57"/>
    </row>
    <row r="698" spans="5:20">
      <c r="E698" s="57"/>
      <c r="J698" s="57"/>
      <c r="O698" s="57"/>
      <c r="T698" s="57"/>
    </row>
    <row r="699" spans="5:20">
      <c r="E699" s="57"/>
      <c r="J699" s="57"/>
      <c r="O699" s="57"/>
      <c r="T699" s="57"/>
    </row>
    <row r="700" spans="5:20">
      <c r="E700" s="57"/>
      <c r="J700" s="57"/>
      <c r="O700" s="57"/>
      <c r="T700" s="57"/>
    </row>
    <row r="701" spans="5:20">
      <c r="E701" s="57"/>
      <c r="J701" s="57"/>
      <c r="O701" s="57"/>
      <c r="T701" s="57"/>
    </row>
    <row r="702" spans="5:20">
      <c r="E702" s="57"/>
      <c r="J702" s="57"/>
      <c r="O702" s="57"/>
      <c r="T702" s="57"/>
    </row>
    <row r="703" spans="5:20">
      <c r="E703" s="57"/>
      <c r="J703" s="57"/>
      <c r="O703" s="57"/>
      <c r="T703" s="57"/>
    </row>
    <row r="704" spans="5:20">
      <c r="E704" s="57"/>
      <c r="J704" s="57"/>
      <c r="O704" s="57"/>
      <c r="T704" s="57"/>
    </row>
    <row r="705" spans="5:20">
      <c r="E705" s="57"/>
      <c r="J705" s="57"/>
      <c r="O705" s="57"/>
      <c r="T705" s="57"/>
    </row>
    <row r="706" spans="5:20">
      <c r="E706" s="57"/>
      <c r="J706" s="57"/>
      <c r="O706" s="57"/>
      <c r="T706" s="57"/>
    </row>
    <row r="707" spans="5:20">
      <c r="E707" s="57"/>
      <c r="J707" s="57"/>
      <c r="O707" s="57"/>
      <c r="T707" s="57"/>
    </row>
    <row r="708" spans="5:20">
      <c r="E708" s="57"/>
      <c r="J708" s="57"/>
      <c r="O708" s="57"/>
      <c r="T708" s="57"/>
    </row>
    <row r="709" spans="5:20">
      <c r="E709" s="57"/>
      <c r="J709" s="57"/>
      <c r="O709" s="57"/>
      <c r="T709" s="57"/>
    </row>
    <row r="710" spans="5:20">
      <c r="E710" s="57"/>
      <c r="J710" s="57"/>
      <c r="O710" s="57"/>
      <c r="T710" s="57"/>
    </row>
    <row r="711" spans="5:20">
      <c r="E711" s="57"/>
      <c r="J711" s="57"/>
      <c r="O711" s="57"/>
      <c r="T711" s="57"/>
    </row>
    <row r="712" spans="5:20">
      <c r="E712" s="57"/>
      <c r="J712" s="57"/>
      <c r="O712" s="57"/>
      <c r="T712" s="57"/>
    </row>
    <row r="713" spans="5:20">
      <c r="E713" s="57"/>
      <c r="J713" s="57"/>
      <c r="O713" s="57"/>
      <c r="T713" s="57"/>
    </row>
    <row r="714" spans="5:20">
      <c r="E714" s="57"/>
      <c r="J714" s="57"/>
      <c r="O714" s="57"/>
      <c r="T714" s="57"/>
    </row>
    <row r="715" spans="5:20">
      <c r="E715" s="57"/>
      <c r="J715" s="57"/>
      <c r="O715" s="57"/>
      <c r="T715" s="57"/>
    </row>
    <row r="716" spans="5:20">
      <c r="E716" s="57"/>
      <c r="J716" s="57"/>
      <c r="O716" s="57"/>
      <c r="T716" s="57"/>
    </row>
    <row r="717" spans="5:20">
      <c r="E717" s="57"/>
      <c r="J717" s="57"/>
      <c r="O717" s="57"/>
      <c r="T717" s="57"/>
    </row>
    <row r="718" spans="5:20">
      <c r="E718" s="57"/>
      <c r="J718" s="57"/>
      <c r="O718" s="57"/>
      <c r="T718" s="57"/>
    </row>
    <row r="719" spans="5:20">
      <c r="E719" s="57"/>
      <c r="J719" s="57"/>
      <c r="O719" s="57"/>
      <c r="T719" s="57"/>
    </row>
    <row r="720" spans="5:20">
      <c r="E720" s="57"/>
      <c r="J720" s="57"/>
      <c r="O720" s="57"/>
      <c r="T720" s="57"/>
    </row>
    <row r="721" spans="5:20">
      <c r="E721" s="57"/>
      <c r="J721" s="57"/>
      <c r="O721" s="57"/>
      <c r="T721" s="57"/>
    </row>
    <row r="722" spans="5:20">
      <c r="E722" s="57"/>
      <c r="J722" s="57"/>
      <c r="O722" s="57"/>
      <c r="T722" s="57"/>
    </row>
    <row r="723" spans="5:20">
      <c r="E723" s="57"/>
      <c r="J723" s="57"/>
      <c r="O723" s="57"/>
      <c r="T723" s="57"/>
    </row>
    <row r="724" spans="5:20">
      <c r="E724" s="57"/>
      <c r="J724" s="57"/>
      <c r="O724" s="57"/>
      <c r="T724" s="57"/>
    </row>
    <row r="725" spans="5:20">
      <c r="E725" s="57"/>
      <c r="J725" s="57"/>
      <c r="O725" s="57"/>
      <c r="T725" s="57"/>
    </row>
    <row r="726" spans="5:20">
      <c r="E726" s="57"/>
      <c r="J726" s="57"/>
      <c r="O726" s="57"/>
      <c r="T726" s="57"/>
    </row>
    <row r="727" spans="5:20">
      <c r="E727" s="57"/>
      <c r="J727" s="57"/>
      <c r="O727" s="57"/>
      <c r="T727" s="57"/>
    </row>
    <row r="728" spans="5:20">
      <c r="E728" s="57"/>
      <c r="J728" s="57"/>
      <c r="O728" s="57"/>
      <c r="T728" s="57"/>
    </row>
    <row r="729" spans="5:20">
      <c r="E729" s="57"/>
      <c r="J729" s="57"/>
      <c r="O729" s="57"/>
      <c r="T729" s="57"/>
    </row>
    <row r="730" spans="5:20">
      <c r="E730" s="57"/>
      <c r="J730" s="57"/>
      <c r="O730" s="57"/>
      <c r="T730" s="57"/>
    </row>
    <row r="731" spans="5:20">
      <c r="E731" s="57"/>
      <c r="J731" s="57"/>
      <c r="O731" s="57"/>
      <c r="T731" s="57"/>
    </row>
    <row r="732" spans="5:20">
      <c r="E732" s="57"/>
      <c r="J732" s="57"/>
      <c r="O732" s="57"/>
      <c r="T732" s="57"/>
    </row>
    <row r="733" spans="5:20">
      <c r="E733" s="57"/>
      <c r="J733" s="57"/>
      <c r="O733" s="57"/>
      <c r="T733" s="57"/>
    </row>
    <row r="734" spans="5:20">
      <c r="E734" s="57"/>
      <c r="J734" s="57"/>
      <c r="O734" s="57"/>
      <c r="T734" s="57"/>
    </row>
    <row r="735" spans="5:20">
      <c r="E735" s="57"/>
      <c r="J735" s="57"/>
      <c r="O735" s="57"/>
      <c r="T735" s="57"/>
    </row>
    <row r="736" spans="5:20">
      <c r="E736" s="57"/>
      <c r="J736" s="57"/>
      <c r="O736" s="57"/>
      <c r="T736" s="57"/>
    </row>
    <row r="737" spans="5:20">
      <c r="E737" s="57"/>
      <c r="J737" s="57"/>
      <c r="O737" s="57"/>
      <c r="T737" s="57"/>
    </row>
    <row r="738" spans="5:20">
      <c r="E738" s="57"/>
      <c r="J738" s="57"/>
      <c r="O738" s="57"/>
      <c r="T738" s="57"/>
    </row>
    <row r="739" spans="5:20">
      <c r="E739" s="57"/>
      <c r="J739" s="57"/>
      <c r="O739" s="57"/>
      <c r="T739" s="57"/>
    </row>
    <row r="740" spans="5:20">
      <c r="E740" s="57"/>
      <c r="J740" s="57"/>
      <c r="O740" s="57"/>
      <c r="T740" s="57"/>
    </row>
    <row r="741" spans="5:20">
      <c r="E741" s="57"/>
      <c r="J741" s="57"/>
      <c r="O741" s="57"/>
      <c r="T741" s="57"/>
    </row>
    <row r="742" spans="5:20">
      <c r="E742" s="57"/>
      <c r="J742" s="57"/>
      <c r="O742" s="57"/>
      <c r="T742" s="57"/>
    </row>
    <row r="743" spans="5:20">
      <c r="E743" s="57"/>
      <c r="J743" s="57"/>
      <c r="O743" s="57"/>
      <c r="T743" s="57"/>
    </row>
    <row r="744" spans="5:20">
      <c r="E744" s="57"/>
      <c r="J744" s="57"/>
      <c r="O744" s="57"/>
      <c r="T744" s="57"/>
    </row>
    <row r="745" spans="5:20">
      <c r="E745" s="57"/>
      <c r="J745" s="57"/>
      <c r="O745" s="57"/>
      <c r="T745" s="57"/>
    </row>
    <row r="746" spans="5:20">
      <c r="E746" s="57"/>
      <c r="J746" s="57"/>
      <c r="O746" s="57"/>
      <c r="T746" s="57"/>
    </row>
    <row r="747" spans="5:20">
      <c r="E747" s="57"/>
      <c r="J747" s="57"/>
      <c r="O747" s="57"/>
      <c r="T747" s="57"/>
    </row>
    <row r="748" spans="5:20">
      <c r="E748" s="57"/>
      <c r="J748" s="57"/>
      <c r="O748" s="57"/>
      <c r="T748" s="57"/>
    </row>
    <row r="749" spans="5:20">
      <c r="E749" s="57"/>
      <c r="J749" s="57"/>
      <c r="O749" s="57"/>
      <c r="T749" s="57"/>
    </row>
    <row r="750" spans="5:20">
      <c r="E750" s="57"/>
      <c r="J750" s="57"/>
      <c r="O750" s="57"/>
      <c r="T750" s="57"/>
    </row>
    <row r="751" spans="5:20">
      <c r="E751" s="57"/>
      <c r="J751" s="57"/>
      <c r="O751" s="57"/>
      <c r="T751" s="57"/>
    </row>
    <row r="752" spans="5:20">
      <c r="E752" s="57"/>
      <c r="J752" s="57"/>
      <c r="O752" s="57"/>
      <c r="T752" s="57"/>
    </row>
    <row r="753" spans="5:20">
      <c r="E753" s="57"/>
      <c r="J753" s="57"/>
      <c r="O753" s="57"/>
      <c r="T753" s="57"/>
    </row>
    <row r="754" spans="5:20">
      <c r="E754" s="57"/>
      <c r="J754" s="57"/>
      <c r="O754" s="57"/>
      <c r="T754" s="57"/>
    </row>
    <row r="755" spans="5:20">
      <c r="E755" s="57"/>
      <c r="J755" s="57"/>
      <c r="O755" s="57"/>
      <c r="T755" s="57"/>
    </row>
    <row r="756" spans="5:20">
      <c r="E756" s="57"/>
      <c r="J756" s="57"/>
      <c r="O756" s="57"/>
      <c r="T756" s="57"/>
    </row>
    <row r="757" spans="5:20">
      <c r="E757" s="57"/>
      <c r="J757" s="57"/>
      <c r="O757" s="57"/>
      <c r="T757" s="57"/>
    </row>
    <row r="758" spans="5:20">
      <c r="E758" s="57"/>
      <c r="J758" s="57"/>
      <c r="O758" s="57"/>
      <c r="T758" s="57"/>
    </row>
    <row r="759" spans="5:20">
      <c r="E759" s="57"/>
      <c r="J759" s="57"/>
      <c r="O759" s="57"/>
      <c r="T759" s="57"/>
    </row>
    <row r="760" spans="5:20">
      <c r="E760" s="57"/>
      <c r="J760" s="57"/>
      <c r="O760" s="57"/>
      <c r="T760" s="57"/>
    </row>
    <row r="761" spans="5:20">
      <c r="E761" s="57"/>
      <c r="J761" s="57"/>
      <c r="O761" s="57"/>
      <c r="T761" s="57"/>
    </row>
    <row r="762" spans="5:20">
      <c r="E762" s="57"/>
      <c r="J762" s="57"/>
      <c r="O762" s="57"/>
      <c r="T762" s="57"/>
    </row>
    <row r="763" spans="5:20">
      <c r="E763" s="57"/>
      <c r="J763" s="57"/>
      <c r="O763" s="57"/>
      <c r="T763" s="57"/>
    </row>
    <row r="764" spans="5:20">
      <c r="E764" s="57"/>
      <c r="J764" s="57"/>
      <c r="O764" s="57"/>
      <c r="T764" s="57"/>
    </row>
    <row r="765" spans="5:20">
      <c r="E765" s="57"/>
      <c r="J765" s="57"/>
      <c r="O765" s="57"/>
      <c r="T765" s="57"/>
    </row>
    <row r="766" spans="5:20">
      <c r="E766" s="57"/>
      <c r="J766" s="57"/>
      <c r="O766" s="57"/>
      <c r="T766" s="57"/>
    </row>
    <row r="767" spans="5:20">
      <c r="E767" s="57"/>
      <c r="J767" s="57"/>
      <c r="O767" s="57"/>
      <c r="T767" s="57"/>
    </row>
    <row r="768" spans="5:20">
      <c r="E768" s="57"/>
      <c r="J768" s="57"/>
      <c r="O768" s="57"/>
      <c r="T768" s="57"/>
    </row>
    <row r="769" spans="5:20">
      <c r="E769" s="57"/>
      <c r="J769" s="57"/>
      <c r="O769" s="57"/>
      <c r="T769" s="57"/>
    </row>
    <row r="770" spans="5:20">
      <c r="E770" s="57"/>
      <c r="J770" s="57"/>
      <c r="O770" s="57"/>
      <c r="T770" s="57"/>
    </row>
    <row r="771" spans="5:20">
      <c r="E771" s="57"/>
      <c r="J771" s="57"/>
      <c r="O771" s="57"/>
      <c r="T771" s="57"/>
    </row>
    <row r="772" spans="5:20">
      <c r="E772" s="57"/>
      <c r="J772" s="57"/>
      <c r="O772" s="57"/>
      <c r="T772" s="57"/>
    </row>
    <row r="773" spans="5:20">
      <c r="E773" s="57"/>
      <c r="J773" s="57"/>
      <c r="O773" s="57"/>
      <c r="T773" s="57"/>
    </row>
    <row r="774" spans="5:20">
      <c r="E774" s="57"/>
      <c r="J774" s="57"/>
      <c r="O774" s="57"/>
      <c r="T774" s="57"/>
    </row>
    <row r="775" spans="5:20">
      <c r="E775" s="57"/>
      <c r="J775" s="57"/>
      <c r="O775" s="57"/>
      <c r="T775" s="57"/>
    </row>
    <row r="776" spans="5:20">
      <c r="E776" s="57"/>
      <c r="J776" s="57"/>
      <c r="O776" s="57"/>
      <c r="T776" s="57"/>
    </row>
    <row r="777" spans="5:20">
      <c r="E777" s="57"/>
      <c r="J777" s="57"/>
      <c r="O777" s="57"/>
      <c r="T777" s="57"/>
    </row>
    <row r="778" spans="5:20">
      <c r="E778" s="57"/>
      <c r="J778" s="57"/>
      <c r="O778" s="57"/>
      <c r="T778" s="57"/>
    </row>
    <row r="779" spans="5:20">
      <c r="E779" s="57"/>
      <c r="J779" s="57"/>
      <c r="O779" s="57"/>
      <c r="T779" s="57"/>
    </row>
    <row r="780" spans="5:20">
      <c r="E780" s="57"/>
      <c r="J780" s="57"/>
      <c r="O780" s="57"/>
      <c r="T780" s="57"/>
    </row>
    <row r="781" spans="5:20">
      <c r="E781" s="57"/>
      <c r="J781" s="57"/>
      <c r="O781" s="57"/>
      <c r="T781" s="57"/>
    </row>
    <row r="782" spans="5:20">
      <c r="E782" s="57"/>
      <c r="J782" s="57"/>
      <c r="O782" s="57"/>
      <c r="T782" s="57"/>
    </row>
    <row r="783" spans="5:20">
      <c r="E783" s="57"/>
      <c r="J783" s="57"/>
      <c r="O783" s="57"/>
      <c r="T783" s="57"/>
    </row>
    <row r="784" spans="5:20">
      <c r="E784" s="57"/>
      <c r="J784" s="57"/>
      <c r="O784" s="57"/>
      <c r="T784" s="57"/>
    </row>
    <row r="785" spans="5:20">
      <c r="E785" s="57"/>
      <c r="J785" s="57"/>
      <c r="O785" s="57"/>
      <c r="T785" s="57"/>
    </row>
    <row r="786" spans="5:20">
      <c r="E786" s="57"/>
      <c r="J786" s="57"/>
      <c r="O786" s="57"/>
      <c r="T786" s="57"/>
    </row>
    <row r="787" spans="5:20">
      <c r="E787" s="57"/>
      <c r="J787" s="57"/>
      <c r="O787" s="57"/>
      <c r="T787" s="57"/>
    </row>
    <row r="788" spans="5:20">
      <c r="E788" s="57"/>
      <c r="J788" s="57"/>
      <c r="O788" s="57"/>
      <c r="T788" s="57"/>
    </row>
    <row r="789" spans="5:20">
      <c r="E789" s="57"/>
      <c r="J789" s="57"/>
      <c r="O789" s="57"/>
      <c r="T789" s="57"/>
    </row>
    <row r="790" spans="5:20">
      <c r="E790" s="57"/>
      <c r="J790" s="57"/>
      <c r="O790" s="57"/>
      <c r="T790" s="57"/>
    </row>
    <row r="791" spans="5:20">
      <c r="E791" s="57"/>
      <c r="J791" s="57"/>
      <c r="O791" s="57"/>
      <c r="T791" s="57"/>
    </row>
    <row r="792" spans="5:20">
      <c r="E792" s="57"/>
      <c r="J792" s="57"/>
      <c r="O792" s="57"/>
      <c r="T792" s="57"/>
    </row>
    <row r="793" spans="5:20">
      <c r="E793" s="57"/>
      <c r="J793" s="57"/>
      <c r="O793" s="57"/>
      <c r="T793" s="57"/>
    </row>
    <row r="794" spans="5:20">
      <c r="E794" s="57"/>
      <c r="J794" s="57"/>
      <c r="O794" s="57"/>
      <c r="T794" s="57"/>
    </row>
    <row r="795" spans="5:20">
      <c r="E795" s="57"/>
      <c r="J795" s="57"/>
      <c r="O795" s="57"/>
      <c r="T795" s="57"/>
    </row>
    <row r="796" spans="5:20">
      <c r="E796" s="57"/>
      <c r="J796" s="57"/>
      <c r="O796" s="57"/>
      <c r="T796" s="57"/>
    </row>
    <row r="797" spans="5:20">
      <c r="E797" s="57"/>
      <c r="J797" s="57"/>
      <c r="O797" s="57"/>
      <c r="T797" s="57"/>
    </row>
    <row r="798" spans="5:20">
      <c r="E798" s="57"/>
      <c r="J798" s="57"/>
      <c r="O798" s="57"/>
      <c r="T798" s="57"/>
    </row>
    <row r="799" spans="5:20">
      <c r="E799" s="57"/>
      <c r="J799" s="57"/>
      <c r="O799" s="57"/>
      <c r="T799" s="57"/>
    </row>
    <row r="800" spans="5:20">
      <c r="E800" s="57"/>
      <c r="J800" s="57"/>
      <c r="O800" s="57"/>
      <c r="T800" s="57"/>
    </row>
    <row r="801" spans="5:20">
      <c r="E801" s="57"/>
      <c r="J801" s="57"/>
      <c r="O801" s="57"/>
      <c r="T801" s="57"/>
    </row>
    <row r="802" spans="5:20">
      <c r="E802" s="57"/>
      <c r="J802" s="57"/>
      <c r="O802" s="57"/>
      <c r="T802" s="57"/>
    </row>
    <row r="803" spans="5:20">
      <c r="E803" s="57"/>
      <c r="J803" s="57"/>
      <c r="O803" s="57"/>
      <c r="T803" s="57"/>
    </row>
    <row r="804" spans="5:20">
      <c r="E804" s="57"/>
      <c r="J804" s="57"/>
      <c r="O804" s="57"/>
      <c r="T804" s="57"/>
    </row>
    <row r="805" spans="5:20">
      <c r="E805" s="57"/>
      <c r="J805" s="57"/>
      <c r="O805" s="57"/>
      <c r="T805" s="57"/>
    </row>
    <row r="806" spans="5:20">
      <c r="E806" s="57"/>
      <c r="J806" s="57"/>
      <c r="O806" s="57"/>
      <c r="T806" s="57"/>
    </row>
    <row r="807" spans="5:20">
      <c r="E807" s="57"/>
      <c r="J807" s="57"/>
      <c r="O807" s="57"/>
      <c r="T807" s="57"/>
    </row>
    <row r="808" spans="5:20">
      <c r="E808" s="57"/>
      <c r="J808" s="57"/>
      <c r="O808" s="57"/>
      <c r="T808" s="57"/>
    </row>
    <row r="809" spans="5:20">
      <c r="E809" s="57"/>
      <c r="J809" s="57"/>
      <c r="O809" s="57"/>
      <c r="T809" s="57"/>
    </row>
    <row r="810" spans="5:20">
      <c r="E810" s="57"/>
      <c r="J810" s="57"/>
      <c r="O810" s="57"/>
      <c r="T810" s="57"/>
    </row>
    <row r="811" spans="5:20">
      <c r="E811" s="57"/>
      <c r="J811" s="57"/>
      <c r="O811" s="57"/>
      <c r="T811" s="57"/>
    </row>
    <row r="812" spans="5:20">
      <c r="E812" s="57"/>
      <c r="J812" s="57"/>
      <c r="O812" s="57"/>
      <c r="T812" s="57"/>
    </row>
    <row r="813" spans="5:20">
      <c r="E813" s="57"/>
      <c r="J813" s="57"/>
      <c r="O813" s="57"/>
      <c r="T813" s="57"/>
    </row>
    <row r="814" spans="5:20">
      <c r="E814" s="57"/>
      <c r="J814" s="57"/>
      <c r="O814" s="57"/>
      <c r="T814" s="57"/>
    </row>
    <row r="815" spans="5:20">
      <c r="E815" s="57"/>
      <c r="J815" s="57"/>
      <c r="O815" s="57"/>
      <c r="T815" s="57"/>
    </row>
    <row r="816" spans="5:20">
      <c r="E816" s="57"/>
      <c r="J816" s="57"/>
      <c r="O816" s="57"/>
      <c r="T816" s="57"/>
    </row>
    <row r="817" spans="5:20">
      <c r="E817" s="57"/>
      <c r="J817" s="57"/>
      <c r="O817" s="57"/>
      <c r="T817" s="57"/>
    </row>
    <row r="818" spans="5:20">
      <c r="E818" s="57"/>
      <c r="J818" s="57"/>
      <c r="O818" s="57"/>
      <c r="T818" s="57"/>
    </row>
    <row r="819" spans="5:20">
      <c r="E819" s="57"/>
      <c r="J819" s="57"/>
      <c r="O819" s="57"/>
      <c r="T819" s="57"/>
    </row>
    <row r="820" spans="5:20">
      <c r="E820" s="57"/>
      <c r="J820" s="57"/>
      <c r="O820" s="57"/>
      <c r="T820" s="57"/>
    </row>
    <row r="821" spans="5:20">
      <c r="E821" s="57"/>
      <c r="J821" s="57"/>
      <c r="O821" s="57"/>
      <c r="T821" s="57"/>
    </row>
    <row r="822" spans="5:20">
      <c r="E822" s="57"/>
      <c r="J822" s="57"/>
      <c r="O822" s="57"/>
      <c r="T822" s="57"/>
    </row>
    <row r="823" spans="5:20">
      <c r="E823" s="57"/>
      <c r="J823" s="57"/>
      <c r="O823" s="57"/>
      <c r="T823" s="57"/>
    </row>
    <row r="824" spans="5:20">
      <c r="E824" s="57"/>
      <c r="J824" s="57"/>
      <c r="O824" s="57"/>
      <c r="T824" s="57"/>
    </row>
    <row r="825" spans="5:20">
      <c r="E825" s="57"/>
      <c r="J825" s="57"/>
      <c r="O825" s="57"/>
      <c r="T825" s="57"/>
    </row>
    <row r="826" spans="5:20">
      <c r="E826" s="57"/>
      <c r="J826" s="57"/>
      <c r="O826" s="57"/>
      <c r="T826" s="57"/>
    </row>
    <row r="827" spans="5:20">
      <c r="E827" s="57"/>
      <c r="J827" s="57"/>
      <c r="O827" s="57"/>
      <c r="T827" s="57"/>
    </row>
    <row r="828" spans="5:20">
      <c r="E828" s="57"/>
      <c r="J828" s="57"/>
      <c r="O828" s="57"/>
      <c r="T828" s="57"/>
    </row>
    <row r="829" spans="5:20">
      <c r="E829" s="57"/>
      <c r="J829" s="57"/>
      <c r="O829" s="57"/>
      <c r="T829" s="57"/>
    </row>
    <row r="830" spans="5:20">
      <c r="E830" s="57"/>
      <c r="J830" s="57"/>
      <c r="O830" s="57"/>
      <c r="T830" s="57"/>
    </row>
    <row r="831" spans="5:20">
      <c r="E831" s="57"/>
      <c r="J831" s="57"/>
      <c r="O831" s="57"/>
      <c r="T831" s="57"/>
    </row>
    <row r="832" spans="5:20">
      <c r="E832" s="57"/>
      <c r="J832" s="57"/>
      <c r="O832" s="57"/>
      <c r="T832" s="57"/>
    </row>
    <row r="833" spans="5:20">
      <c r="E833" s="57"/>
      <c r="J833" s="57"/>
      <c r="O833" s="57"/>
      <c r="T833" s="57"/>
    </row>
    <row r="834" spans="5:20">
      <c r="E834" s="57"/>
      <c r="J834" s="57"/>
      <c r="O834" s="57"/>
      <c r="T834" s="57"/>
    </row>
    <row r="835" spans="5:20">
      <c r="E835" s="57"/>
      <c r="J835" s="57"/>
      <c r="O835" s="57"/>
      <c r="T835" s="57"/>
    </row>
    <row r="836" spans="5:20">
      <c r="E836" s="57"/>
      <c r="J836" s="57"/>
      <c r="O836" s="57"/>
      <c r="T836" s="57"/>
    </row>
    <row r="837" spans="5:20">
      <c r="E837" s="57"/>
      <c r="J837" s="57"/>
      <c r="O837" s="57"/>
      <c r="T837" s="57"/>
    </row>
    <row r="838" spans="5:20">
      <c r="E838" s="57"/>
      <c r="J838" s="57"/>
      <c r="O838" s="57"/>
      <c r="T838" s="57"/>
    </row>
    <row r="839" spans="5:20">
      <c r="E839" s="57"/>
      <c r="J839" s="57"/>
      <c r="O839" s="57"/>
      <c r="T839" s="57"/>
    </row>
    <row r="840" spans="5:20">
      <c r="E840" s="57"/>
      <c r="J840" s="57"/>
      <c r="O840" s="57"/>
      <c r="T840" s="57"/>
    </row>
    <row r="841" spans="5:20">
      <c r="E841" s="57"/>
      <c r="J841" s="57"/>
      <c r="O841" s="57"/>
      <c r="T841" s="57"/>
    </row>
    <row r="842" spans="5:20">
      <c r="E842" s="57"/>
      <c r="J842" s="57"/>
      <c r="O842" s="57"/>
      <c r="T842" s="57"/>
    </row>
    <row r="843" spans="5:20">
      <c r="E843" s="57"/>
      <c r="J843" s="57"/>
      <c r="O843" s="57"/>
      <c r="T843" s="57"/>
    </row>
    <row r="844" spans="5:20">
      <c r="E844" s="57"/>
      <c r="J844" s="57"/>
      <c r="O844" s="57"/>
      <c r="T844" s="57"/>
    </row>
    <row r="845" spans="5:20">
      <c r="E845" s="57"/>
      <c r="J845" s="57"/>
      <c r="O845" s="57"/>
      <c r="T845" s="57"/>
    </row>
    <row r="846" spans="5:20">
      <c r="E846" s="57"/>
      <c r="J846" s="57"/>
      <c r="O846" s="57"/>
      <c r="T846" s="57"/>
    </row>
    <row r="847" spans="5:20">
      <c r="E847" s="57"/>
      <c r="J847" s="57"/>
      <c r="O847" s="57"/>
      <c r="T847" s="57"/>
    </row>
    <row r="848" spans="5:20">
      <c r="E848" s="57"/>
      <c r="J848" s="57"/>
      <c r="O848" s="57"/>
      <c r="T848" s="57"/>
    </row>
    <row r="849" spans="5:20">
      <c r="E849" s="57"/>
      <c r="J849" s="57"/>
      <c r="O849" s="57"/>
      <c r="T849" s="57"/>
    </row>
    <row r="850" spans="5:20">
      <c r="E850" s="57"/>
      <c r="J850" s="57"/>
      <c r="O850" s="57"/>
      <c r="T850" s="57"/>
    </row>
    <row r="851" spans="5:20">
      <c r="E851" s="57"/>
      <c r="J851" s="57"/>
      <c r="O851" s="57"/>
      <c r="T851" s="57"/>
    </row>
    <row r="852" spans="5:20">
      <c r="E852" s="57"/>
      <c r="J852" s="57"/>
      <c r="O852" s="57"/>
      <c r="T852" s="57"/>
    </row>
    <row r="853" spans="5:20">
      <c r="E853" s="57"/>
      <c r="J853" s="57"/>
      <c r="O853" s="57"/>
      <c r="T853" s="57"/>
    </row>
    <row r="854" spans="5:20">
      <c r="E854" s="57"/>
      <c r="J854" s="57"/>
      <c r="O854" s="57"/>
      <c r="T854" s="57"/>
    </row>
    <row r="855" spans="5:20">
      <c r="E855" s="57"/>
      <c r="J855" s="57"/>
      <c r="O855" s="57"/>
      <c r="T855" s="57"/>
    </row>
    <row r="856" spans="5:20">
      <c r="E856" s="57"/>
      <c r="J856" s="57"/>
      <c r="O856" s="57"/>
      <c r="T856" s="57"/>
    </row>
    <row r="857" spans="5:20">
      <c r="E857" s="57"/>
      <c r="J857" s="57"/>
      <c r="O857" s="57"/>
      <c r="T857" s="57"/>
    </row>
    <row r="858" spans="5:20">
      <c r="E858" s="57"/>
      <c r="J858" s="57"/>
      <c r="O858" s="57"/>
      <c r="T858" s="57"/>
    </row>
    <row r="859" spans="5:20">
      <c r="E859" s="57"/>
      <c r="J859" s="57"/>
      <c r="O859" s="57"/>
      <c r="T859" s="57"/>
    </row>
    <row r="860" spans="5:20">
      <c r="E860" s="57"/>
      <c r="J860" s="57"/>
      <c r="O860" s="57"/>
      <c r="T860" s="57"/>
    </row>
    <row r="861" spans="5:20">
      <c r="E861" s="57"/>
      <c r="J861" s="57"/>
      <c r="O861" s="57"/>
      <c r="T861" s="57"/>
    </row>
    <row r="862" spans="5:20">
      <c r="E862" s="57"/>
      <c r="J862" s="57"/>
      <c r="O862" s="57"/>
      <c r="T862" s="57"/>
    </row>
    <row r="863" spans="5:20">
      <c r="E863" s="57"/>
      <c r="J863" s="57"/>
      <c r="O863" s="57"/>
      <c r="T863" s="57"/>
    </row>
    <row r="864" spans="5:20">
      <c r="E864" s="57"/>
      <c r="J864" s="57"/>
      <c r="O864" s="57"/>
      <c r="T864" s="57"/>
    </row>
    <row r="865" spans="5:20">
      <c r="E865" s="57"/>
      <c r="J865" s="57"/>
      <c r="O865" s="57"/>
      <c r="T865" s="57"/>
    </row>
    <row r="866" spans="5:20">
      <c r="E866" s="57"/>
      <c r="J866" s="57"/>
      <c r="O866" s="57"/>
      <c r="T866" s="57"/>
    </row>
    <row r="867" spans="5:20">
      <c r="E867" s="57"/>
      <c r="J867" s="57"/>
      <c r="O867" s="57"/>
      <c r="T867" s="57"/>
    </row>
    <row r="868" spans="5:20">
      <c r="E868" s="57"/>
      <c r="J868" s="57"/>
      <c r="O868" s="57"/>
      <c r="T868" s="57"/>
    </row>
    <row r="869" spans="5:20">
      <c r="E869" s="57"/>
      <c r="J869" s="57"/>
      <c r="O869" s="57"/>
      <c r="T869" s="57"/>
    </row>
    <row r="870" spans="5:20">
      <c r="E870" s="57"/>
      <c r="J870" s="57"/>
      <c r="O870" s="57"/>
      <c r="T870" s="57"/>
    </row>
    <row r="871" spans="5:20">
      <c r="E871" s="57"/>
      <c r="J871" s="57"/>
      <c r="O871" s="57"/>
      <c r="T871" s="57"/>
    </row>
    <row r="872" spans="5:20">
      <c r="E872" s="57"/>
      <c r="J872" s="57"/>
      <c r="O872" s="57"/>
      <c r="T872" s="57"/>
    </row>
    <row r="873" spans="5:20">
      <c r="E873" s="57"/>
      <c r="J873" s="57"/>
      <c r="O873" s="57"/>
      <c r="T873" s="57"/>
    </row>
    <row r="874" spans="5:20">
      <c r="E874" s="57"/>
      <c r="J874" s="57"/>
      <c r="O874" s="57"/>
      <c r="T874" s="57"/>
    </row>
    <row r="875" spans="5:20">
      <c r="E875" s="57"/>
      <c r="J875" s="57"/>
      <c r="O875" s="57"/>
      <c r="T875" s="57"/>
    </row>
    <row r="876" spans="5:20">
      <c r="E876" s="57"/>
      <c r="J876" s="57"/>
      <c r="O876" s="57"/>
      <c r="T876" s="57"/>
    </row>
    <row r="877" spans="5:20">
      <c r="E877" s="57"/>
      <c r="J877" s="57"/>
      <c r="O877" s="57"/>
      <c r="T877" s="57"/>
    </row>
    <row r="878" spans="5:20">
      <c r="E878" s="57"/>
      <c r="J878" s="57"/>
      <c r="O878" s="57"/>
      <c r="T878" s="57"/>
    </row>
    <row r="879" spans="5:20">
      <c r="E879" s="57"/>
      <c r="J879" s="57"/>
      <c r="O879" s="57"/>
      <c r="T879" s="57"/>
    </row>
    <row r="880" spans="5:20">
      <c r="E880" s="57"/>
      <c r="J880" s="57"/>
      <c r="O880" s="57"/>
      <c r="T880" s="57"/>
    </row>
    <row r="881" spans="5:20">
      <c r="E881" s="57"/>
      <c r="J881" s="57"/>
      <c r="O881" s="57"/>
      <c r="T881" s="57"/>
    </row>
    <row r="882" spans="5:20">
      <c r="E882" s="57"/>
      <c r="J882" s="57"/>
      <c r="O882" s="57"/>
      <c r="T882" s="57"/>
    </row>
    <row r="883" spans="5:20">
      <c r="E883" s="57"/>
      <c r="J883" s="57"/>
      <c r="O883" s="57"/>
      <c r="T883" s="57"/>
    </row>
    <row r="884" spans="5:20">
      <c r="E884" s="57"/>
      <c r="J884" s="57"/>
      <c r="O884" s="57"/>
      <c r="T884" s="57"/>
    </row>
    <row r="885" spans="5:20">
      <c r="E885" s="57"/>
      <c r="J885" s="57"/>
      <c r="O885" s="57"/>
      <c r="T885" s="57"/>
    </row>
    <row r="886" spans="5:20">
      <c r="E886" s="57"/>
      <c r="J886" s="57"/>
      <c r="O886" s="57"/>
      <c r="T886" s="57"/>
    </row>
    <row r="887" spans="5:20">
      <c r="E887" s="57"/>
      <c r="J887" s="57"/>
      <c r="O887" s="57"/>
      <c r="T887" s="57"/>
    </row>
    <row r="888" spans="5:20">
      <c r="E888" s="57"/>
      <c r="J888" s="57"/>
      <c r="O888" s="57"/>
      <c r="T888" s="57"/>
    </row>
    <row r="889" spans="5:20">
      <c r="E889" s="57"/>
      <c r="J889" s="57"/>
      <c r="O889" s="57"/>
      <c r="T889" s="57"/>
    </row>
    <row r="890" spans="5:20">
      <c r="E890" s="57"/>
      <c r="J890" s="57"/>
      <c r="O890" s="57"/>
      <c r="T890" s="57"/>
    </row>
    <row r="891" spans="5:20">
      <c r="E891" s="57"/>
      <c r="J891" s="57"/>
      <c r="O891" s="57"/>
      <c r="T891" s="57"/>
    </row>
    <row r="892" spans="5:20">
      <c r="E892" s="57"/>
      <c r="J892" s="57"/>
      <c r="O892" s="57"/>
      <c r="T892" s="57"/>
    </row>
    <row r="893" spans="5:20">
      <c r="E893" s="57"/>
      <c r="J893" s="57"/>
      <c r="O893" s="57"/>
      <c r="T893" s="57"/>
    </row>
    <row r="894" spans="5:20">
      <c r="E894" s="57"/>
      <c r="J894" s="57"/>
      <c r="O894" s="57"/>
      <c r="T894" s="57"/>
    </row>
    <row r="895" spans="5:20">
      <c r="E895" s="57"/>
      <c r="J895" s="57"/>
      <c r="O895" s="57"/>
      <c r="T895" s="57"/>
    </row>
    <row r="896" spans="5:20">
      <c r="E896" s="57"/>
      <c r="J896" s="57"/>
      <c r="O896" s="57"/>
      <c r="T896" s="57"/>
    </row>
    <row r="897" spans="5:20">
      <c r="E897" s="57"/>
      <c r="J897" s="57"/>
      <c r="O897" s="57"/>
      <c r="T897" s="57"/>
    </row>
    <row r="898" spans="5:20">
      <c r="E898" s="57"/>
      <c r="J898" s="57"/>
      <c r="O898" s="57"/>
      <c r="T898" s="57"/>
    </row>
    <row r="899" spans="5:20">
      <c r="E899" s="57"/>
      <c r="J899" s="57"/>
      <c r="O899" s="57"/>
      <c r="T899" s="57"/>
    </row>
    <row r="900" spans="5:20">
      <c r="E900" s="57"/>
      <c r="J900" s="57"/>
      <c r="O900" s="57"/>
      <c r="T900" s="57"/>
    </row>
    <row r="901" spans="5:20">
      <c r="E901" s="57"/>
      <c r="J901" s="57"/>
      <c r="O901" s="57"/>
      <c r="T901" s="57"/>
    </row>
    <row r="902" spans="5:20">
      <c r="E902" s="57"/>
      <c r="J902" s="57"/>
      <c r="O902" s="57"/>
      <c r="T902" s="57"/>
    </row>
    <row r="903" spans="5:20">
      <c r="E903" s="57"/>
      <c r="J903" s="57"/>
      <c r="O903" s="57"/>
      <c r="T903" s="57"/>
    </row>
    <row r="904" spans="5:20">
      <c r="E904" s="57"/>
      <c r="J904" s="57"/>
      <c r="O904" s="57"/>
      <c r="T904" s="57"/>
    </row>
    <row r="905" spans="5:20">
      <c r="E905" s="57"/>
      <c r="J905" s="57"/>
      <c r="O905" s="57"/>
      <c r="T905" s="57"/>
    </row>
    <row r="906" spans="5:20">
      <c r="E906" s="57"/>
      <c r="J906" s="57"/>
      <c r="O906" s="57"/>
      <c r="T906" s="57"/>
    </row>
    <row r="907" spans="5:20">
      <c r="E907" s="57"/>
      <c r="J907" s="57"/>
      <c r="O907" s="57"/>
      <c r="T907" s="57"/>
    </row>
    <row r="908" spans="5:20">
      <c r="E908" s="57"/>
      <c r="J908" s="57"/>
      <c r="O908" s="57"/>
      <c r="T908" s="57"/>
    </row>
    <row r="909" spans="5:20">
      <c r="E909" s="57"/>
      <c r="J909" s="57"/>
      <c r="O909" s="57"/>
      <c r="T909" s="57"/>
    </row>
    <row r="910" spans="5:20">
      <c r="E910" s="57"/>
      <c r="J910" s="57"/>
      <c r="O910" s="57"/>
      <c r="T910" s="57"/>
    </row>
    <row r="911" spans="5:20">
      <c r="E911" s="57"/>
      <c r="J911" s="57"/>
      <c r="O911" s="57"/>
      <c r="T911" s="57"/>
    </row>
    <row r="912" spans="5:20">
      <c r="E912" s="57"/>
      <c r="J912" s="57"/>
      <c r="O912" s="57"/>
      <c r="T912" s="57"/>
    </row>
    <row r="913" spans="5:20">
      <c r="E913" s="57"/>
      <c r="J913" s="57"/>
      <c r="O913" s="57"/>
      <c r="T913" s="57"/>
    </row>
    <row r="914" spans="5:20">
      <c r="E914" s="57"/>
      <c r="J914" s="57"/>
      <c r="O914" s="57"/>
      <c r="T914" s="57"/>
    </row>
    <row r="915" spans="5:20">
      <c r="E915" s="57"/>
      <c r="J915" s="57"/>
      <c r="O915" s="57"/>
      <c r="T915" s="57"/>
    </row>
    <row r="916" spans="5:20">
      <c r="E916" s="57"/>
      <c r="J916" s="57"/>
      <c r="O916" s="57"/>
      <c r="T916" s="57"/>
    </row>
    <row r="917" spans="5:20">
      <c r="E917" s="57"/>
      <c r="J917" s="57"/>
      <c r="O917" s="57"/>
      <c r="T917" s="57"/>
    </row>
    <row r="918" spans="5:20">
      <c r="E918" s="57"/>
      <c r="J918" s="57"/>
      <c r="O918" s="57"/>
      <c r="T918" s="57"/>
    </row>
    <row r="919" spans="5:20">
      <c r="E919" s="57"/>
      <c r="J919" s="57"/>
      <c r="O919" s="57"/>
      <c r="T919" s="57"/>
    </row>
    <row r="920" spans="5:20">
      <c r="E920" s="57"/>
      <c r="J920" s="57"/>
      <c r="O920" s="57"/>
      <c r="T920" s="57"/>
    </row>
    <row r="921" spans="5:20">
      <c r="E921" s="57"/>
      <c r="J921" s="57"/>
      <c r="O921" s="57"/>
      <c r="T921" s="57"/>
    </row>
    <row r="922" spans="5:20">
      <c r="E922" s="57"/>
      <c r="J922" s="57"/>
      <c r="O922" s="57"/>
      <c r="T922" s="57"/>
    </row>
    <row r="923" spans="5:20">
      <c r="E923" s="57"/>
      <c r="J923" s="57"/>
      <c r="O923" s="57"/>
      <c r="T923" s="57"/>
    </row>
    <row r="924" spans="5:20">
      <c r="E924" s="57"/>
      <c r="J924" s="57"/>
      <c r="O924" s="57"/>
      <c r="T924" s="57"/>
    </row>
    <row r="925" spans="5:20">
      <c r="E925" s="57"/>
      <c r="J925" s="57"/>
      <c r="O925" s="57"/>
      <c r="T925" s="57"/>
    </row>
    <row r="926" spans="5:20">
      <c r="E926" s="57"/>
      <c r="J926" s="57"/>
      <c r="O926" s="57"/>
      <c r="T926" s="57"/>
    </row>
    <row r="927" spans="5:20">
      <c r="E927" s="57"/>
      <c r="J927" s="57"/>
      <c r="O927" s="57"/>
      <c r="T927" s="57"/>
    </row>
    <row r="928" spans="5:20">
      <c r="E928" s="57"/>
      <c r="J928" s="57"/>
      <c r="O928" s="57"/>
      <c r="T928" s="57"/>
    </row>
    <row r="929" spans="5:20">
      <c r="E929" s="57"/>
      <c r="J929" s="57"/>
      <c r="O929" s="57"/>
      <c r="T929" s="57"/>
    </row>
    <row r="930" spans="5:20">
      <c r="E930" s="57"/>
      <c r="J930" s="57"/>
      <c r="O930" s="57"/>
      <c r="T930" s="57"/>
    </row>
    <row r="931" spans="5:20">
      <c r="E931" s="57"/>
      <c r="J931" s="57"/>
      <c r="O931" s="57"/>
      <c r="T931" s="57"/>
    </row>
    <row r="932" spans="5:20">
      <c r="E932" s="57"/>
      <c r="J932" s="57"/>
      <c r="O932" s="57"/>
      <c r="T932" s="57"/>
    </row>
    <row r="933" spans="5:20">
      <c r="E933" s="57"/>
      <c r="J933" s="57"/>
      <c r="O933" s="57"/>
      <c r="T933" s="57"/>
    </row>
    <row r="934" spans="5:20">
      <c r="E934" s="57"/>
      <c r="J934" s="57"/>
      <c r="O934" s="57"/>
      <c r="T934" s="57"/>
    </row>
    <row r="935" spans="5:20">
      <c r="E935" s="57"/>
      <c r="J935" s="57"/>
      <c r="O935" s="57"/>
      <c r="T935" s="57"/>
    </row>
    <row r="936" spans="5:20">
      <c r="E936" s="57"/>
      <c r="J936" s="57"/>
      <c r="O936" s="57"/>
      <c r="T936" s="57"/>
    </row>
    <row r="937" spans="5:20">
      <c r="E937" s="57"/>
      <c r="J937" s="57"/>
      <c r="O937" s="57"/>
      <c r="T937" s="57"/>
    </row>
    <row r="938" spans="5:20">
      <c r="E938" s="57"/>
      <c r="J938" s="57"/>
      <c r="O938" s="57"/>
      <c r="T938" s="57"/>
    </row>
    <row r="939" spans="5:20">
      <c r="E939" s="57"/>
      <c r="J939" s="57"/>
      <c r="O939" s="57"/>
      <c r="T939" s="57"/>
    </row>
    <row r="940" spans="5:20">
      <c r="E940" s="57"/>
      <c r="J940" s="57"/>
      <c r="O940" s="57"/>
      <c r="T940" s="57"/>
    </row>
    <row r="941" spans="5:20">
      <c r="E941" s="57"/>
      <c r="J941" s="57"/>
      <c r="O941" s="57"/>
      <c r="T941" s="57"/>
    </row>
    <row r="942" spans="5:20">
      <c r="E942" s="57"/>
      <c r="J942" s="57"/>
      <c r="O942" s="57"/>
      <c r="T942" s="57"/>
    </row>
    <row r="943" spans="5:20">
      <c r="E943" s="57"/>
      <c r="J943" s="57"/>
      <c r="O943" s="57"/>
      <c r="T943" s="57"/>
    </row>
    <row r="944" spans="5:20">
      <c r="E944" s="57"/>
      <c r="J944" s="57"/>
      <c r="O944" s="57"/>
      <c r="T944" s="57"/>
    </row>
    <row r="945" spans="5:20">
      <c r="E945" s="57"/>
      <c r="J945" s="57"/>
      <c r="O945" s="57"/>
      <c r="T945" s="57"/>
    </row>
    <row r="946" spans="5:20">
      <c r="E946" s="57"/>
      <c r="J946" s="57"/>
      <c r="O946" s="57"/>
      <c r="T946" s="57"/>
    </row>
    <row r="947" spans="5:20">
      <c r="E947" s="57"/>
      <c r="J947" s="57"/>
      <c r="O947" s="57"/>
      <c r="T947" s="57"/>
    </row>
    <row r="948" spans="5:20">
      <c r="E948" s="57"/>
      <c r="J948" s="57"/>
      <c r="O948" s="57"/>
      <c r="T948" s="57"/>
    </row>
    <row r="949" spans="5:20">
      <c r="E949" s="57"/>
      <c r="J949" s="57"/>
      <c r="O949" s="57"/>
      <c r="T949" s="57"/>
    </row>
    <row r="950" spans="5:20">
      <c r="E950" s="57"/>
      <c r="J950" s="57"/>
      <c r="O950" s="57"/>
      <c r="T950" s="57"/>
    </row>
    <row r="951" spans="5:20">
      <c r="E951" s="57"/>
      <c r="J951" s="57"/>
      <c r="O951" s="57"/>
      <c r="T951" s="57"/>
    </row>
    <row r="952" spans="5:20">
      <c r="E952" s="57"/>
      <c r="J952" s="57"/>
      <c r="O952" s="57"/>
      <c r="T952" s="57"/>
    </row>
    <row r="953" spans="5:20">
      <c r="E953" s="57"/>
      <c r="J953" s="57"/>
      <c r="O953" s="57"/>
      <c r="T953" s="57"/>
    </row>
    <row r="954" spans="5:20">
      <c r="E954" s="57"/>
      <c r="J954" s="57"/>
      <c r="O954" s="57"/>
      <c r="T954" s="57"/>
    </row>
    <row r="955" spans="5:20">
      <c r="E955" s="57"/>
      <c r="J955" s="57"/>
      <c r="O955" s="57"/>
      <c r="T955" s="57"/>
    </row>
    <row r="956" spans="5:20">
      <c r="E956" s="57"/>
      <c r="J956" s="57"/>
      <c r="O956" s="57"/>
      <c r="T956" s="57"/>
    </row>
    <row r="957" spans="5:20">
      <c r="E957" s="57"/>
      <c r="J957" s="57"/>
      <c r="O957" s="57"/>
      <c r="T957" s="57"/>
    </row>
    <row r="958" spans="5:20">
      <c r="E958" s="57"/>
      <c r="J958" s="57"/>
      <c r="O958" s="57"/>
      <c r="T958" s="57"/>
    </row>
    <row r="959" spans="5:20">
      <c r="E959" s="57"/>
      <c r="J959" s="57"/>
      <c r="O959" s="57"/>
      <c r="T959" s="57"/>
    </row>
    <row r="960" spans="5:20">
      <c r="E960" s="57"/>
      <c r="J960" s="57"/>
      <c r="O960" s="57"/>
      <c r="T960" s="57"/>
    </row>
    <row r="961" spans="5:20">
      <c r="E961" s="57"/>
      <c r="J961" s="57"/>
      <c r="O961" s="57"/>
      <c r="T961" s="57"/>
    </row>
    <row r="962" spans="5:20">
      <c r="E962" s="57"/>
      <c r="J962" s="57"/>
      <c r="O962" s="57"/>
      <c r="T962" s="57"/>
    </row>
    <row r="963" spans="5:20">
      <c r="E963" s="57"/>
      <c r="J963" s="57"/>
      <c r="O963" s="57"/>
      <c r="T963" s="57"/>
    </row>
    <row r="964" spans="5:20">
      <c r="E964" s="57"/>
      <c r="J964" s="57"/>
      <c r="O964" s="57"/>
      <c r="T964" s="57"/>
    </row>
    <row r="965" spans="5:20">
      <c r="E965" s="57"/>
      <c r="J965" s="57"/>
      <c r="O965" s="57"/>
      <c r="T965" s="57"/>
    </row>
    <row r="966" spans="5:20">
      <c r="E966" s="57"/>
      <c r="J966" s="57"/>
      <c r="O966" s="57"/>
      <c r="T966" s="57"/>
    </row>
  </sheetData>
  <sheetProtection password="E4C2" sheet="1" objects="1" scenarios="1"/>
  <mergeCells count="7">
    <mergeCell ref="B14:F14"/>
    <mergeCell ref="C1:F1"/>
    <mergeCell ref="R1:U1"/>
    <mergeCell ref="M1:P1"/>
    <mergeCell ref="H1:K1"/>
    <mergeCell ref="B10:F10"/>
    <mergeCell ref="B12:F12"/>
  </mergeCells>
  <pageMargins left="0.78740157480314965" right="0.19685039370078741" top="0.62992125984251968" bottom="0.55118110236220474" header="0.31496062992125984" footer="0.27559055118110237"/>
  <pageSetup paperSize="9" scale="66"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6" manualBreakCount="6">
    <brk id="15" max="20" man="1"/>
    <brk id="21" max="20" man="1"/>
    <brk id="27" max="20" man="1"/>
    <brk id="34" max="20" man="1"/>
    <brk id="53" max="20" man="1"/>
    <brk id="57" max="20" man="1"/>
  </rowBreaks>
  <ignoredErrors>
    <ignoredError sqref="A61 A62:A67 A68:A80 A81:A92 A93:A97" twoDigitTextYear="1"/>
    <ignoredError sqref="D32"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pageSetUpPr fitToPage="1"/>
  </sheetPr>
  <dimension ref="A1:U863"/>
  <sheetViews>
    <sheetView windowProtection="1" zoomScaleNormal="100" zoomScaleSheetLayoutView="115"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28515625" defaultRowHeight="12.75"/>
  <cols>
    <col min="1" max="1" width="7.140625" style="244" customWidth="1"/>
    <col min="2" max="2" width="44.5703125" style="245" customWidth="1"/>
    <col min="3" max="4" width="7.7109375" style="185" customWidth="1"/>
    <col min="5" max="5" width="7.7109375" style="112" customWidth="1"/>
    <col min="6" max="6" width="11.5703125" style="112" customWidth="1"/>
    <col min="7" max="7" width="3.5703125" style="112" customWidth="1"/>
    <col min="8" max="9" width="7.7109375" style="185" customWidth="1"/>
    <col min="10" max="10" width="7.7109375" style="112" customWidth="1"/>
    <col min="11" max="11" width="11.5703125" style="112" customWidth="1"/>
    <col min="12" max="12" width="3.5703125" style="112" customWidth="1"/>
    <col min="13" max="14" width="7.7109375" style="185" customWidth="1"/>
    <col min="15" max="15" width="7.7109375" style="112" customWidth="1"/>
    <col min="16" max="16" width="11.5703125" style="112" customWidth="1"/>
    <col min="17" max="17" width="3.5703125" style="112" customWidth="1"/>
    <col min="18" max="19" width="7.7109375" style="185" customWidth="1"/>
    <col min="20" max="20" width="7.7109375" style="112" customWidth="1"/>
    <col min="21" max="21" width="11.5703125" style="112" customWidth="1"/>
    <col min="22" max="256" width="9.28515625" style="112"/>
    <col min="257" max="257" width="7.140625" style="112" customWidth="1"/>
    <col min="258" max="258" width="44.5703125" style="112" customWidth="1"/>
    <col min="259" max="259" width="8.140625" style="112" customWidth="1"/>
    <col min="260" max="260" width="7.42578125" style="112" customWidth="1"/>
    <col min="261" max="261" width="9.85546875" style="112" customWidth="1"/>
    <col min="262" max="262" width="11.5703125" style="112" customWidth="1"/>
    <col min="263" max="512" width="9.28515625" style="112"/>
    <col min="513" max="513" width="7.140625" style="112" customWidth="1"/>
    <col min="514" max="514" width="44.5703125" style="112" customWidth="1"/>
    <col min="515" max="515" width="8.140625" style="112" customWidth="1"/>
    <col min="516" max="516" width="7.42578125" style="112" customWidth="1"/>
    <col min="517" max="517" width="9.85546875" style="112" customWidth="1"/>
    <col min="518" max="518" width="11.5703125" style="112" customWidth="1"/>
    <col min="519" max="768" width="9.28515625" style="112"/>
    <col min="769" max="769" width="7.140625" style="112" customWidth="1"/>
    <col min="770" max="770" width="44.5703125" style="112" customWidth="1"/>
    <col min="771" max="771" width="8.140625" style="112" customWidth="1"/>
    <col min="772" max="772" width="7.42578125" style="112" customWidth="1"/>
    <col min="773" max="773" width="9.85546875" style="112" customWidth="1"/>
    <col min="774" max="774" width="11.5703125" style="112" customWidth="1"/>
    <col min="775" max="1024" width="9.28515625" style="112"/>
    <col min="1025" max="1025" width="7.140625" style="112" customWidth="1"/>
    <col min="1026" max="1026" width="44.5703125" style="112" customWidth="1"/>
    <col min="1027" max="1027" width="8.140625" style="112" customWidth="1"/>
    <col min="1028" max="1028" width="7.42578125" style="112" customWidth="1"/>
    <col min="1029" max="1029" width="9.85546875" style="112" customWidth="1"/>
    <col min="1030" max="1030" width="11.5703125" style="112" customWidth="1"/>
    <col min="1031" max="1280" width="9.28515625" style="112"/>
    <col min="1281" max="1281" width="7.140625" style="112" customWidth="1"/>
    <col min="1282" max="1282" width="44.5703125" style="112" customWidth="1"/>
    <col min="1283" max="1283" width="8.140625" style="112" customWidth="1"/>
    <col min="1284" max="1284" width="7.42578125" style="112" customWidth="1"/>
    <col min="1285" max="1285" width="9.85546875" style="112" customWidth="1"/>
    <col min="1286" max="1286" width="11.5703125" style="112" customWidth="1"/>
    <col min="1287" max="1536" width="9.28515625" style="112"/>
    <col min="1537" max="1537" width="7.140625" style="112" customWidth="1"/>
    <col min="1538" max="1538" width="44.5703125" style="112" customWidth="1"/>
    <col min="1539" max="1539" width="8.140625" style="112" customWidth="1"/>
    <col min="1540" max="1540" width="7.42578125" style="112" customWidth="1"/>
    <col min="1541" max="1541" width="9.85546875" style="112" customWidth="1"/>
    <col min="1542" max="1542" width="11.5703125" style="112" customWidth="1"/>
    <col min="1543" max="1792" width="9.28515625" style="112"/>
    <col min="1793" max="1793" width="7.140625" style="112" customWidth="1"/>
    <col min="1794" max="1794" width="44.5703125" style="112" customWidth="1"/>
    <col min="1795" max="1795" width="8.140625" style="112" customWidth="1"/>
    <col min="1796" max="1796" width="7.42578125" style="112" customWidth="1"/>
    <col min="1797" max="1797" width="9.85546875" style="112" customWidth="1"/>
    <col min="1798" max="1798" width="11.5703125" style="112" customWidth="1"/>
    <col min="1799" max="2048" width="9.28515625" style="112"/>
    <col min="2049" max="2049" width="7.140625" style="112" customWidth="1"/>
    <col min="2050" max="2050" width="44.5703125" style="112" customWidth="1"/>
    <col min="2051" max="2051" width="8.140625" style="112" customWidth="1"/>
    <col min="2052" max="2052" width="7.42578125" style="112" customWidth="1"/>
    <col min="2053" max="2053" width="9.85546875" style="112" customWidth="1"/>
    <col min="2054" max="2054" width="11.5703125" style="112" customWidth="1"/>
    <col min="2055" max="2304" width="9.28515625" style="112"/>
    <col min="2305" max="2305" width="7.140625" style="112" customWidth="1"/>
    <col min="2306" max="2306" width="44.5703125" style="112" customWidth="1"/>
    <col min="2307" max="2307" width="8.140625" style="112" customWidth="1"/>
    <col min="2308" max="2308" width="7.42578125" style="112" customWidth="1"/>
    <col min="2309" max="2309" width="9.85546875" style="112" customWidth="1"/>
    <col min="2310" max="2310" width="11.5703125" style="112" customWidth="1"/>
    <col min="2311" max="2560" width="9.28515625" style="112"/>
    <col min="2561" max="2561" width="7.140625" style="112" customWidth="1"/>
    <col min="2562" max="2562" width="44.5703125" style="112" customWidth="1"/>
    <col min="2563" max="2563" width="8.140625" style="112" customWidth="1"/>
    <col min="2564" max="2564" width="7.42578125" style="112" customWidth="1"/>
    <col min="2565" max="2565" width="9.85546875" style="112" customWidth="1"/>
    <col min="2566" max="2566" width="11.5703125" style="112" customWidth="1"/>
    <col min="2567" max="2816" width="9.28515625" style="112"/>
    <col min="2817" max="2817" width="7.140625" style="112" customWidth="1"/>
    <col min="2818" max="2818" width="44.5703125" style="112" customWidth="1"/>
    <col min="2819" max="2819" width="8.140625" style="112" customWidth="1"/>
    <col min="2820" max="2820" width="7.42578125" style="112" customWidth="1"/>
    <col min="2821" max="2821" width="9.85546875" style="112" customWidth="1"/>
    <col min="2822" max="2822" width="11.5703125" style="112" customWidth="1"/>
    <col min="2823" max="3072" width="9.28515625" style="112"/>
    <col min="3073" max="3073" width="7.140625" style="112" customWidth="1"/>
    <col min="3074" max="3074" width="44.5703125" style="112" customWidth="1"/>
    <col min="3075" max="3075" width="8.140625" style="112" customWidth="1"/>
    <col min="3076" max="3076" width="7.42578125" style="112" customWidth="1"/>
    <col min="3077" max="3077" width="9.85546875" style="112" customWidth="1"/>
    <col min="3078" max="3078" width="11.5703125" style="112" customWidth="1"/>
    <col min="3079" max="3328" width="9.28515625" style="112"/>
    <col min="3329" max="3329" width="7.140625" style="112" customWidth="1"/>
    <col min="3330" max="3330" width="44.5703125" style="112" customWidth="1"/>
    <col min="3331" max="3331" width="8.140625" style="112" customWidth="1"/>
    <col min="3332" max="3332" width="7.42578125" style="112" customWidth="1"/>
    <col min="3333" max="3333" width="9.85546875" style="112" customWidth="1"/>
    <col min="3334" max="3334" width="11.5703125" style="112" customWidth="1"/>
    <col min="3335" max="3584" width="9.28515625" style="112"/>
    <col min="3585" max="3585" width="7.140625" style="112" customWidth="1"/>
    <col min="3586" max="3586" width="44.5703125" style="112" customWidth="1"/>
    <col min="3587" max="3587" width="8.140625" style="112" customWidth="1"/>
    <col min="3588" max="3588" width="7.42578125" style="112" customWidth="1"/>
    <col min="3589" max="3589" width="9.85546875" style="112" customWidth="1"/>
    <col min="3590" max="3590" width="11.5703125" style="112" customWidth="1"/>
    <col min="3591" max="3840" width="9.28515625" style="112"/>
    <col min="3841" max="3841" width="7.140625" style="112" customWidth="1"/>
    <col min="3842" max="3842" width="44.5703125" style="112" customWidth="1"/>
    <col min="3843" max="3843" width="8.140625" style="112" customWidth="1"/>
    <col min="3844" max="3844" width="7.42578125" style="112" customWidth="1"/>
    <col min="3845" max="3845" width="9.85546875" style="112" customWidth="1"/>
    <col min="3846" max="3846" width="11.5703125" style="112" customWidth="1"/>
    <col min="3847" max="4096" width="9.28515625" style="112"/>
    <col min="4097" max="4097" width="7.140625" style="112" customWidth="1"/>
    <col min="4098" max="4098" width="44.5703125" style="112" customWidth="1"/>
    <col min="4099" max="4099" width="8.140625" style="112" customWidth="1"/>
    <col min="4100" max="4100" width="7.42578125" style="112" customWidth="1"/>
    <col min="4101" max="4101" width="9.85546875" style="112" customWidth="1"/>
    <col min="4102" max="4102" width="11.5703125" style="112" customWidth="1"/>
    <col min="4103" max="4352" width="9.28515625" style="112"/>
    <col min="4353" max="4353" width="7.140625" style="112" customWidth="1"/>
    <col min="4354" max="4354" width="44.5703125" style="112" customWidth="1"/>
    <col min="4355" max="4355" width="8.140625" style="112" customWidth="1"/>
    <col min="4356" max="4356" width="7.42578125" style="112" customWidth="1"/>
    <col min="4357" max="4357" width="9.85546875" style="112" customWidth="1"/>
    <col min="4358" max="4358" width="11.5703125" style="112" customWidth="1"/>
    <col min="4359" max="4608" width="9.28515625" style="112"/>
    <col min="4609" max="4609" width="7.140625" style="112" customWidth="1"/>
    <col min="4610" max="4610" width="44.5703125" style="112" customWidth="1"/>
    <col min="4611" max="4611" width="8.140625" style="112" customWidth="1"/>
    <col min="4612" max="4612" width="7.42578125" style="112" customWidth="1"/>
    <col min="4613" max="4613" width="9.85546875" style="112" customWidth="1"/>
    <col min="4614" max="4614" width="11.5703125" style="112" customWidth="1"/>
    <col min="4615" max="4864" width="9.28515625" style="112"/>
    <col min="4865" max="4865" width="7.140625" style="112" customWidth="1"/>
    <col min="4866" max="4866" width="44.5703125" style="112" customWidth="1"/>
    <col min="4867" max="4867" width="8.140625" style="112" customWidth="1"/>
    <col min="4868" max="4868" width="7.42578125" style="112" customWidth="1"/>
    <col min="4869" max="4869" width="9.85546875" style="112" customWidth="1"/>
    <col min="4870" max="4870" width="11.5703125" style="112" customWidth="1"/>
    <col min="4871" max="5120" width="9.28515625" style="112"/>
    <col min="5121" max="5121" width="7.140625" style="112" customWidth="1"/>
    <col min="5122" max="5122" width="44.5703125" style="112" customWidth="1"/>
    <col min="5123" max="5123" width="8.140625" style="112" customWidth="1"/>
    <col min="5124" max="5124" width="7.42578125" style="112" customWidth="1"/>
    <col min="5125" max="5125" width="9.85546875" style="112" customWidth="1"/>
    <col min="5126" max="5126" width="11.5703125" style="112" customWidth="1"/>
    <col min="5127" max="5376" width="9.28515625" style="112"/>
    <col min="5377" max="5377" width="7.140625" style="112" customWidth="1"/>
    <col min="5378" max="5378" width="44.5703125" style="112" customWidth="1"/>
    <col min="5379" max="5379" width="8.140625" style="112" customWidth="1"/>
    <col min="5380" max="5380" width="7.42578125" style="112" customWidth="1"/>
    <col min="5381" max="5381" width="9.85546875" style="112" customWidth="1"/>
    <col min="5382" max="5382" width="11.5703125" style="112" customWidth="1"/>
    <col min="5383" max="5632" width="9.28515625" style="112"/>
    <col min="5633" max="5633" width="7.140625" style="112" customWidth="1"/>
    <col min="5634" max="5634" width="44.5703125" style="112" customWidth="1"/>
    <col min="5635" max="5635" width="8.140625" style="112" customWidth="1"/>
    <col min="5636" max="5636" width="7.42578125" style="112" customWidth="1"/>
    <col min="5637" max="5637" width="9.85546875" style="112" customWidth="1"/>
    <col min="5638" max="5638" width="11.5703125" style="112" customWidth="1"/>
    <col min="5639" max="5888" width="9.28515625" style="112"/>
    <col min="5889" max="5889" width="7.140625" style="112" customWidth="1"/>
    <col min="5890" max="5890" width="44.5703125" style="112" customWidth="1"/>
    <col min="5891" max="5891" width="8.140625" style="112" customWidth="1"/>
    <col min="5892" max="5892" width="7.42578125" style="112" customWidth="1"/>
    <col min="5893" max="5893" width="9.85546875" style="112" customWidth="1"/>
    <col min="5894" max="5894" width="11.5703125" style="112" customWidth="1"/>
    <col min="5895" max="6144" width="9.28515625" style="112"/>
    <col min="6145" max="6145" width="7.140625" style="112" customWidth="1"/>
    <col min="6146" max="6146" width="44.5703125" style="112" customWidth="1"/>
    <col min="6147" max="6147" width="8.140625" style="112" customWidth="1"/>
    <col min="6148" max="6148" width="7.42578125" style="112" customWidth="1"/>
    <col min="6149" max="6149" width="9.85546875" style="112" customWidth="1"/>
    <col min="6150" max="6150" width="11.5703125" style="112" customWidth="1"/>
    <col min="6151" max="6400" width="9.28515625" style="112"/>
    <col min="6401" max="6401" width="7.140625" style="112" customWidth="1"/>
    <col min="6402" max="6402" width="44.5703125" style="112" customWidth="1"/>
    <col min="6403" max="6403" width="8.140625" style="112" customWidth="1"/>
    <col min="6404" max="6404" width="7.42578125" style="112" customWidth="1"/>
    <col min="6405" max="6405" width="9.85546875" style="112" customWidth="1"/>
    <col min="6406" max="6406" width="11.5703125" style="112" customWidth="1"/>
    <col min="6407" max="6656" width="9.28515625" style="112"/>
    <col min="6657" max="6657" width="7.140625" style="112" customWidth="1"/>
    <col min="6658" max="6658" width="44.5703125" style="112" customWidth="1"/>
    <col min="6659" max="6659" width="8.140625" style="112" customWidth="1"/>
    <col min="6660" max="6660" width="7.42578125" style="112" customWidth="1"/>
    <col min="6661" max="6661" width="9.85546875" style="112" customWidth="1"/>
    <col min="6662" max="6662" width="11.5703125" style="112" customWidth="1"/>
    <col min="6663" max="6912" width="9.28515625" style="112"/>
    <col min="6913" max="6913" width="7.140625" style="112" customWidth="1"/>
    <col min="6914" max="6914" width="44.5703125" style="112" customWidth="1"/>
    <col min="6915" max="6915" width="8.140625" style="112" customWidth="1"/>
    <col min="6916" max="6916" width="7.42578125" style="112" customWidth="1"/>
    <col min="6917" max="6917" width="9.85546875" style="112" customWidth="1"/>
    <col min="6918" max="6918" width="11.5703125" style="112" customWidth="1"/>
    <col min="6919" max="7168" width="9.28515625" style="112"/>
    <col min="7169" max="7169" width="7.140625" style="112" customWidth="1"/>
    <col min="7170" max="7170" width="44.5703125" style="112" customWidth="1"/>
    <col min="7171" max="7171" width="8.140625" style="112" customWidth="1"/>
    <col min="7172" max="7172" width="7.42578125" style="112" customWidth="1"/>
    <col min="7173" max="7173" width="9.85546875" style="112" customWidth="1"/>
    <col min="7174" max="7174" width="11.5703125" style="112" customWidth="1"/>
    <col min="7175" max="7424" width="9.28515625" style="112"/>
    <col min="7425" max="7425" width="7.140625" style="112" customWidth="1"/>
    <col min="7426" max="7426" width="44.5703125" style="112" customWidth="1"/>
    <col min="7427" max="7427" width="8.140625" style="112" customWidth="1"/>
    <col min="7428" max="7428" width="7.42578125" style="112" customWidth="1"/>
    <col min="7429" max="7429" width="9.85546875" style="112" customWidth="1"/>
    <col min="7430" max="7430" width="11.5703125" style="112" customWidth="1"/>
    <col min="7431" max="7680" width="9.28515625" style="112"/>
    <col min="7681" max="7681" width="7.140625" style="112" customWidth="1"/>
    <col min="7682" max="7682" width="44.5703125" style="112" customWidth="1"/>
    <col min="7683" max="7683" width="8.140625" style="112" customWidth="1"/>
    <col min="7684" max="7684" width="7.42578125" style="112" customWidth="1"/>
    <col min="7685" max="7685" width="9.85546875" style="112" customWidth="1"/>
    <col min="7686" max="7686" width="11.5703125" style="112" customWidth="1"/>
    <col min="7687" max="7936" width="9.28515625" style="112"/>
    <col min="7937" max="7937" width="7.140625" style="112" customWidth="1"/>
    <col min="7938" max="7938" width="44.5703125" style="112" customWidth="1"/>
    <col min="7939" max="7939" width="8.140625" style="112" customWidth="1"/>
    <col min="7940" max="7940" width="7.42578125" style="112" customWidth="1"/>
    <col min="7941" max="7941" width="9.85546875" style="112" customWidth="1"/>
    <col min="7942" max="7942" width="11.5703125" style="112" customWidth="1"/>
    <col min="7943" max="8192" width="9.28515625" style="112"/>
    <col min="8193" max="8193" width="7.140625" style="112" customWidth="1"/>
    <col min="8194" max="8194" width="44.5703125" style="112" customWidth="1"/>
    <col min="8195" max="8195" width="8.140625" style="112" customWidth="1"/>
    <col min="8196" max="8196" width="7.42578125" style="112" customWidth="1"/>
    <col min="8197" max="8197" width="9.85546875" style="112" customWidth="1"/>
    <col min="8198" max="8198" width="11.5703125" style="112" customWidth="1"/>
    <col min="8199" max="8448" width="9.28515625" style="112"/>
    <col min="8449" max="8449" width="7.140625" style="112" customWidth="1"/>
    <col min="8450" max="8450" width="44.5703125" style="112" customWidth="1"/>
    <col min="8451" max="8451" width="8.140625" style="112" customWidth="1"/>
    <col min="8452" max="8452" width="7.42578125" style="112" customWidth="1"/>
    <col min="8453" max="8453" width="9.85546875" style="112" customWidth="1"/>
    <col min="8454" max="8454" width="11.5703125" style="112" customWidth="1"/>
    <col min="8455" max="8704" width="9.28515625" style="112"/>
    <col min="8705" max="8705" width="7.140625" style="112" customWidth="1"/>
    <col min="8706" max="8706" width="44.5703125" style="112" customWidth="1"/>
    <col min="8707" max="8707" width="8.140625" style="112" customWidth="1"/>
    <col min="8708" max="8708" width="7.42578125" style="112" customWidth="1"/>
    <col min="8709" max="8709" width="9.85546875" style="112" customWidth="1"/>
    <col min="8710" max="8710" width="11.5703125" style="112" customWidth="1"/>
    <col min="8711" max="8960" width="9.28515625" style="112"/>
    <col min="8961" max="8961" width="7.140625" style="112" customWidth="1"/>
    <col min="8962" max="8962" width="44.5703125" style="112" customWidth="1"/>
    <col min="8963" max="8963" width="8.140625" style="112" customWidth="1"/>
    <col min="8964" max="8964" width="7.42578125" style="112" customWidth="1"/>
    <col min="8965" max="8965" width="9.85546875" style="112" customWidth="1"/>
    <col min="8966" max="8966" width="11.5703125" style="112" customWidth="1"/>
    <col min="8967" max="9216" width="9.28515625" style="112"/>
    <col min="9217" max="9217" width="7.140625" style="112" customWidth="1"/>
    <col min="9218" max="9218" width="44.5703125" style="112" customWidth="1"/>
    <col min="9219" max="9219" width="8.140625" style="112" customWidth="1"/>
    <col min="9220" max="9220" width="7.42578125" style="112" customWidth="1"/>
    <col min="9221" max="9221" width="9.85546875" style="112" customWidth="1"/>
    <col min="9222" max="9222" width="11.5703125" style="112" customWidth="1"/>
    <col min="9223" max="9472" width="9.28515625" style="112"/>
    <col min="9473" max="9473" width="7.140625" style="112" customWidth="1"/>
    <col min="9474" max="9474" width="44.5703125" style="112" customWidth="1"/>
    <col min="9475" max="9475" width="8.140625" style="112" customWidth="1"/>
    <col min="9476" max="9476" width="7.42578125" style="112" customWidth="1"/>
    <col min="9477" max="9477" width="9.85546875" style="112" customWidth="1"/>
    <col min="9478" max="9478" width="11.5703125" style="112" customWidth="1"/>
    <col min="9479" max="9728" width="9.28515625" style="112"/>
    <col min="9729" max="9729" width="7.140625" style="112" customWidth="1"/>
    <col min="9730" max="9730" width="44.5703125" style="112" customWidth="1"/>
    <col min="9731" max="9731" width="8.140625" style="112" customWidth="1"/>
    <col min="9732" max="9732" width="7.42578125" style="112" customWidth="1"/>
    <col min="9733" max="9733" width="9.85546875" style="112" customWidth="1"/>
    <col min="9734" max="9734" width="11.5703125" style="112" customWidth="1"/>
    <col min="9735" max="9984" width="9.28515625" style="112"/>
    <col min="9985" max="9985" width="7.140625" style="112" customWidth="1"/>
    <col min="9986" max="9986" width="44.5703125" style="112" customWidth="1"/>
    <col min="9987" max="9987" width="8.140625" style="112" customWidth="1"/>
    <col min="9988" max="9988" width="7.42578125" style="112" customWidth="1"/>
    <col min="9989" max="9989" width="9.85546875" style="112" customWidth="1"/>
    <col min="9990" max="9990" width="11.5703125" style="112" customWidth="1"/>
    <col min="9991" max="10240" width="9.28515625" style="112"/>
    <col min="10241" max="10241" width="7.140625" style="112" customWidth="1"/>
    <col min="10242" max="10242" width="44.5703125" style="112" customWidth="1"/>
    <col min="10243" max="10243" width="8.140625" style="112" customWidth="1"/>
    <col min="10244" max="10244" width="7.42578125" style="112" customWidth="1"/>
    <col min="10245" max="10245" width="9.85546875" style="112" customWidth="1"/>
    <col min="10246" max="10246" width="11.5703125" style="112" customWidth="1"/>
    <col min="10247" max="10496" width="9.28515625" style="112"/>
    <col min="10497" max="10497" width="7.140625" style="112" customWidth="1"/>
    <col min="10498" max="10498" width="44.5703125" style="112" customWidth="1"/>
    <col min="10499" max="10499" width="8.140625" style="112" customWidth="1"/>
    <col min="10500" max="10500" width="7.42578125" style="112" customWidth="1"/>
    <col min="10501" max="10501" width="9.85546875" style="112" customWidth="1"/>
    <col min="10502" max="10502" width="11.5703125" style="112" customWidth="1"/>
    <col min="10503" max="10752" width="9.28515625" style="112"/>
    <col min="10753" max="10753" width="7.140625" style="112" customWidth="1"/>
    <col min="10754" max="10754" width="44.5703125" style="112" customWidth="1"/>
    <col min="10755" max="10755" width="8.140625" style="112" customWidth="1"/>
    <col min="10756" max="10756" width="7.42578125" style="112" customWidth="1"/>
    <col min="10757" max="10757" width="9.85546875" style="112" customWidth="1"/>
    <col min="10758" max="10758" width="11.5703125" style="112" customWidth="1"/>
    <col min="10759" max="11008" width="9.28515625" style="112"/>
    <col min="11009" max="11009" width="7.140625" style="112" customWidth="1"/>
    <col min="11010" max="11010" width="44.5703125" style="112" customWidth="1"/>
    <col min="11011" max="11011" width="8.140625" style="112" customWidth="1"/>
    <col min="11012" max="11012" width="7.42578125" style="112" customWidth="1"/>
    <col min="11013" max="11013" width="9.85546875" style="112" customWidth="1"/>
    <col min="11014" max="11014" width="11.5703125" style="112" customWidth="1"/>
    <col min="11015" max="11264" width="9.28515625" style="112"/>
    <col min="11265" max="11265" width="7.140625" style="112" customWidth="1"/>
    <col min="11266" max="11266" width="44.5703125" style="112" customWidth="1"/>
    <col min="11267" max="11267" width="8.140625" style="112" customWidth="1"/>
    <col min="11268" max="11268" width="7.42578125" style="112" customWidth="1"/>
    <col min="11269" max="11269" width="9.85546875" style="112" customWidth="1"/>
    <col min="11270" max="11270" width="11.5703125" style="112" customWidth="1"/>
    <col min="11271" max="11520" width="9.28515625" style="112"/>
    <col min="11521" max="11521" width="7.140625" style="112" customWidth="1"/>
    <col min="11522" max="11522" width="44.5703125" style="112" customWidth="1"/>
    <col min="11523" max="11523" width="8.140625" style="112" customWidth="1"/>
    <col min="11524" max="11524" width="7.42578125" style="112" customWidth="1"/>
    <col min="11525" max="11525" width="9.85546875" style="112" customWidth="1"/>
    <col min="11526" max="11526" width="11.5703125" style="112" customWidth="1"/>
    <col min="11527" max="11776" width="9.28515625" style="112"/>
    <col min="11777" max="11777" width="7.140625" style="112" customWidth="1"/>
    <col min="11778" max="11778" width="44.5703125" style="112" customWidth="1"/>
    <col min="11779" max="11779" width="8.140625" style="112" customWidth="1"/>
    <col min="11780" max="11780" width="7.42578125" style="112" customWidth="1"/>
    <col min="11781" max="11781" width="9.85546875" style="112" customWidth="1"/>
    <col min="11782" max="11782" width="11.5703125" style="112" customWidth="1"/>
    <col min="11783" max="12032" width="9.28515625" style="112"/>
    <col min="12033" max="12033" width="7.140625" style="112" customWidth="1"/>
    <col min="12034" max="12034" width="44.5703125" style="112" customWidth="1"/>
    <col min="12035" max="12035" width="8.140625" style="112" customWidth="1"/>
    <col min="12036" max="12036" width="7.42578125" style="112" customWidth="1"/>
    <col min="12037" max="12037" width="9.85546875" style="112" customWidth="1"/>
    <col min="12038" max="12038" width="11.5703125" style="112" customWidth="1"/>
    <col min="12039" max="12288" width="9.28515625" style="112"/>
    <col min="12289" max="12289" width="7.140625" style="112" customWidth="1"/>
    <col min="12290" max="12290" width="44.5703125" style="112" customWidth="1"/>
    <col min="12291" max="12291" width="8.140625" style="112" customWidth="1"/>
    <col min="12292" max="12292" width="7.42578125" style="112" customWidth="1"/>
    <col min="12293" max="12293" width="9.85546875" style="112" customWidth="1"/>
    <col min="12294" max="12294" width="11.5703125" style="112" customWidth="1"/>
    <col min="12295" max="12544" width="9.28515625" style="112"/>
    <col min="12545" max="12545" width="7.140625" style="112" customWidth="1"/>
    <col min="12546" max="12546" width="44.5703125" style="112" customWidth="1"/>
    <col min="12547" max="12547" width="8.140625" style="112" customWidth="1"/>
    <col min="12548" max="12548" width="7.42578125" style="112" customWidth="1"/>
    <col min="12549" max="12549" width="9.85546875" style="112" customWidth="1"/>
    <col min="12550" max="12550" width="11.5703125" style="112" customWidth="1"/>
    <col min="12551" max="12800" width="9.28515625" style="112"/>
    <col min="12801" max="12801" width="7.140625" style="112" customWidth="1"/>
    <col min="12802" max="12802" width="44.5703125" style="112" customWidth="1"/>
    <col min="12803" max="12803" width="8.140625" style="112" customWidth="1"/>
    <col min="12804" max="12804" width="7.42578125" style="112" customWidth="1"/>
    <col min="12805" max="12805" width="9.85546875" style="112" customWidth="1"/>
    <col min="12806" max="12806" width="11.5703125" style="112" customWidth="1"/>
    <col min="12807" max="13056" width="9.28515625" style="112"/>
    <col min="13057" max="13057" width="7.140625" style="112" customWidth="1"/>
    <col min="13058" max="13058" width="44.5703125" style="112" customWidth="1"/>
    <col min="13059" max="13059" width="8.140625" style="112" customWidth="1"/>
    <col min="13060" max="13060" width="7.42578125" style="112" customWidth="1"/>
    <col min="13061" max="13061" width="9.85546875" style="112" customWidth="1"/>
    <col min="13062" max="13062" width="11.5703125" style="112" customWidth="1"/>
    <col min="13063" max="13312" width="9.28515625" style="112"/>
    <col min="13313" max="13313" width="7.140625" style="112" customWidth="1"/>
    <col min="13314" max="13314" width="44.5703125" style="112" customWidth="1"/>
    <col min="13315" max="13315" width="8.140625" style="112" customWidth="1"/>
    <col min="13316" max="13316" width="7.42578125" style="112" customWidth="1"/>
    <col min="13317" max="13317" width="9.85546875" style="112" customWidth="1"/>
    <col min="13318" max="13318" width="11.5703125" style="112" customWidth="1"/>
    <col min="13319" max="13568" width="9.28515625" style="112"/>
    <col min="13569" max="13569" width="7.140625" style="112" customWidth="1"/>
    <col min="13570" max="13570" width="44.5703125" style="112" customWidth="1"/>
    <col min="13571" max="13571" width="8.140625" style="112" customWidth="1"/>
    <col min="13572" max="13572" width="7.42578125" style="112" customWidth="1"/>
    <col min="13573" max="13573" width="9.85546875" style="112" customWidth="1"/>
    <col min="13574" max="13574" width="11.5703125" style="112" customWidth="1"/>
    <col min="13575" max="13824" width="9.28515625" style="112"/>
    <col min="13825" max="13825" width="7.140625" style="112" customWidth="1"/>
    <col min="13826" max="13826" width="44.5703125" style="112" customWidth="1"/>
    <col min="13827" max="13827" width="8.140625" style="112" customWidth="1"/>
    <col min="13828" max="13828" width="7.42578125" style="112" customWidth="1"/>
    <col min="13829" max="13829" width="9.85546875" style="112" customWidth="1"/>
    <col min="13830" max="13830" width="11.5703125" style="112" customWidth="1"/>
    <col min="13831" max="14080" width="9.28515625" style="112"/>
    <col min="14081" max="14081" width="7.140625" style="112" customWidth="1"/>
    <col min="14082" max="14082" width="44.5703125" style="112" customWidth="1"/>
    <col min="14083" max="14083" width="8.140625" style="112" customWidth="1"/>
    <col min="14084" max="14084" width="7.42578125" style="112" customWidth="1"/>
    <col min="14085" max="14085" width="9.85546875" style="112" customWidth="1"/>
    <col min="14086" max="14086" width="11.5703125" style="112" customWidth="1"/>
    <col min="14087" max="14336" width="9.28515625" style="112"/>
    <col min="14337" max="14337" width="7.140625" style="112" customWidth="1"/>
    <col min="14338" max="14338" width="44.5703125" style="112" customWidth="1"/>
    <col min="14339" max="14339" width="8.140625" style="112" customWidth="1"/>
    <col min="14340" max="14340" width="7.42578125" style="112" customWidth="1"/>
    <col min="14341" max="14341" width="9.85546875" style="112" customWidth="1"/>
    <col min="14342" max="14342" width="11.5703125" style="112" customWidth="1"/>
    <col min="14343" max="14592" width="9.28515625" style="112"/>
    <col min="14593" max="14593" width="7.140625" style="112" customWidth="1"/>
    <col min="14594" max="14594" width="44.5703125" style="112" customWidth="1"/>
    <col min="14595" max="14595" width="8.140625" style="112" customWidth="1"/>
    <col min="14596" max="14596" width="7.42578125" style="112" customWidth="1"/>
    <col min="14597" max="14597" width="9.85546875" style="112" customWidth="1"/>
    <col min="14598" max="14598" width="11.5703125" style="112" customWidth="1"/>
    <col min="14599" max="14848" width="9.28515625" style="112"/>
    <col min="14849" max="14849" width="7.140625" style="112" customWidth="1"/>
    <col min="14850" max="14850" width="44.5703125" style="112" customWidth="1"/>
    <col min="14851" max="14851" width="8.140625" style="112" customWidth="1"/>
    <col min="14852" max="14852" width="7.42578125" style="112" customWidth="1"/>
    <col min="14853" max="14853" width="9.85546875" style="112" customWidth="1"/>
    <col min="14854" max="14854" width="11.5703125" style="112" customWidth="1"/>
    <col min="14855" max="15104" width="9.28515625" style="112"/>
    <col min="15105" max="15105" width="7.140625" style="112" customWidth="1"/>
    <col min="15106" max="15106" width="44.5703125" style="112" customWidth="1"/>
    <col min="15107" max="15107" width="8.140625" style="112" customWidth="1"/>
    <col min="15108" max="15108" width="7.42578125" style="112" customWidth="1"/>
    <col min="15109" max="15109" width="9.85546875" style="112" customWidth="1"/>
    <col min="15110" max="15110" width="11.5703125" style="112" customWidth="1"/>
    <col min="15111" max="15360" width="9.28515625" style="112"/>
    <col min="15361" max="15361" width="7.140625" style="112" customWidth="1"/>
    <col min="15362" max="15362" width="44.5703125" style="112" customWidth="1"/>
    <col min="15363" max="15363" width="8.140625" style="112" customWidth="1"/>
    <col min="15364" max="15364" width="7.42578125" style="112" customWidth="1"/>
    <col min="15365" max="15365" width="9.85546875" style="112" customWidth="1"/>
    <col min="15366" max="15366" width="11.5703125" style="112" customWidth="1"/>
    <col min="15367" max="15616" width="9.28515625" style="112"/>
    <col min="15617" max="15617" width="7.140625" style="112" customWidth="1"/>
    <col min="15618" max="15618" width="44.5703125" style="112" customWidth="1"/>
    <col min="15619" max="15619" width="8.140625" style="112" customWidth="1"/>
    <col min="15620" max="15620" width="7.42578125" style="112" customWidth="1"/>
    <col min="15621" max="15621" width="9.85546875" style="112" customWidth="1"/>
    <col min="15622" max="15622" width="11.5703125" style="112" customWidth="1"/>
    <col min="15623" max="15872" width="9.28515625" style="112"/>
    <col min="15873" max="15873" width="7.140625" style="112" customWidth="1"/>
    <col min="15874" max="15874" width="44.5703125" style="112" customWidth="1"/>
    <col min="15875" max="15875" width="8.140625" style="112" customWidth="1"/>
    <col min="15876" max="15876" width="7.42578125" style="112" customWidth="1"/>
    <col min="15877" max="15877" width="9.85546875" style="112" customWidth="1"/>
    <col min="15878" max="15878" width="11.5703125" style="112" customWidth="1"/>
    <col min="15879" max="16128" width="9.28515625" style="112"/>
    <col min="16129" max="16129" width="7.140625" style="112" customWidth="1"/>
    <col min="16130" max="16130" width="44.5703125" style="112" customWidth="1"/>
    <col min="16131" max="16131" width="8.140625" style="112" customWidth="1"/>
    <col min="16132" max="16132" width="7.42578125" style="112" customWidth="1"/>
    <col min="16133" max="16133" width="9.85546875" style="112" customWidth="1"/>
    <col min="16134" max="16134" width="11.5703125" style="112" customWidth="1"/>
    <col min="16135" max="16384" width="9.28515625" style="112"/>
  </cols>
  <sheetData>
    <row r="1" spans="1:21">
      <c r="C1" s="1160" t="s">
        <v>1265</v>
      </c>
      <c r="D1" s="1160"/>
      <c r="E1" s="1160"/>
      <c r="F1" s="1160"/>
      <c r="H1" s="1160" t="s">
        <v>1990</v>
      </c>
      <c r="I1" s="1160"/>
      <c r="J1" s="1160"/>
      <c r="K1" s="1160"/>
      <c r="M1" s="1160" t="s">
        <v>1991</v>
      </c>
      <c r="N1" s="1160"/>
      <c r="O1" s="1160"/>
      <c r="P1" s="1160"/>
      <c r="R1" s="1160" t="s">
        <v>1992</v>
      </c>
      <c r="S1" s="1160"/>
      <c r="T1" s="1160"/>
      <c r="U1" s="1160"/>
    </row>
    <row r="2" spans="1:21" s="106" customFormat="1" ht="6" customHeight="1">
      <c r="A2" s="115"/>
      <c r="B2" s="116"/>
      <c r="C2" s="117"/>
      <c r="D2" s="117"/>
      <c r="E2" s="118"/>
      <c r="F2" s="118"/>
      <c r="H2" s="117"/>
      <c r="I2" s="117"/>
      <c r="J2" s="118"/>
      <c r="K2" s="118"/>
      <c r="M2" s="117"/>
      <c r="N2" s="117"/>
      <c r="O2" s="118"/>
      <c r="P2" s="118"/>
      <c r="R2" s="117"/>
      <c r="S2" s="117"/>
      <c r="T2" s="118"/>
      <c r="U2" s="118"/>
    </row>
    <row r="3" spans="1:21" s="241" customFormat="1" ht="25.5">
      <c r="A3" s="107" t="s">
        <v>1269</v>
      </c>
      <c r="B3" s="103" t="s">
        <v>1270</v>
      </c>
      <c r="C3" s="103" t="s">
        <v>1271</v>
      </c>
      <c r="D3" s="103" t="s">
        <v>1272</v>
      </c>
      <c r="E3" s="103" t="s">
        <v>1257</v>
      </c>
      <c r="F3" s="103" t="s">
        <v>1253</v>
      </c>
      <c r="H3" s="103" t="s">
        <v>1271</v>
      </c>
      <c r="I3" s="103" t="s">
        <v>1272</v>
      </c>
      <c r="J3" s="103" t="s">
        <v>1257</v>
      </c>
      <c r="K3" s="103" t="s">
        <v>1253</v>
      </c>
      <c r="M3" s="103" t="s">
        <v>1271</v>
      </c>
      <c r="N3" s="103" t="s">
        <v>1272</v>
      </c>
      <c r="O3" s="103" t="s">
        <v>1257</v>
      </c>
      <c r="P3" s="103" t="s">
        <v>1253</v>
      </c>
      <c r="R3" s="103" t="s">
        <v>1271</v>
      </c>
      <c r="S3" s="103" t="s">
        <v>1272</v>
      </c>
      <c r="T3" s="103" t="s">
        <v>1257</v>
      </c>
      <c r="U3" s="103" t="s">
        <v>1253</v>
      </c>
    </row>
    <row r="4" spans="1:21" s="106" customFormat="1">
      <c r="A4" s="221"/>
      <c r="B4" s="213"/>
      <c r="C4" s="185"/>
      <c r="D4" s="185"/>
      <c r="E4" s="185"/>
      <c r="F4" s="185"/>
      <c r="H4" s="185"/>
      <c r="I4" s="185"/>
      <c r="J4" s="185"/>
      <c r="K4" s="185"/>
      <c r="M4" s="185"/>
      <c r="N4" s="185"/>
      <c r="O4" s="185"/>
      <c r="P4" s="185"/>
      <c r="R4" s="185"/>
      <c r="S4" s="185"/>
      <c r="T4" s="185"/>
      <c r="U4" s="185"/>
    </row>
    <row r="5" spans="1:21">
      <c r="A5" s="134" t="s">
        <v>44</v>
      </c>
      <c r="B5" s="144" t="s">
        <v>1312</v>
      </c>
      <c r="C5" s="109"/>
      <c r="D5" s="109"/>
      <c r="E5" s="109"/>
      <c r="F5" s="110"/>
      <c r="H5" s="109"/>
      <c r="I5" s="109"/>
      <c r="J5" s="109"/>
      <c r="K5" s="110"/>
      <c r="M5" s="109"/>
      <c r="N5" s="109"/>
      <c r="O5" s="109"/>
      <c r="P5" s="110"/>
      <c r="R5" s="109"/>
      <c r="S5" s="109"/>
      <c r="T5" s="109"/>
      <c r="U5" s="110"/>
    </row>
    <row r="6" spans="1:21">
      <c r="E6" s="186"/>
      <c r="F6" s="186"/>
      <c r="J6" s="186"/>
      <c r="K6" s="186"/>
      <c r="O6" s="186"/>
      <c r="P6" s="186"/>
      <c r="T6" s="186"/>
      <c r="U6" s="186"/>
    </row>
    <row r="7" spans="1:21" s="106" customFormat="1">
      <c r="A7" s="246"/>
      <c r="B7" s="247" t="s">
        <v>1500</v>
      </c>
      <c r="C7" s="109"/>
      <c r="D7" s="248"/>
      <c r="E7" s="189"/>
      <c r="F7" s="189"/>
      <c r="H7" s="109"/>
      <c r="I7" s="248"/>
      <c r="J7" s="189"/>
      <c r="K7" s="189"/>
      <c r="M7" s="109"/>
      <c r="N7" s="248"/>
      <c r="O7" s="189"/>
      <c r="P7" s="189"/>
      <c r="R7" s="109"/>
      <c r="S7" s="248"/>
      <c r="T7" s="189"/>
      <c r="U7" s="189"/>
    </row>
    <row r="8" spans="1:21" s="106" customFormat="1" ht="66">
      <c r="A8" s="246" t="s">
        <v>1545</v>
      </c>
      <c r="B8" s="187" t="s">
        <v>2045</v>
      </c>
      <c r="C8" s="109" t="s">
        <v>1230</v>
      </c>
      <c r="D8" s="248">
        <v>12</v>
      </c>
      <c r="E8" s="1069"/>
      <c r="F8" s="189">
        <f>D8*E8</f>
        <v>0</v>
      </c>
      <c r="H8" s="109" t="s">
        <v>1230</v>
      </c>
      <c r="I8" s="248"/>
      <c r="J8" s="189">
        <f>E8</f>
        <v>0</v>
      </c>
      <c r="K8" s="189">
        <f>I8*J8</f>
        <v>0</v>
      </c>
      <c r="M8" s="109" t="s">
        <v>1230</v>
      </c>
      <c r="N8" s="248">
        <v>12</v>
      </c>
      <c r="O8" s="189">
        <f>E8</f>
        <v>0</v>
      </c>
      <c r="P8" s="189">
        <f>N8*O8</f>
        <v>0</v>
      </c>
      <c r="R8" s="109" t="s">
        <v>1230</v>
      </c>
      <c r="S8" s="248"/>
      <c r="T8" s="189">
        <f>E8</f>
        <v>0</v>
      </c>
      <c r="U8" s="189">
        <f>S8*T8</f>
        <v>0</v>
      </c>
    </row>
    <row r="9" spans="1:21" s="106" customFormat="1" ht="66">
      <c r="A9" s="246" t="s">
        <v>1546</v>
      </c>
      <c r="B9" s="187" t="s">
        <v>2046</v>
      </c>
      <c r="C9" s="109" t="s">
        <v>1230</v>
      </c>
      <c r="D9" s="248">
        <v>4</v>
      </c>
      <c r="E9" s="1069"/>
      <c r="F9" s="189">
        <f t="shared" ref="F9:F30" si="0">D9*E9</f>
        <v>0</v>
      </c>
      <c r="H9" s="109" t="s">
        <v>1230</v>
      </c>
      <c r="I9" s="248"/>
      <c r="J9" s="189">
        <f t="shared" ref="J9:J50" si="1">E9</f>
        <v>0</v>
      </c>
      <c r="K9" s="189">
        <f t="shared" ref="K9:K21" si="2">I9*J9</f>
        <v>0</v>
      </c>
      <c r="M9" s="109" t="s">
        <v>1230</v>
      </c>
      <c r="N9" s="248">
        <v>4</v>
      </c>
      <c r="O9" s="189">
        <f t="shared" ref="O9:O50" si="3">E9</f>
        <v>0</v>
      </c>
      <c r="P9" s="189">
        <f t="shared" ref="P9:P21" si="4">N9*O9</f>
        <v>0</v>
      </c>
      <c r="R9" s="109" t="s">
        <v>1230</v>
      </c>
      <c r="S9" s="248"/>
      <c r="T9" s="189">
        <f t="shared" ref="T9:T50" si="5">E9</f>
        <v>0</v>
      </c>
      <c r="U9" s="189">
        <f t="shared" ref="U9:U21" si="6">S9*T9</f>
        <v>0</v>
      </c>
    </row>
    <row r="10" spans="1:21" s="106" customFormat="1" ht="66">
      <c r="A10" s="246" t="s">
        <v>1547</v>
      </c>
      <c r="B10" s="187" t="s">
        <v>2047</v>
      </c>
      <c r="C10" s="109" t="s">
        <v>1230</v>
      </c>
      <c r="D10" s="248">
        <v>1</v>
      </c>
      <c r="E10" s="1069"/>
      <c r="F10" s="189">
        <f t="shared" si="0"/>
        <v>0</v>
      </c>
      <c r="H10" s="109" t="s">
        <v>1230</v>
      </c>
      <c r="I10" s="248"/>
      <c r="J10" s="189">
        <f t="shared" si="1"/>
        <v>0</v>
      </c>
      <c r="K10" s="189">
        <f t="shared" si="2"/>
        <v>0</v>
      </c>
      <c r="M10" s="109" t="s">
        <v>1230</v>
      </c>
      <c r="N10" s="248">
        <v>1</v>
      </c>
      <c r="O10" s="189">
        <f t="shared" si="3"/>
        <v>0</v>
      </c>
      <c r="P10" s="189">
        <f t="shared" si="4"/>
        <v>0</v>
      </c>
      <c r="R10" s="109" t="s">
        <v>1230</v>
      </c>
      <c r="S10" s="248"/>
      <c r="T10" s="189">
        <f t="shared" si="5"/>
        <v>0</v>
      </c>
      <c r="U10" s="189">
        <f t="shared" si="6"/>
        <v>0</v>
      </c>
    </row>
    <row r="11" spans="1:21" s="106" customFormat="1" ht="66">
      <c r="A11" s="246" t="s">
        <v>1548</v>
      </c>
      <c r="B11" s="187" t="s">
        <v>2048</v>
      </c>
      <c r="C11" s="109" t="s">
        <v>1230</v>
      </c>
      <c r="D11" s="248">
        <v>2</v>
      </c>
      <c r="E11" s="1069"/>
      <c r="F11" s="189">
        <f t="shared" si="0"/>
        <v>0</v>
      </c>
      <c r="H11" s="109" t="s">
        <v>1230</v>
      </c>
      <c r="I11" s="248"/>
      <c r="J11" s="189">
        <f t="shared" si="1"/>
        <v>0</v>
      </c>
      <c r="K11" s="189">
        <f t="shared" si="2"/>
        <v>0</v>
      </c>
      <c r="M11" s="109" t="s">
        <v>1230</v>
      </c>
      <c r="N11" s="248">
        <v>2</v>
      </c>
      <c r="O11" s="189">
        <f t="shared" si="3"/>
        <v>0</v>
      </c>
      <c r="P11" s="189">
        <f t="shared" si="4"/>
        <v>0</v>
      </c>
      <c r="R11" s="109" t="s">
        <v>1230</v>
      </c>
      <c r="S11" s="248"/>
      <c r="T11" s="189">
        <f t="shared" si="5"/>
        <v>0</v>
      </c>
      <c r="U11" s="189">
        <f t="shared" si="6"/>
        <v>0</v>
      </c>
    </row>
    <row r="12" spans="1:21" s="106" customFormat="1" ht="53.25">
      <c r="A12" s="246" t="s">
        <v>1549</v>
      </c>
      <c r="B12" s="187" t="s">
        <v>2049</v>
      </c>
      <c r="C12" s="109" t="s">
        <v>1230</v>
      </c>
      <c r="D12" s="248">
        <v>1</v>
      </c>
      <c r="E12" s="1069"/>
      <c r="F12" s="189">
        <f t="shared" si="0"/>
        <v>0</v>
      </c>
      <c r="H12" s="109" t="s">
        <v>1230</v>
      </c>
      <c r="I12" s="248"/>
      <c r="J12" s="189">
        <f t="shared" si="1"/>
        <v>0</v>
      </c>
      <c r="K12" s="189">
        <f t="shared" si="2"/>
        <v>0</v>
      </c>
      <c r="M12" s="109" t="s">
        <v>1230</v>
      </c>
      <c r="N12" s="248">
        <v>1</v>
      </c>
      <c r="O12" s="189">
        <f t="shared" si="3"/>
        <v>0</v>
      </c>
      <c r="P12" s="189">
        <f t="shared" si="4"/>
        <v>0</v>
      </c>
      <c r="R12" s="109" t="s">
        <v>1230</v>
      </c>
      <c r="S12" s="248"/>
      <c r="T12" s="189">
        <f t="shared" si="5"/>
        <v>0</v>
      </c>
      <c r="U12" s="189">
        <f t="shared" si="6"/>
        <v>0</v>
      </c>
    </row>
    <row r="13" spans="1:21" s="106" customFormat="1" ht="53.25">
      <c r="A13" s="246" t="s">
        <v>1550</v>
      </c>
      <c r="B13" s="187" t="s">
        <v>2050</v>
      </c>
      <c r="C13" s="109" t="s">
        <v>1230</v>
      </c>
      <c r="D13" s="248">
        <v>2</v>
      </c>
      <c r="E13" s="1069"/>
      <c r="F13" s="189">
        <f t="shared" si="0"/>
        <v>0</v>
      </c>
      <c r="H13" s="109" t="s">
        <v>1230</v>
      </c>
      <c r="I13" s="248"/>
      <c r="J13" s="189">
        <f t="shared" si="1"/>
        <v>0</v>
      </c>
      <c r="K13" s="189">
        <f t="shared" si="2"/>
        <v>0</v>
      </c>
      <c r="M13" s="109" t="s">
        <v>1230</v>
      </c>
      <c r="N13" s="248">
        <v>2</v>
      </c>
      <c r="O13" s="189">
        <f t="shared" si="3"/>
        <v>0</v>
      </c>
      <c r="P13" s="189">
        <f t="shared" si="4"/>
        <v>0</v>
      </c>
      <c r="R13" s="109" t="s">
        <v>1230</v>
      </c>
      <c r="S13" s="248"/>
      <c r="T13" s="189">
        <f t="shared" si="5"/>
        <v>0</v>
      </c>
      <c r="U13" s="189">
        <f t="shared" si="6"/>
        <v>0</v>
      </c>
    </row>
    <row r="14" spans="1:21" s="106" customFormat="1" ht="66">
      <c r="A14" s="246" t="s">
        <v>1551</v>
      </c>
      <c r="B14" s="187" t="s">
        <v>2051</v>
      </c>
      <c r="C14" s="109" t="s">
        <v>1230</v>
      </c>
      <c r="D14" s="248">
        <v>1</v>
      </c>
      <c r="E14" s="1069"/>
      <c r="F14" s="189">
        <f t="shared" si="0"/>
        <v>0</v>
      </c>
      <c r="H14" s="109" t="s">
        <v>1230</v>
      </c>
      <c r="I14" s="248"/>
      <c r="J14" s="189">
        <f t="shared" si="1"/>
        <v>0</v>
      </c>
      <c r="K14" s="189">
        <f t="shared" si="2"/>
        <v>0</v>
      </c>
      <c r="M14" s="109" t="s">
        <v>1230</v>
      </c>
      <c r="N14" s="248">
        <v>1</v>
      </c>
      <c r="O14" s="189">
        <f t="shared" si="3"/>
        <v>0</v>
      </c>
      <c r="P14" s="189">
        <f t="shared" si="4"/>
        <v>0</v>
      </c>
      <c r="R14" s="109" t="s">
        <v>1230</v>
      </c>
      <c r="S14" s="248"/>
      <c r="T14" s="189">
        <f t="shared" si="5"/>
        <v>0</v>
      </c>
      <c r="U14" s="189">
        <f t="shared" si="6"/>
        <v>0</v>
      </c>
    </row>
    <row r="15" spans="1:21" s="106" customFormat="1" ht="66">
      <c r="A15" s="246" t="s">
        <v>1552</v>
      </c>
      <c r="B15" s="187" t="s">
        <v>2052</v>
      </c>
      <c r="C15" s="109" t="s">
        <v>1230</v>
      </c>
      <c r="D15" s="248">
        <v>2</v>
      </c>
      <c r="E15" s="1069"/>
      <c r="F15" s="189">
        <f t="shared" si="0"/>
        <v>0</v>
      </c>
      <c r="H15" s="109" t="s">
        <v>1230</v>
      </c>
      <c r="I15" s="248"/>
      <c r="J15" s="189">
        <f t="shared" si="1"/>
        <v>0</v>
      </c>
      <c r="K15" s="189">
        <f t="shared" si="2"/>
        <v>0</v>
      </c>
      <c r="M15" s="109" t="s">
        <v>1230</v>
      </c>
      <c r="N15" s="248">
        <v>2</v>
      </c>
      <c r="O15" s="189">
        <f t="shared" si="3"/>
        <v>0</v>
      </c>
      <c r="P15" s="189">
        <f t="shared" si="4"/>
        <v>0</v>
      </c>
      <c r="R15" s="109" t="s">
        <v>1230</v>
      </c>
      <c r="S15" s="248"/>
      <c r="T15" s="189">
        <f t="shared" si="5"/>
        <v>0</v>
      </c>
      <c r="U15" s="189">
        <f t="shared" si="6"/>
        <v>0</v>
      </c>
    </row>
    <row r="16" spans="1:21" s="106" customFormat="1" ht="78.75">
      <c r="A16" s="246" t="s">
        <v>1553</v>
      </c>
      <c r="B16" s="187" t="s">
        <v>2053</v>
      </c>
      <c r="C16" s="109" t="s">
        <v>1230</v>
      </c>
      <c r="D16" s="248">
        <v>1</v>
      </c>
      <c r="E16" s="1069"/>
      <c r="F16" s="189">
        <f t="shared" si="0"/>
        <v>0</v>
      </c>
      <c r="H16" s="109" t="s">
        <v>1230</v>
      </c>
      <c r="I16" s="248"/>
      <c r="J16" s="189">
        <f t="shared" si="1"/>
        <v>0</v>
      </c>
      <c r="K16" s="189">
        <f t="shared" si="2"/>
        <v>0</v>
      </c>
      <c r="M16" s="109" t="s">
        <v>1230</v>
      </c>
      <c r="N16" s="248">
        <v>1</v>
      </c>
      <c r="O16" s="189">
        <f t="shared" si="3"/>
        <v>0</v>
      </c>
      <c r="P16" s="189">
        <f t="shared" si="4"/>
        <v>0</v>
      </c>
      <c r="R16" s="109" t="s">
        <v>1230</v>
      </c>
      <c r="S16" s="248"/>
      <c r="T16" s="189">
        <f t="shared" si="5"/>
        <v>0</v>
      </c>
      <c r="U16" s="189">
        <f t="shared" si="6"/>
        <v>0</v>
      </c>
    </row>
    <row r="17" spans="1:21" s="106" customFormat="1" ht="53.25">
      <c r="A17" s="246" t="s">
        <v>1554</v>
      </c>
      <c r="B17" s="187" t="s">
        <v>2054</v>
      </c>
      <c r="C17" s="109" t="s">
        <v>1230</v>
      </c>
      <c r="D17" s="248">
        <v>1</v>
      </c>
      <c r="E17" s="1069"/>
      <c r="F17" s="189">
        <f t="shared" si="0"/>
        <v>0</v>
      </c>
      <c r="H17" s="109" t="s">
        <v>1230</v>
      </c>
      <c r="I17" s="248"/>
      <c r="J17" s="189">
        <f t="shared" si="1"/>
        <v>0</v>
      </c>
      <c r="K17" s="189">
        <f t="shared" si="2"/>
        <v>0</v>
      </c>
      <c r="M17" s="109" t="s">
        <v>1230</v>
      </c>
      <c r="N17" s="248">
        <v>1</v>
      </c>
      <c r="O17" s="189">
        <f t="shared" si="3"/>
        <v>0</v>
      </c>
      <c r="P17" s="189">
        <f t="shared" si="4"/>
        <v>0</v>
      </c>
      <c r="R17" s="109" t="s">
        <v>1230</v>
      </c>
      <c r="S17" s="248"/>
      <c r="T17" s="189">
        <f t="shared" si="5"/>
        <v>0</v>
      </c>
      <c r="U17" s="189">
        <f t="shared" si="6"/>
        <v>0</v>
      </c>
    </row>
    <row r="18" spans="1:21" s="106" customFormat="1" ht="66">
      <c r="A18" s="246" t="s">
        <v>1555</v>
      </c>
      <c r="B18" s="249" t="s">
        <v>2055</v>
      </c>
      <c r="C18" s="109" t="s">
        <v>1230</v>
      </c>
      <c r="D18" s="248">
        <v>1</v>
      </c>
      <c r="E18" s="1069"/>
      <c r="F18" s="189">
        <f t="shared" si="0"/>
        <v>0</v>
      </c>
      <c r="H18" s="109" t="s">
        <v>1230</v>
      </c>
      <c r="I18" s="248"/>
      <c r="J18" s="189">
        <f t="shared" si="1"/>
        <v>0</v>
      </c>
      <c r="K18" s="189">
        <f t="shared" si="2"/>
        <v>0</v>
      </c>
      <c r="M18" s="109" t="s">
        <v>1230</v>
      </c>
      <c r="N18" s="248">
        <v>1</v>
      </c>
      <c r="O18" s="189">
        <f t="shared" si="3"/>
        <v>0</v>
      </c>
      <c r="P18" s="189">
        <f t="shared" si="4"/>
        <v>0</v>
      </c>
      <c r="R18" s="109" t="s">
        <v>1230</v>
      </c>
      <c r="S18" s="248"/>
      <c r="T18" s="189">
        <f t="shared" si="5"/>
        <v>0</v>
      </c>
      <c r="U18" s="189">
        <f t="shared" si="6"/>
        <v>0</v>
      </c>
    </row>
    <row r="19" spans="1:21" s="106" customFormat="1" ht="66">
      <c r="A19" s="246" t="s">
        <v>1556</v>
      </c>
      <c r="B19" s="249" t="s">
        <v>2056</v>
      </c>
      <c r="C19" s="188" t="s">
        <v>1557</v>
      </c>
      <c r="D19" s="188">
        <v>1</v>
      </c>
      <c r="E19" s="1069"/>
      <c r="F19" s="189">
        <f t="shared" si="0"/>
        <v>0</v>
      </c>
      <c r="H19" s="188" t="s">
        <v>1557</v>
      </c>
      <c r="I19" s="188"/>
      <c r="J19" s="189">
        <f t="shared" si="1"/>
        <v>0</v>
      </c>
      <c r="K19" s="189">
        <f t="shared" si="2"/>
        <v>0</v>
      </c>
      <c r="M19" s="188" t="s">
        <v>1557</v>
      </c>
      <c r="N19" s="188">
        <v>1</v>
      </c>
      <c r="O19" s="189">
        <f t="shared" si="3"/>
        <v>0</v>
      </c>
      <c r="P19" s="189">
        <f t="shared" si="4"/>
        <v>0</v>
      </c>
      <c r="R19" s="188" t="s">
        <v>1557</v>
      </c>
      <c r="S19" s="188"/>
      <c r="T19" s="189">
        <f t="shared" si="5"/>
        <v>0</v>
      </c>
      <c r="U19" s="189">
        <f t="shared" si="6"/>
        <v>0</v>
      </c>
    </row>
    <row r="20" spans="1:21" s="197" customFormat="1" ht="66">
      <c r="A20" s="246" t="s">
        <v>1558</v>
      </c>
      <c r="B20" s="249" t="s">
        <v>2057</v>
      </c>
      <c r="C20" s="211" t="s">
        <v>1230</v>
      </c>
      <c r="D20" s="248">
        <v>2</v>
      </c>
      <c r="E20" s="1069"/>
      <c r="F20" s="189">
        <f t="shared" si="0"/>
        <v>0</v>
      </c>
      <c r="H20" s="211" t="s">
        <v>1230</v>
      </c>
      <c r="I20" s="248"/>
      <c r="J20" s="189">
        <f t="shared" si="1"/>
        <v>0</v>
      </c>
      <c r="K20" s="189">
        <f t="shared" si="2"/>
        <v>0</v>
      </c>
      <c r="M20" s="211" t="s">
        <v>1230</v>
      </c>
      <c r="N20" s="248">
        <v>2</v>
      </c>
      <c r="O20" s="189">
        <f t="shared" si="3"/>
        <v>0</v>
      </c>
      <c r="P20" s="189">
        <f t="shared" si="4"/>
        <v>0</v>
      </c>
      <c r="R20" s="211" t="s">
        <v>1230</v>
      </c>
      <c r="S20" s="248"/>
      <c r="T20" s="189">
        <f t="shared" si="5"/>
        <v>0</v>
      </c>
      <c r="U20" s="189">
        <f t="shared" si="6"/>
        <v>0</v>
      </c>
    </row>
    <row r="21" spans="1:21" s="106" customFormat="1">
      <c r="A21" s="246" t="s">
        <v>1559</v>
      </c>
      <c r="B21" s="187" t="s">
        <v>1560</v>
      </c>
      <c r="C21" s="211" t="s">
        <v>1230</v>
      </c>
      <c r="D21" s="188">
        <v>2</v>
      </c>
      <c r="E21" s="1069"/>
      <c r="F21" s="189">
        <f t="shared" si="0"/>
        <v>0</v>
      </c>
      <c r="H21" s="211" t="s">
        <v>1230</v>
      </c>
      <c r="I21" s="188"/>
      <c r="J21" s="189">
        <f t="shared" si="1"/>
        <v>0</v>
      </c>
      <c r="K21" s="189">
        <f t="shared" si="2"/>
        <v>0</v>
      </c>
      <c r="M21" s="211" t="s">
        <v>1230</v>
      </c>
      <c r="N21" s="188">
        <v>2</v>
      </c>
      <c r="O21" s="189">
        <f t="shared" si="3"/>
        <v>0</v>
      </c>
      <c r="P21" s="189">
        <f t="shared" si="4"/>
        <v>0</v>
      </c>
      <c r="R21" s="211" t="s">
        <v>1230</v>
      </c>
      <c r="S21" s="188"/>
      <c r="T21" s="189">
        <f t="shared" si="5"/>
        <v>0</v>
      </c>
      <c r="U21" s="189">
        <f t="shared" si="6"/>
        <v>0</v>
      </c>
    </row>
    <row r="22" spans="1:21" s="197" customFormat="1" ht="37.5" customHeight="1">
      <c r="A22" s="246" t="s">
        <v>1561</v>
      </c>
      <c r="B22" s="191" t="s">
        <v>1562</v>
      </c>
      <c r="C22" s="216"/>
      <c r="D22" s="217"/>
      <c r="E22" s="189"/>
      <c r="F22" s="189"/>
      <c r="H22" s="216"/>
      <c r="I22" s="217"/>
      <c r="J22" s="189"/>
      <c r="K22" s="189"/>
      <c r="M22" s="216"/>
      <c r="N22" s="217"/>
      <c r="O22" s="189"/>
      <c r="P22" s="189"/>
      <c r="R22" s="216"/>
      <c r="S22" s="217"/>
      <c r="T22" s="189">
        <f t="shared" si="5"/>
        <v>0</v>
      </c>
      <c r="U22" s="189"/>
    </row>
    <row r="23" spans="1:21" s="197" customFormat="1" ht="25.5">
      <c r="A23" s="201"/>
      <c r="B23" s="191" t="s">
        <v>1563</v>
      </c>
      <c r="C23" s="216" t="s">
        <v>1</v>
      </c>
      <c r="D23" s="188">
        <v>10</v>
      </c>
      <c r="E23" s="1069"/>
      <c r="F23" s="189">
        <f t="shared" si="0"/>
        <v>0</v>
      </c>
      <c r="H23" s="216" t="s">
        <v>1</v>
      </c>
      <c r="I23" s="188"/>
      <c r="J23" s="189">
        <f t="shared" si="1"/>
        <v>0</v>
      </c>
      <c r="K23" s="189">
        <f t="shared" ref="K23:K30" si="7">I23*J23</f>
        <v>0</v>
      </c>
      <c r="M23" s="216" t="s">
        <v>1</v>
      </c>
      <c r="N23" s="188">
        <v>10</v>
      </c>
      <c r="O23" s="189">
        <f t="shared" si="3"/>
        <v>0</v>
      </c>
      <c r="P23" s="189">
        <f t="shared" ref="P23:P30" si="8">N23*O23</f>
        <v>0</v>
      </c>
      <c r="R23" s="216" t="s">
        <v>1</v>
      </c>
      <c r="S23" s="188"/>
      <c r="T23" s="189">
        <f t="shared" si="5"/>
        <v>0</v>
      </c>
      <c r="U23" s="189">
        <f t="shared" ref="U23:U30" si="9">S23*T23</f>
        <v>0</v>
      </c>
    </row>
    <row r="24" spans="1:21" s="197" customFormat="1" ht="25.5">
      <c r="A24" s="201"/>
      <c r="B24" s="191" t="s">
        <v>1564</v>
      </c>
      <c r="C24" s="216" t="s">
        <v>1</v>
      </c>
      <c r="D24" s="188">
        <v>6</v>
      </c>
      <c r="E24" s="1069"/>
      <c r="F24" s="189">
        <f t="shared" si="0"/>
        <v>0</v>
      </c>
      <c r="H24" s="216" t="s">
        <v>1</v>
      </c>
      <c r="I24" s="188"/>
      <c r="J24" s="189">
        <f t="shared" si="1"/>
        <v>0</v>
      </c>
      <c r="K24" s="189">
        <f t="shared" si="7"/>
        <v>0</v>
      </c>
      <c r="M24" s="216" t="s">
        <v>1</v>
      </c>
      <c r="N24" s="188">
        <v>6</v>
      </c>
      <c r="O24" s="189">
        <f t="shared" si="3"/>
        <v>0</v>
      </c>
      <c r="P24" s="189">
        <f t="shared" si="8"/>
        <v>0</v>
      </c>
      <c r="R24" s="216" t="s">
        <v>1</v>
      </c>
      <c r="S24" s="188"/>
      <c r="T24" s="189">
        <f t="shared" si="5"/>
        <v>0</v>
      </c>
      <c r="U24" s="189">
        <f t="shared" si="9"/>
        <v>0</v>
      </c>
    </row>
    <row r="25" spans="1:21" s="197" customFormat="1" ht="25.5">
      <c r="A25" s="201"/>
      <c r="B25" s="191" t="s">
        <v>1565</v>
      </c>
      <c r="C25" s="216" t="s">
        <v>1</v>
      </c>
      <c r="D25" s="188">
        <v>1</v>
      </c>
      <c r="E25" s="1069"/>
      <c r="F25" s="189">
        <f t="shared" si="0"/>
        <v>0</v>
      </c>
      <c r="H25" s="216" t="s">
        <v>1</v>
      </c>
      <c r="I25" s="188"/>
      <c r="J25" s="189">
        <f t="shared" si="1"/>
        <v>0</v>
      </c>
      <c r="K25" s="189">
        <f t="shared" si="7"/>
        <v>0</v>
      </c>
      <c r="M25" s="216" t="s">
        <v>1</v>
      </c>
      <c r="N25" s="188">
        <v>1</v>
      </c>
      <c r="O25" s="189">
        <f t="shared" si="3"/>
        <v>0</v>
      </c>
      <c r="P25" s="189">
        <f t="shared" si="8"/>
        <v>0</v>
      </c>
      <c r="R25" s="216" t="s">
        <v>1</v>
      </c>
      <c r="S25" s="188"/>
      <c r="T25" s="189">
        <f t="shared" si="5"/>
        <v>0</v>
      </c>
      <c r="U25" s="189">
        <f t="shared" si="9"/>
        <v>0</v>
      </c>
    </row>
    <row r="26" spans="1:21" s="197" customFormat="1" ht="25.5">
      <c r="A26" s="201"/>
      <c r="B26" s="191" t="s">
        <v>1566</v>
      </c>
      <c r="C26" s="216" t="s">
        <v>1</v>
      </c>
      <c r="D26" s="188">
        <v>1</v>
      </c>
      <c r="E26" s="1069"/>
      <c r="F26" s="189">
        <f t="shared" si="0"/>
        <v>0</v>
      </c>
      <c r="H26" s="216" t="s">
        <v>1</v>
      </c>
      <c r="I26" s="188"/>
      <c r="J26" s="189">
        <f t="shared" si="1"/>
        <v>0</v>
      </c>
      <c r="K26" s="189">
        <f t="shared" si="7"/>
        <v>0</v>
      </c>
      <c r="M26" s="216" t="s">
        <v>1</v>
      </c>
      <c r="N26" s="188">
        <v>1</v>
      </c>
      <c r="O26" s="189">
        <f t="shared" si="3"/>
        <v>0</v>
      </c>
      <c r="P26" s="189">
        <f t="shared" si="8"/>
        <v>0</v>
      </c>
      <c r="R26" s="216" t="s">
        <v>1</v>
      </c>
      <c r="S26" s="188"/>
      <c r="T26" s="189">
        <f t="shared" si="5"/>
        <v>0</v>
      </c>
      <c r="U26" s="189">
        <f t="shared" si="9"/>
        <v>0</v>
      </c>
    </row>
    <row r="27" spans="1:21" s="197" customFormat="1" ht="25.5">
      <c r="A27" s="201"/>
      <c r="B27" s="191" t="s">
        <v>1567</v>
      </c>
      <c r="C27" s="216" t="s">
        <v>1</v>
      </c>
      <c r="D27" s="188">
        <v>2</v>
      </c>
      <c r="E27" s="1069"/>
      <c r="F27" s="189">
        <f t="shared" si="0"/>
        <v>0</v>
      </c>
      <c r="H27" s="216" t="s">
        <v>1</v>
      </c>
      <c r="I27" s="188"/>
      <c r="J27" s="189">
        <f t="shared" si="1"/>
        <v>0</v>
      </c>
      <c r="K27" s="189">
        <f t="shared" si="7"/>
        <v>0</v>
      </c>
      <c r="M27" s="216" t="s">
        <v>1</v>
      </c>
      <c r="N27" s="188">
        <v>2</v>
      </c>
      <c r="O27" s="189">
        <f t="shared" si="3"/>
        <v>0</v>
      </c>
      <c r="P27" s="189">
        <f t="shared" si="8"/>
        <v>0</v>
      </c>
      <c r="R27" s="216" t="s">
        <v>1</v>
      </c>
      <c r="S27" s="188"/>
      <c r="T27" s="189">
        <f t="shared" si="5"/>
        <v>0</v>
      </c>
      <c r="U27" s="189">
        <f t="shared" si="9"/>
        <v>0</v>
      </c>
    </row>
    <row r="28" spans="1:21" s="106" customFormat="1" ht="25.5">
      <c r="A28" s="246" t="s">
        <v>1568</v>
      </c>
      <c r="B28" s="187" t="s">
        <v>1569</v>
      </c>
      <c r="C28" s="188" t="s">
        <v>1255</v>
      </c>
      <c r="D28" s="188">
        <v>1</v>
      </c>
      <c r="E28" s="1069"/>
      <c r="F28" s="189">
        <f t="shared" si="0"/>
        <v>0</v>
      </c>
      <c r="H28" s="188" t="s">
        <v>1255</v>
      </c>
      <c r="I28" s="188"/>
      <c r="J28" s="189">
        <f t="shared" si="1"/>
        <v>0</v>
      </c>
      <c r="K28" s="189">
        <f t="shared" si="7"/>
        <v>0</v>
      </c>
      <c r="M28" s="188" t="s">
        <v>1255</v>
      </c>
      <c r="N28" s="188">
        <v>1</v>
      </c>
      <c r="O28" s="189">
        <f t="shared" si="3"/>
        <v>0</v>
      </c>
      <c r="P28" s="189">
        <f t="shared" si="8"/>
        <v>0</v>
      </c>
      <c r="R28" s="188" t="s">
        <v>1255</v>
      </c>
      <c r="S28" s="188"/>
      <c r="T28" s="189">
        <f t="shared" si="5"/>
        <v>0</v>
      </c>
      <c r="U28" s="189">
        <f t="shared" si="9"/>
        <v>0</v>
      </c>
    </row>
    <row r="29" spans="1:21" s="106" customFormat="1" ht="25.5">
      <c r="A29" s="246" t="s">
        <v>1570</v>
      </c>
      <c r="B29" s="187" t="s">
        <v>1571</v>
      </c>
      <c r="C29" s="188" t="s">
        <v>1255</v>
      </c>
      <c r="D29" s="188">
        <v>1</v>
      </c>
      <c r="E29" s="1069"/>
      <c r="F29" s="189">
        <f t="shared" si="0"/>
        <v>0</v>
      </c>
      <c r="H29" s="188" t="s">
        <v>1255</v>
      </c>
      <c r="I29" s="188"/>
      <c r="J29" s="189">
        <f t="shared" si="1"/>
        <v>0</v>
      </c>
      <c r="K29" s="189">
        <f t="shared" si="7"/>
        <v>0</v>
      </c>
      <c r="M29" s="188" t="s">
        <v>1255</v>
      </c>
      <c r="N29" s="188">
        <v>1</v>
      </c>
      <c r="O29" s="189">
        <f t="shared" si="3"/>
        <v>0</v>
      </c>
      <c r="P29" s="189">
        <f t="shared" si="8"/>
        <v>0</v>
      </c>
      <c r="R29" s="188" t="s">
        <v>1255</v>
      </c>
      <c r="S29" s="188"/>
      <c r="T29" s="189">
        <f t="shared" si="5"/>
        <v>0</v>
      </c>
      <c r="U29" s="189">
        <f t="shared" si="9"/>
        <v>0</v>
      </c>
    </row>
    <row r="30" spans="1:21" s="106" customFormat="1">
      <c r="A30" s="246" t="s">
        <v>1572</v>
      </c>
      <c r="B30" s="187" t="s">
        <v>1573</v>
      </c>
      <c r="C30" s="188" t="s">
        <v>1255</v>
      </c>
      <c r="D30" s="188">
        <v>1</v>
      </c>
      <c r="E30" s="1069"/>
      <c r="F30" s="189">
        <f t="shared" si="0"/>
        <v>0</v>
      </c>
      <c r="H30" s="188" t="s">
        <v>1255</v>
      </c>
      <c r="I30" s="188"/>
      <c r="J30" s="189">
        <f t="shared" si="1"/>
        <v>0</v>
      </c>
      <c r="K30" s="189">
        <f t="shared" si="7"/>
        <v>0</v>
      </c>
      <c r="M30" s="188" t="s">
        <v>1255</v>
      </c>
      <c r="N30" s="188">
        <v>1</v>
      </c>
      <c r="O30" s="189">
        <f t="shared" si="3"/>
        <v>0</v>
      </c>
      <c r="P30" s="189">
        <f t="shared" si="8"/>
        <v>0</v>
      </c>
      <c r="R30" s="188" t="s">
        <v>1255</v>
      </c>
      <c r="S30" s="188"/>
      <c r="T30" s="189">
        <f t="shared" si="5"/>
        <v>0</v>
      </c>
      <c r="U30" s="189">
        <f t="shared" si="9"/>
        <v>0</v>
      </c>
    </row>
    <row r="31" spans="1:21">
      <c r="A31" s="221"/>
      <c r="B31" s="187"/>
      <c r="E31" s="186"/>
      <c r="F31" s="186"/>
      <c r="J31" s="189"/>
      <c r="K31" s="186"/>
      <c r="O31" s="189"/>
      <c r="P31" s="186"/>
      <c r="T31" s="189"/>
      <c r="U31" s="186"/>
    </row>
    <row r="32" spans="1:21" s="106" customFormat="1">
      <c r="A32" s="246"/>
      <c r="B32" s="247" t="s">
        <v>1518</v>
      </c>
      <c r="C32" s="109"/>
      <c r="D32" s="248"/>
      <c r="E32" s="189"/>
      <c r="F32" s="189"/>
      <c r="H32" s="109"/>
      <c r="I32" s="248"/>
      <c r="J32" s="189"/>
      <c r="K32" s="189"/>
      <c r="M32" s="109"/>
      <c r="N32" s="248"/>
      <c r="O32" s="189"/>
      <c r="P32" s="189"/>
      <c r="R32" s="109"/>
      <c r="S32" s="248"/>
      <c r="T32" s="189"/>
      <c r="U32" s="189"/>
    </row>
    <row r="33" spans="1:21" s="106" customFormat="1" ht="66">
      <c r="A33" s="246" t="s">
        <v>1574</v>
      </c>
      <c r="B33" s="187" t="s">
        <v>2058</v>
      </c>
      <c r="C33" s="109" t="s">
        <v>1230</v>
      </c>
      <c r="D33" s="248">
        <v>21</v>
      </c>
      <c r="E33" s="1069"/>
      <c r="F33" s="189">
        <f t="shared" ref="F33:F50" si="10">D33*E33</f>
        <v>0</v>
      </c>
      <c r="H33" s="109" t="s">
        <v>1230</v>
      </c>
      <c r="I33" s="248"/>
      <c r="J33" s="189">
        <f t="shared" si="1"/>
        <v>0</v>
      </c>
      <c r="K33" s="189">
        <f t="shared" ref="K33:K41" si="11">I33*J33</f>
        <v>0</v>
      </c>
      <c r="M33" s="109" t="s">
        <v>1230</v>
      </c>
      <c r="N33" s="248"/>
      <c r="O33" s="189">
        <f t="shared" si="3"/>
        <v>0</v>
      </c>
      <c r="P33" s="189">
        <f t="shared" ref="P33:P41" si="12">N33*O33</f>
        <v>0</v>
      </c>
      <c r="R33" s="109" t="s">
        <v>1230</v>
      </c>
      <c r="S33" s="248">
        <v>21</v>
      </c>
      <c r="T33" s="189">
        <f t="shared" si="5"/>
        <v>0</v>
      </c>
      <c r="U33" s="189">
        <f t="shared" ref="U33:U41" si="13">S33*T33</f>
        <v>0</v>
      </c>
    </row>
    <row r="34" spans="1:21" s="106" customFormat="1" ht="66">
      <c r="A34" s="246" t="s">
        <v>1575</v>
      </c>
      <c r="B34" s="187" t="s">
        <v>2046</v>
      </c>
      <c r="C34" s="109" t="s">
        <v>1230</v>
      </c>
      <c r="D34" s="248">
        <v>5</v>
      </c>
      <c r="E34" s="1069"/>
      <c r="F34" s="189">
        <f t="shared" si="10"/>
        <v>0</v>
      </c>
      <c r="H34" s="109" t="s">
        <v>1230</v>
      </c>
      <c r="I34" s="248"/>
      <c r="J34" s="189">
        <f t="shared" si="1"/>
        <v>0</v>
      </c>
      <c r="K34" s="189">
        <f t="shared" si="11"/>
        <v>0</v>
      </c>
      <c r="M34" s="109" t="s">
        <v>1230</v>
      </c>
      <c r="N34" s="248"/>
      <c r="O34" s="189">
        <f t="shared" si="3"/>
        <v>0</v>
      </c>
      <c r="P34" s="189">
        <f t="shared" si="12"/>
        <v>0</v>
      </c>
      <c r="R34" s="109" t="s">
        <v>1230</v>
      </c>
      <c r="S34" s="248">
        <v>5</v>
      </c>
      <c r="T34" s="189">
        <f t="shared" si="5"/>
        <v>0</v>
      </c>
      <c r="U34" s="189">
        <f t="shared" si="13"/>
        <v>0</v>
      </c>
    </row>
    <row r="35" spans="1:21" s="106" customFormat="1" ht="91.5">
      <c r="A35" s="246" t="s">
        <v>1576</v>
      </c>
      <c r="B35" s="187" t="s">
        <v>2059</v>
      </c>
      <c r="C35" s="109" t="s">
        <v>1230</v>
      </c>
      <c r="D35" s="248">
        <v>4</v>
      </c>
      <c r="E35" s="1069"/>
      <c r="F35" s="189">
        <f t="shared" si="10"/>
        <v>0</v>
      </c>
      <c r="H35" s="109" t="s">
        <v>1230</v>
      </c>
      <c r="I35" s="248"/>
      <c r="J35" s="189">
        <f t="shared" si="1"/>
        <v>0</v>
      </c>
      <c r="K35" s="189">
        <f t="shared" si="11"/>
        <v>0</v>
      </c>
      <c r="M35" s="109" t="s">
        <v>1230</v>
      </c>
      <c r="N35" s="248"/>
      <c r="O35" s="189">
        <f t="shared" si="3"/>
        <v>0</v>
      </c>
      <c r="P35" s="189">
        <f t="shared" si="12"/>
        <v>0</v>
      </c>
      <c r="R35" s="109" t="s">
        <v>1230</v>
      </c>
      <c r="S35" s="248">
        <v>4</v>
      </c>
      <c r="T35" s="189">
        <f t="shared" si="5"/>
        <v>0</v>
      </c>
      <c r="U35" s="189">
        <f t="shared" si="13"/>
        <v>0</v>
      </c>
    </row>
    <row r="36" spans="1:21" s="106" customFormat="1" ht="53.25">
      <c r="A36" s="246" t="s">
        <v>1577</v>
      </c>
      <c r="B36" s="187" t="s">
        <v>2060</v>
      </c>
      <c r="C36" s="109" t="s">
        <v>1230</v>
      </c>
      <c r="D36" s="248">
        <v>7</v>
      </c>
      <c r="E36" s="1069"/>
      <c r="F36" s="189">
        <f t="shared" si="10"/>
        <v>0</v>
      </c>
      <c r="H36" s="109" t="s">
        <v>1230</v>
      </c>
      <c r="I36" s="248"/>
      <c r="J36" s="189">
        <f t="shared" si="1"/>
        <v>0</v>
      </c>
      <c r="K36" s="189">
        <f t="shared" si="11"/>
        <v>0</v>
      </c>
      <c r="M36" s="109" t="s">
        <v>1230</v>
      </c>
      <c r="N36" s="248"/>
      <c r="O36" s="189">
        <f t="shared" si="3"/>
        <v>0</v>
      </c>
      <c r="P36" s="189">
        <f t="shared" si="12"/>
        <v>0</v>
      </c>
      <c r="R36" s="109" t="s">
        <v>1230</v>
      </c>
      <c r="S36" s="248">
        <v>7</v>
      </c>
      <c r="T36" s="189">
        <f t="shared" si="5"/>
        <v>0</v>
      </c>
      <c r="U36" s="189">
        <f t="shared" si="13"/>
        <v>0</v>
      </c>
    </row>
    <row r="37" spans="1:21" s="106" customFormat="1" ht="66">
      <c r="A37" s="246" t="s">
        <v>1578</v>
      </c>
      <c r="B37" s="187" t="s">
        <v>2061</v>
      </c>
      <c r="C37" s="109" t="s">
        <v>1230</v>
      </c>
      <c r="D37" s="248">
        <v>2</v>
      </c>
      <c r="E37" s="1069"/>
      <c r="F37" s="189">
        <f t="shared" si="10"/>
        <v>0</v>
      </c>
      <c r="H37" s="109" t="s">
        <v>1230</v>
      </c>
      <c r="I37" s="248"/>
      <c r="J37" s="189">
        <f t="shared" si="1"/>
        <v>0</v>
      </c>
      <c r="K37" s="189">
        <f t="shared" si="11"/>
        <v>0</v>
      </c>
      <c r="M37" s="109" t="s">
        <v>1230</v>
      </c>
      <c r="N37" s="248"/>
      <c r="O37" s="189">
        <f t="shared" si="3"/>
        <v>0</v>
      </c>
      <c r="P37" s="189">
        <f t="shared" si="12"/>
        <v>0</v>
      </c>
      <c r="R37" s="109" t="s">
        <v>1230</v>
      </c>
      <c r="S37" s="248">
        <v>2</v>
      </c>
      <c r="T37" s="189">
        <f t="shared" si="5"/>
        <v>0</v>
      </c>
      <c r="U37" s="189">
        <f t="shared" si="13"/>
        <v>0</v>
      </c>
    </row>
    <row r="38" spans="1:21" s="106" customFormat="1" ht="66">
      <c r="A38" s="246" t="s">
        <v>1579</v>
      </c>
      <c r="B38" s="187" t="s">
        <v>2062</v>
      </c>
      <c r="C38" s="109" t="s">
        <v>1230</v>
      </c>
      <c r="D38" s="248">
        <v>2</v>
      </c>
      <c r="E38" s="1069"/>
      <c r="F38" s="189">
        <f t="shared" si="10"/>
        <v>0</v>
      </c>
      <c r="H38" s="109" t="s">
        <v>1230</v>
      </c>
      <c r="I38" s="248"/>
      <c r="J38" s="189">
        <f t="shared" si="1"/>
        <v>0</v>
      </c>
      <c r="K38" s="189">
        <f t="shared" si="11"/>
        <v>0</v>
      </c>
      <c r="M38" s="109" t="s">
        <v>1230</v>
      </c>
      <c r="N38" s="248"/>
      <c r="O38" s="189">
        <f t="shared" si="3"/>
        <v>0</v>
      </c>
      <c r="P38" s="189">
        <f t="shared" si="12"/>
        <v>0</v>
      </c>
      <c r="R38" s="109" t="s">
        <v>1230</v>
      </c>
      <c r="S38" s="248">
        <v>2</v>
      </c>
      <c r="T38" s="189">
        <f t="shared" si="5"/>
        <v>0</v>
      </c>
      <c r="U38" s="189">
        <f t="shared" si="13"/>
        <v>0</v>
      </c>
    </row>
    <row r="39" spans="1:21" s="106" customFormat="1" ht="66">
      <c r="A39" s="246" t="s">
        <v>1580</v>
      </c>
      <c r="B39" s="187" t="s">
        <v>2063</v>
      </c>
      <c r="C39" s="109" t="s">
        <v>1230</v>
      </c>
      <c r="D39" s="248">
        <v>1</v>
      </c>
      <c r="E39" s="1069"/>
      <c r="F39" s="189">
        <f t="shared" si="10"/>
        <v>0</v>
      </c>
      <c r="H39" s="109" t="s">
        <v>1230</v>
      </c>
      <c r="I39" s="248"/>
      <c r="J39" s="189">
        <f t="shared" si="1"/>
        <v>0</v>
      </c>
      <c r="K39" s="189">
        <f t="shared" si="11"/>
        <v>0</v>
      </c>
      <c r="M39" s="109" t="s">
        <v>1230</v>
      </c>
      <c r="N39" s="248"/>
      <c r="O39" s="189">
        <f t="shared" si="3"/>
        <v>0</v>
      </c>
      <c r="P39" s="189">
        <f t="shared" si="12"/>
        <v>0</v>
      </c>
      <c r="R39" s="109" t="s">
        <v>1230</v>
      </c>
      <c r="S39" s="248">
        <v>1</v>
      </c>
      <c r="T39" s="189">
        <f t="shared" si="5"/>
        <v>0</v>
      </c>
      <c r="U39" s="189">
        <f t="shared" si="13"/>
        <v>0</v>
      </c>
    </row>
    <row r="40" spans="1:21" s="106" customFormat="1" ht="66">
      <c r="A40" s="246" t="s">
        <v>1581</v>
      </c>
      <c r="B40" s="187" t="s">
        <v>2064</v>
      </c>
      <c r="C40" s="109" t="s">
        <v>1230</v>
      </c>
      <c r="D40" s="248">
        <v>2</v>
      </c>
      <c r="E40" s="1069"/>
      <c r="F40" s="189">
        <f t="shared" si="10"/>
        <v>0</v>
      </c>
      <c r="H40" s="109" t="s">
        <v>1230</v>
      </c>
      <c r="I40" s="248"/>
      <c r="J40" s="189">
        <f t="shared" si="1"/>
        <v>0</v>
      </c>
      <c r="K40" s="189">
        <f t="shared" si="11"/>
        <v>0</v>
      </c>
      <c r="M40" s="109" t="s">
        <v>1230</v>
      </c>
      <c r="N40" s="248"/>
      <c r="O40" s="189">
        <f t="shared" si="3"/>
        <v>0</v>
      </c>
      <c r="P40" s="189">
        <f t="shared" si="12"/>
        <v>0</v>
      </c>
      <c r="R40" s="109" t="s">
        <v>1230</v>
      </c>
      <c r="S40" s="248">
        <v>2</v>
      </c>
      <c r="T40" s="189">
        <f t="shared" si="5"/>
        <v>0</v>
      </c>
      <c r="U40" s="189">
        <f t="shared" si="13"/>
        <v>0</v>
      </c>
    </row>
    <row r="41" spans="1:21" s="106" customFormat="1" ht="66">
      <c r="A41" s="246" t="s">
        <v>1582</v>
      </c>
      <c r="B41" s="249" t="s">
        <v>2065</v>
      </c>
      <c r="C41" s="109" t="s">
        <v>1230</v>
      </c>
      <c r="D41" s="248">
        <v>1</v>
      </c>
      <c r="E41" s="1069"/>
      <c r="F41" s="189">
        <f t="shared" si="10"/>
        <v>0</v>
      </c>
      <c r="H41" s="109" t="s">
        <v>1230</v>
      </c>
      <c r="I41" s="248"/>
      <c r="J41" s="189">
        <f t="shared" si="1"/>
        <v>0</v>
      </c>
      <c r="K41" s="189">
        <f t="shared" si="11"/>
        <v>0</v>
      </c>
      <c r="M41" s="109" t="s">
        <v>1230</v>
      </c>
      <c r="N41" s="248"/>
      <c r="O41" s="189">
        <f t="shared" si="3"/>
        <v>0</v>
      </c>
      <c r="P41" s="189">
        <f t="shared" si="12"/>
        <v>0</v>
      </c>
      <c r="R41" s="109" t="s">
        <v>1230</v>
      </c>
      <c r="S41" s="248">
        <v>1</v>
      </c>
      <c r="T41" s="189">
        <f t="shared" si="5"/>
        <v>0</v>
      </c>
      <c r="U41" s="189">
        <f t="shared" si="13"/>
        <v>0</v>
      </c>
    </row>
    <row r="42" spans="1:21" s="197" customFormat="1" ht="37.5" customHeight="1">
      <c r="A42" s="246" t="s">
        <v>1583</v>
      </c>
      <c r="B42" s="191" t="s">
        <v>1562</v>
      </c>
      <c r="C42" s="216"/>
      <c r="D42" s="217"/>
      <c r="E42" s="189"/>
      <c r="F42" s="189"/>
      <c r="H42" s="216"/>
      <c r="I42" s="217"/>
      <c r="J42" s="189"/>
      <c r="K42" s="189"/>
      <c r="M42" s="216"/>
      <c r="N42" s="217"/>
      <c r="O42" s="189"/>
      <c r="P42" s="189"/>
      <c r="R42" s="216"/>
      <c r="S42" s="217"/>
      <c r="T42" s="189"/>
      <c r="U42" s="189"/>
    </row>
    <row r="43" spans="1:21" s="197" customFormat="1" ht="25.5">
      <c r="A43" s="201"/>
      <c r="B43" s="191" t="s">
        <v>1563</v>
      </c>
      <c r="C43" s="216" t="s">
        <v>1</v>
      </c>
      <c r="D43" s="188">
        <v>16</v>
      </c>
      <c r="E43" s="1069"/>
      <c r="F43" s="189">
        <f t="shared" si="10"/>
        <v>0</v>
      </c>
      <c r="H43" s="216" t="s">
        <v>1</v>
      </c>
      <c r="I43" s="188"/>
      <c r="J43" s="189">
        <f t="shared" si="1"/>
        <v>0</v>
      </c>
      <c r="K43" s="189">
        <f t="shared" ref="K43:K50" si="14">I43*J43</f>
        <v>0</v>
      </c>
      <c r="M43" s="216" t="s">
        <v>1</v>
      </c>
      <c r="N43" s="188"/>
      <c r="O43" s="189">
        <f t="shared" si="3"/>
        <v>0</v>
      </c>
      <c r="P43" s="189">
        <f t="shared" ref="P43:P50" si="15">N43*O43</f>
        <v>0</v>
      </c>
      <c r="R43" s="216" t="s">
        <v>1</v>
      </c>
      <c r="S43" s="188">
        <v>16</v>
      </c>
      <c r="T43" s="189">
        <f t="shared" si="5"/>
        <v>0</v>
      </c>
      <c r="U43" s="189">
        <f t="shared" ref="U43:U50" si="16">S43*T43</f>
        <v>0</v>
      </c>
    </row>
    <row r="44" spans="1:21" s="197" customFormat="1" ht="25.5">
      <c r="A44" s="201"/>
      <c r="B44" s="191" t="s">
        <v>1564</v>
      </c>
      <c r="C44" s="216" t="s">
        <v>1</v>
      </c>
      <c r="D44" s="188">
        <v>10</v>
      </c>
      <c r="E44" s="1069"/>
      <c r="F44" s="189">
        <f t="shared" si="10"/>
        <v>0</v>
      </c>
      <c r="H44" s="216" t="s">
        <v>1</v>
      </c>
      <c r="I44" s="188"/>
      <c r="J44" s="189">
        <f t="shared" si="1"/>
        <v>0</v>
      </c>
      <c r="K44" s="189">
        <f t="shared" si="14"/>
        <v>0</v>
      </c>
      <c r="M44" s="216" t="s">
        <v>1</v>
      </c>
      <c r="N44" s="188"/>
      <c r="O44" s="189">
        <f t="shared" si="3"/>
        <v>0</v>
      </c>
      <c r="P44" s="189">
        <f t="shared" si="15"/>
        <v>0</v>
      </c>
      <c r="R44" s="216" t="s">
        <v>1</v>
      </c>
      <c r="S44" s="188">
        <v>10</v>
      </c>
      <c r="T44" s="189">
        <f t="shared" si="5"/>
        <v>0</v>
      </c>
      <c r="U44" s="189">
        <f t="shared" si="16"/>
        <v>0</v>
      </c>
    </row>
    <row r="45" spans="1:21" s="197" customFormat="1" ht="25.5">
      <c r="A45" s="201"/>
      <c r="B45" s="191" t="s">
        <v>1565</v>
      </c>
      <c r="C45" s="216" t="s">
        <v>1</v>
      </c>
      <c r="D45" s="188">
        <v>4</v>
      </c>
      <c r="E45" s="1069"/>
      <c r="F45" s="189">
        <f t="shared" si="10"/>
        <v>0</v>
      </c>
      <c r="H45" s="216" t="s">
        <v>1</v>
      </c>
      <c r="I45" s="188"/>
      <c r="J45" s="189">
        <f t="shared" si="1"/>
        <v>0</v>
      </c>
      <c r="K45" s="189">
        <f t="shared" si="14"/>
        <v>0</v>
      </c>
      <c r="M45" s="216" t="s">
        <v>1</v>
      </c>
      <c r="N45" s="188"/>
      <c r="O45" s="189">
        <f t="shared" si="3"/>
        <v>0</v>
      </c>
      <c r="P45" s="189">
        <f t="shared" si="15"/>
        <v>0</v>
      </c>
      <c r="R45" s="216" t="s">
        <v>1</v>
      </c>
      <c r="S45" s="188">
        <v>4</v>
      </c>
      <c r="T45" s="189">
        <f t="shared" si="5"/>
        <v>0</v>
      </c>
      <c r="U45" s="189">
        <f t="shared" si="16"/>
        <v>0</v>
      </c>
    </row>
    <row r="46" spans="1:21" s="197" customFormat="1" ht="25.5">
      <c r="A46" s="201"/>
      <c r="B46" s="191" t="s">
        <v>1566</v>
      </c>
      <c r="C46" s="216" t="s">
        <v>1</v>
      </c>
      <c r="D46" s="188">
        <v>2</v>
      </c>
      <c r="E46" s="1069"/>
      <c r="F46" s="189">
        <f t="shared" si="10"/>
        <v>0</v>
      </c>
      <c r="H46" s="216" t="s">
        <v>1</v>
      </c>
      <c r="I46" s="188"/>
      <c r="J46" s="189">
        <f t="shared" si="1"/>
        <v>0</v>
      </c>
      <c r="K46" s="189">
        <f t="shared" si="14"/>
        <v>0</v>
      </c>
      <c r="M46" s="216" t="s">
        <v>1</v>
      </c>
      <c r="N46" s="188"/>
      <c r="O46" s="189">
        <f t="shared" si="3"/>
        <v>0</v>
      </c>
      <c r="P46" s="189">
        <f t="shared" si="15"/>
        <v>0</v>
      </c>
      <c r="R46" s="216" t="s">
        <v>1</v>
      </c>
      <c r="S46" s="188">
        <v>2</v>
      </c>
      <c r="T46" s="189">
        <f t="shared" si="5"/>
        <v>0</v>
      </c>
      <c r="U46" s="189">
        <f t="shared" si="16"/>
        <v>0</v>
      </c>
    </row>
    <row r="47" spans="1:21" s="197" customFormat="1" ht="25.5">
      <c r="A47" s="201"/>
      <c r="B47" s="191" t="s">
        <v>1567</v>
      </c>
      <c r="C47" s="216" t="s">
        <v>1</v>
      </c>
      <c r="D47" s="188">
        <v>4</v>
      </c>
      <c r="E47" s="1069"/>
      <c r="F47" s="189">
        <f t="shared" si="10"/>
        <v>0</v>
      </c>
      <c r="H47" s="216" t="s">
        <v>1</v>
      </c>
      <c r="I47" s="188"/>
      <c r="J47" s="189">
        <f t="shared" si="1"/>
        <v>0</v>
      </c>
      <c r="K47" s="189">
        <f t="shared" si="14"/>
        <v>0</v>
      </c>
      <c r="M47" s="216" t="s">
        <v>1</v>
      </c>
      <c r="N47" s="188"/>
      <c r="O47" s="189">
        <f t="shared" si="3"/>
        <v>0</v>
      </c>
      <c r="P47" s="189">
        <f t="shared" si="15"/>
        <v>0</v>
      </c>
      <c r="R47" s="216" t="s">
        <v>1</v>
      </c>
      <c r="S47" s="188">
        <v>4</v>
      </c>
      <c r="T47" s="189">
        <f t="shared" si="5"/>
        <v>0</v>
      </c>
      <c r="U47" s="189">
        <f t="shared" si="16"/>
        <v>0</v>
      </c>
    </row>
    <row r="48" spans="1:21" s="106" customFormat="1" ht="25.5">
      <c r="A48" s="246" t="s">
        <v>1584</v>
      </c>
      <c r="B48" s="187" t="s">
        <v>1569</v>
      </c>
      <c r="C48" s="188" t="s">
        <v>1255</v>
      </c>
      <c r="D48" s="188">
        <v>1</v>
      </c>
      <c r="E48" s="1069"/>
      <c r="F48" s="189">
        <f t="shared" si="10"/>
        <v>0</v>
      </c>
      <c r="H48" s="188" t="s">
        <v>1255</v>
      </c>
      <c r="I48" s="188"/>
      <c r="J48" s="189">
        <f t="shared" si="1"/>
        <v>0</v>
      </c>
      <c r="K48" s="189">
        <f t="shared" si="14"/>
        <v>0</v>
      </c>
      <c r="M48" s="188" t="s">
        <v>1255</v>
      </c>
      <c r="N48" s="188"/>
      <c r="O48" s="189">
        <f t="shared" si="3"/>
        <v>0</v>
      </c>
      <c r="P48" s="189">
        <f t="shared" si="15"/>
        <v>0</v>
      </c>
      <c r="R48" s="188" t="s">
        <v>1255</v>
      </c>
      <c r="S48" s="188">
        <v>1</v>
      </c>
      <c r="T48" s="189">
        <f t="shared" si="5"/>
        <v>0</v>
      </c>
      <c r="U48" s="189">
        <f t="shared" si="16"/>
        <v>0</v>
      </c>
    </row>
    <row r="49" spans="1:21" s="106" customFormat="1" ht="25.5">
      <c r="A49" s="246" t="s">
        <v>1585</v>
      </c>
      <c r="B49" s="187" t="s">
        <v>1571</v>
      </c>
      <c r="C49" s="188" t="s">
        <v>1255</v>
      </c>
      <c r="D49" s="188">
        <v>1</v>
      </c>
      <c r="E49" s="1069"/>
      <c r="F49" s="189">
        <f t="shared" si="10"/>
        <v>0</v>
      </c>
      <c r="H49" s="188" t="s">
        <v>1255</v>
      </c>
      <c r="I49" s="188"/>
      <c r="J49" s="189">
        <f t="shared" si="1"/>
        <v>0</v>
      </c>
      <c r="K49" s="189">
        <f t="shared" si="14"/>
        <v>0</v>
      </c>
      <c r="M49" s="188" t="s">
        <v>1255</v>
      </c>
      <c r="N49" s="188"/>
      <c r="O49" s="189">
        <f t="shared" si="3"/>
        <v>0</v>
      </c>
      <c r="P49" s="189">
        <f t="shared" si="15"/>
        <v>0</v>
      </c>
      <c r="R49" s="188" t="s">
        <v>1255</v>
      </c>
      <c r="S49" s="188">
        <v>1</v>
      </c>
      <c r="T49" s="189">
        <f t="shared" si="5"/>
        <v>0</v>
      </c>
      <c r="U49" s="189">
        <f t="shared" si="16"/>
        <v>0</v>
      </c>
    </row>
    <row r="50" spans="1:21" s="106" customFormat="1">
      <c r="A50" s="246" t="s">
        <v>1586</v>
      </c>
      <c r="B50" s="187" t="s">
        <v>1573</v>
      </c>
      <c r="C50" s="188" t="s">
        <v>1255</v>
      </c>
      <c r="D50" s="188">
        <v>1</v>
      </c>
      <c r="E50" s="1069"/>
      <c r="F50" s="189">
        <f t="shared" si="10"/>
        <v>0</v>
      </c>
      <c r="H50" s="188" t="s">
        <v>1255</v>
      </c>
      <c r="I50" s="188"/>
      <c r="J50" s="189">
        <f t="shared" si="1"/>
        <v>0</v>
      </c>
      <c r="K50" s="189">
        <f t="shared" si="14"/>
        <v>0</v>
      </c>
      <c r="M50" s="188" t="s">
        <v>1255</v>
      </c>
      <c r="N50" s="188"/>
      <c r="O50" s="189">
        <f t="shared" si="3"/>
        <v>0</v>
      </c>
      <c r="P50" s="189">
        <f t="shared" si="15"/>
        <v>0</v>
      </c>
      <c r="R50" s="188" t="s">
        <v>1255</v>
      </c>
      <c r="S50" s="188">
        <v>1</v>
      </c>
      <c r="T50" s="189">
        <f t="shared" si="5"/>
        <v>0</v>
      </c>
      <c r="U50" s="189">
        <f t="shared" si="16"/>
        <v>0</v>
      </c>
    </row>
    <row r="51" spans="1:21">
      <c r="A51" s="221"/>
      <c r="B51" s="187"/>
      <c r="E51" s="186"/>
      <c r="F51" s="186"/>
      <c r="J51" s="186"/>
      <c r="K51" s="186"/>
      <c r="O51" s="186"/>
      <c r="P51" s="186"/>
      <c r="T51" s="186"/>
      <c r="U51" s="186"/>
    </row>
    <row r="52" spans="1:21">
      <c r="A52" s="126" t="s">
        <v>44</v>
      </c>
      <c r="B52" s="253" t="s">
        <v>1587</v>
      </c>
      <c r="C52" s="145"/>
      <c r="D52" s="146"/>
      <c r="E52" s="147"/>
      <c r="F52" s="95">
        <f>SUM(F8:F51)</f>
        <v>0</v>
      </c>
      <c r="H52" s="145"/>
      <c r="I52" s="146"/>
      <c r="J52" s="147"/>
      <c r="K52" s="95">
        <f>SUM(K8:K51)</f>
        <v>0</v>
      </c>
      <c r="M52" s="145"/>
      <c r="N52" s="146"/>
      <c r="O52" s="147"/>
      <c r="P52" s="95">
        <f>SUM(P8:P51)</f>
        <v>0</v>
      </c>
      <c r="R52" s="145"/>
      <c r="S52" s="146"/>
      <c r="T52" s="147"/>
      <c r="U52" s="95">
        <f>SUM(U8:U51)</f>
        <v>0</v>
      </c>
    </row>
    <row r="53" spans="1:21">
      <c r="E53" s="186"/>
      <c r="F53" s="186"/>
      <c r="J53" s="186"/>
      <c r="K53" s="186"/>
      <c r="O53" s="186"/>
      <c r="P53" s="186"/>
      <c r="T53" s="186"/>
      <c r="U53" s="186"/>
    </row>
    <row r="54" spans="1:21">
      <c r="E54" s="186"/>
      <c r="F54" s="186"/>
      <c r="J54" s="186"/>
      <c r="K54" s="186"/>
      <c r="O54" s="186"/>
      <c r="P54" s="186"/>
      <c r="T54" s="186"/>
      <c r="U54" s="186"/>
    </row>
    <row r="55" spans="1:21">
      <c r="E55" s="186"/>
      <c r="F55" s="186"/>
      <c r="J55" s="186"/>
      <c r="K55" s="186"/>
      <c r="O55" s="186"/>
      <c r="P55" s="186"/>
      <c r="T55" s="186"/>
      <c r="U55" s="186"/>
    </row>
    <row r="56" spans="1:21">
      <c r="E56" s="186"/>
      <c r="F56" s="186"/>
      <c r="J56" s="186"/>
      <c r="K56" s="186"/>
      <c r="O56" s="186"/>
      <c r="P56" s="186"/>
      <c r="T56" s="186"/>
      <c r="U56" s="186"/>
    </row>
    <row r="57" spans="1:21">
      <c r="E57" s="186"/>
      <c r="F57" s="186"/>
      <c r="J57" s="186"/>
      <c r="K57" s="186"/>
      <c r="O57" s="186"/>
      <c r="P57" s="186"/>
      <c r="T57" s="186"/>
      <c r="U57" s="186"/>
    </row>
    <row r="58" spans="1:21">
      <c r="E58" s="186"/>
      <c r="F58" s="186"/>
      <c r="J58" s="186"/>
      <c r="K58" s="186"/>
      <c r="O58" s="186"/>
      <c r="P58" s="186"/>
      <c r="T58" s="186"/>
      <c r="U58" s="186"/>
    </row>
    <row r="59" spans="1:21">
      <c r="E59" s="186"/>
      <c r="F59" s="186"/>
      <c r="J59" s="186"/>
      <c r="K59" s="186"/>
      <c r="O59" s="186"/>
      <c r="P59" s="186"/>
      <c r="T59" s="186"/>
      <c r="U59" s="186"/>
    </row>
    <row r="60" spans="1:21">
      <c r="E60" s="186"/>
      <c r="F60" s="186"/>
      <c r="J60" s="186"/>
      <c r="K60" s="186"/>
      <c r="O60" s="186"/>
      <c r="P60" s="186"/>
      <c r="T60" s="186"/>
      <c r="U60" s="186"/>
    </row>
    <row r="61" spans="1:21">
      <c r="E61" s="186"/>
      <c r="F61" s="186"/>
      <c r="J61" s="186"/>
      <c r="K61" s="186"/>
      <c r="O61" s="186"/>
      <c r="P61" s="186"/>
      <c r="T61" s="186"/>
      <c r="U61" s="186"/>
    </row>
    <row r="62" spans="1:21">
      <c r="E62" s="186"/>
      <c r="F62" s="186"/>
      <c r="J62" s="186"/>
      <c r="K62" s="186"/>
      <c r="O62" s="186"/>
      <c r="P62" s="186"/>
      <c r="T62" s="186"/>
      <c r="U62" s="186"/>
    </row>
    <row r="63" spans="1:21">
      <c r="E63" s="186"/>
      <c r="F63" s="186"/>
      <c r="J63" s="186"/>
      <c r="K63" s="186"/>
      <c r="O63" s="186"/>
      <c r="P63" s="186"/>
      <c r="T63" s="186"/>
      <c r="U63" s="186"/>
    </row>
    <row r="64" spans="1:21">
      <c r="E64" s="186"/>
      <c r="F64" s="186"/>
      <c r="J64" s="186"/>
      <c r="K64" s="186"/>
      <c r="O64" s="186"/>
      <c r="P64" s="186"/>
      <c r="T64" s="186"/>
      <c r="U64" s="186"/>
    </row>
    <row r="65" spans="5:21">
      <c r="E65" s="186"/>
      <c r="F65" s="186"/>
      <c r="J65" s="186"/>
      <c r="K65" s="186"/>
      <c r="O65" s="186"/>
      <c r="P65" s="186"/>
      <c r="T65" s="186"/>
      <c r="U65" s="186"/>
    </row>
    <row r="66" spans="5:21">
      <c r="E66" s="186"/>
      <c r="F66" s="186"/>
      <c r="J66" s="186"/>
      <c r="K66" s="186"/>
      <c r="O66" s="186"/>
      <c r="P66" s="186"/>
      <c r="T66" s="186"/>
      <c r="U66" s="186"/>
    </row>
    <row r="67" spans="5:21">
      <c r="E67" s="186"/>
      <c r="F67" s="186"/>
      <c r="J67" s="186"/>
      <c r="K67" s="186"/>
      <c r="O67" s="186"/>
      <c r="P67" s="186"/>
      <c r="T67" s="186"/>
      <c r="U67" s="186"/>
    </row>
    <row r="68" spans="5:21">
      <c r="E68" s="186"/>
      <c r="F68" s="186"/>
      <c r="J68" s="186"/>
      <c r="K68" s="186"/>
      <c r="O68" s="186"/>
      <c r="P68" s="186"/>
      <c r="T68" s="186"/>
      <c r="U68" s="186"/>
    </row>
    <row r="69" spans="5:21">
      <c r="E69" s="186"/>
      <c r="F69" s="186"/>
      <c r="J69" s="186"/>
      <c r="K69" s="186"/>
      <c r="O69" s="186"/>
      <c r="P69" s="186"/>
      <c r="T69" s="186"/>
      <c r="U69" s="186"/>
    </row>
    <row r="70" spans="5:21">
      <c r="E70" s="186"/>
      <c r="F70" s="186"/>
      <c r="J70" s="186"/>
      <c r="K70" s="186"/>
      <c r="O70" s="186"/>
      <c r="P70" s="186"/>
      <c r="T70" s="186"/>
      <c r="U70" s="186"/>
    </row>
    <row r="71" spans="5:21">
      <c r="E71" s="186"/>
      <c r="F71" s="186"/>
      <c r="J71" s="186"/>
      <c r="K71" s="186"/>
      <c r="O71" s="186"/>
      <c r="P71" s="186"/>
      <c r="T71" s="186"/>
      <c r="U71" s="186"/>
    </row>
    <row r="72" spans="5:21">
      <c r="E72" s="186"/>
      <c r="F72" s="186"/>
      <c r="J72" s="186"/>
      <c r="K72" s="186"/>
      <c r="O72" s="186"/>
      <c r="P72" s="186"/>
      <c r="T72" s="186"/>
      <c r="U72" s="186"/>
    </row>
    <row r="73" spans="5:21">
      <c r="E73" s="186"/>
      <c r="F73" s="186"/>
      <c r="J73" s="186"/>
      <c r="K73" s="186"/>
      <c r="O73" s="186"/>
      <c r="P73" s="186"/>
      <c r="T73" s="186"/>
      <c r="U73" s="186"/>
    </row>
    <row r="74" spans="5:21">
      <c r="E74" s="186"/>
      <c r="F74" s="186"/>
      <c r="J74" s="186"/>
      <c r="K74" s="186"/>
      <c r="O74" s="186"/>
      <c r="P74" s="186"/>
      <c r="T74" s="186"/>
      <c r="U74" s="186"/>
    </row>
    <row r="75" spans="5:21">
      <c r="E75" s="186"/>
      <c r="F75" s="186"/>
      <c r="J75" s="186"/>
      <c r="K75" s="186"/>
      <c r="O75" s="186"/>
      <c r="P75" s="186"/>
      <c r="T75" s="186"/>
      <c r="U75" s="186"/>
    </row>
    <row r="76" spans="5:21">
      <c r="E76" s="186"/>
      <c r="F76" s="186"/>
      <c r="J76" s="186"/>
      <c r="K76" s="186"/>
      <c r="O76" s="186"/>
      <c r="P76" s="186"/>
      <c r="T76" s="186"/>
      <c r="U76" s="186"/>
    </row>
    <row r="77" spans="5:21">
      <c r="E77" s="186"/>
      <c r="F77" s="186"/>
      <c r="J77" s="186"/>
      <c r="K77" s="186"/>
      <c r="O77" s="186"/>
      <c r="P77" s="186"/>
      <c r="T77" s="186"/>
      <c r="U77" s="186"/>
    </row>
    <row r="78" spans="5:21">
      <c r="E78" s="186"/>
      <c r="F78" s="186"/>
      <c r="J78" s="186"/>
      <c r="K78" s="186"/>
      <c r="O78" s="186"/>
      <c r="P78" s="186"/>
      <c r="T78" s="186"/>
      <c r="U78" s="186"/>
    </row>
    <row r="79" spans="5:21">
      <c r="E79" s="186"/>
      <c r="F79" s="186"/>
      <c r="J79" s="186"/>
      <c r="K79" s="186"/>
      <c r="O79" s="186"/>
      <c r="P79" s="186"/>
      <c r="T79" s="186"/>
      <c r="U79" s="186"/>
    </row>
    <row r="80" spans="5:21">
      <c r="E80" s="186"/>
      <c r="F80" s="186"/>
      <c r="J80" s="186"/>
      <c r="K80" s="186"/>
      <c r="O80" s="186"/>
      <c r="P80" s="186"/>
      <c r="T80" s="186"/>
      <c r="U80" s="186"/>
    </row>
    <row r="81" spans="5:21">
      <c r="E81" s="186"/>
      <c r="F81" s="186"/>
      <c r="J81" s="186"/>
      <c r="K81" s="186"/>
      <c r="O81" s="186"/>
      <c r="P81" s="186"/>
      <c r="T81" s="186"/>
      <c r="U81" s="186"/>
    </row>
    <row r="82" spans="5:21">
      <c r="E82" s="186"/>
      <c r="F82" s="186"/>
      <c r="J82" s="186"/>
      <c r="K82" s="186"/>
      <c r="O82" s="186"/>
      <c r="P82" s="186"/>
      <c r="T82" s="186"/>
      <c r="U82" s="186"/>
    </row>
    <row r="83" spans="5:21">
      <c r="E83" s="186"/>
      <c r="F83" s="186"/>
      <c r="J83" s="186"/>
      <c r="K83" s="186"/>
      <c r="O83" s="186"/>
      <c r="P83" s="186"/>
      <c r="T83" s="186"/>
      <c r="U83" s="186"/>
    </row>
    <row r="84" spans="5:21">
      <c r="E84" s="186"/>
      <c r="F84" s="186"/>
      <c r="J84" s="186"/>
      <c r="K84" s="186"/>
      <c r="O84" s="186"/>
      <c r="P84" s="186"/>
      <c r="T84" s="186"/>
      <c r="U84" s="186"/>
    </row>
    <row r="85" spans="5:21">
      <c r="E85" s="186"/>
      <c r="F85" s="186"/>
      <c r="J85" s="186"/>
      <c r="K85" s="186"/>
      <c r="O85" s="186"/>
      <c r="P85" s="186"/>
      <c r="T85" s="186"/>
      <c r="U85" s="186"/>
    </row>
    <row r="86" spans="5:21">
      <c r="E86" s="186"/>
      <c r="F86" s="186"/>
      <c r="J86" s="186"/>
      <c r="K86" s="186"/>
      <c r="O86" s="186"/>
      <c r="P86" s="186"/>
      <c r="T86" s="186"/>
      <c r="U86" s="186"/>
    </row>
    <row r="87" spans="5:21">
      <c r="E87" s="186"/>
      <c r="F87" s="186"/>
      <c r="J87" s="186"/>
      <c r="K87" s="186"/>
      <c r="O87" s="186"/>
      <c r="P87" s="186"/>
      <c r="T87" s="186"/>
      <c r="U87" s="186"/>
    </row>
    <row r="88" spans="5:21">
      <c r="E88" s="186"/>
      <c r="F88" s="186"/>
      <c r="J88" s="186"/>
      <c r="K88" s="186"/>
      <c r="O88" s="186"/>
      <c r="P88" s="186"/>
      <c r="T88" s="186"/>
      <c r="U88" s="186"/>
    </row>
    <row r="89" spans="5:21">
      <c r="E89" s="186"/>
      <c r="F89" s="186"/>
      <c r="J89" s="186"/>
      <c r="K89" s="186"/>
      <c r="O89" s="186"/>
      <c r="P89" s="186"/>
      <c r="T89" s="186"/>
      <c r="U89" s="186"/>
    </row>
    <row r="90" spans="5:21">
      <c r="E90" s="186"/>
      <c r="F90" s="186"/>
      <c r="J90" s="186"/>
      <c r="K90" s="186"/>
      <c r="O90" s="186"/>
      <c r="P90" s="186"/>
      <c r="T90" s="186"/>
      <c r="U90" s="186"/>
    </row>
    <row r="91" spans="5:21">
      <c r="E91" s="186"/>
      <c r="F91" s="186"/>
      <c r="J91" s="186"/>
      <c r="K91" s="186"/>
      <c r="O91" s="186"/>
      <c r="P91" s="186"/>
      <c r="T91" s="186"/>
      <c r="U91" s="186"/>
    </row>
    <row r="92" spans="5:21">
      <c r="E92" s="186"/>
      <c r="F92" s="186"/>
      <c r="J92" s="186"/>
      <c r="K92" s="186"/>
      <c r="O92" s="186"/>
      <c r="P92" s="186"/>
      <c r="T92" s="186"/>
      <c r="U92" s="186"/>
    </row>
    <row r="93" spans="5:21">
      <c r="E93" s="186"/>
      <c r="F93" s="186"/>
      <c r="J93" s="186"/>
      <c r="K93" s="186"/>
      <c r="O93" s="186"/>
      <c r="P93" s="186"/>
      <c r="T93" s="186"/>
      <c r="U93" s="186"/>
    </row>
    <row r="94" spans="5:21">
      <c r="E94" s="186"/>
      <c r="F94" s="186"/>
      <c r="J94" s="186"/>
      <c r="K94" s="186"/>
      <c r="O94" s="186"/>
      <c r="P94" s="186"/>
      <c r="T94" s="186"/>
      <c r="U94" s="186"/>
    </row>
    <row r="95" spans="5:21">
      <c r="E95" s="186"/>
      <c r="F95" s="186"/>
      <c r="J95" s="186"/>
      <c r="K95" s="186"/>
      <c r="O95" s="186"/>
      <c r="P95" s="186"/>
      <c r="T95" s="186"/>
      <c r="U95" s="186"/>
    </row>
    <row r="96" spans="5:21">
      <c r="E96" s="186"/>
      <c r="F96" s="186"/>
      <c r="J96" s="186"/>
      <c r="K96" s="186"/>
      <c r="O96" s="186"/>
      <c r="P96" s="186"/>
      <c r="T96" s="186"/>
      <c r="U96" s="186"/>
    </row>
    <row r="97" spans="5:21">
      <c r="E97" s="186"/>
      <c r="F97" s="186"/>
      <c r="J97" s="186"/>
      <c r="K97" s="186"/>
      <c r="O97" s="186"/>
      <c r="P97" s="186"/>
      <c r="T97" s="186"/>
      <c r="U97" s="186"/>
    </row>
    <row r="98" spans="5:21">
      <c r="E98" s="186"/>
      <c r="F98" s="186"/>
      <c r="J98" s="186"/>
      <c r="K98" s="186"/>
      <c r="O98" s="186"/>
      <c r="P98" s="186"/>
      <c r="T98" s="186"/>
      <c r="U98" s="186"/>
    </row>
    <row r="99" spans="5:21">
      <c r="E99" s="186"/>
      <c r="F99" s="186"/>
      <c r="J99" s="186"/>
      <c r="K99" s="186"/>
      <c r="O99" s="186"/>
      <c r="P99" s="186"/>
      <c r="T99" s="186"/>
      <c r="U99" s="186"/>
    </row>
    <row r="100" spans="5:21">
      <c r="E100" s="186"/>
      <c r="F100" s="186"/>
      <c r="J100" s="186"/>
      <c r="K100" s="186"/>
      <c r="O100" s="186"/>
      <c r="P100" s="186"/>
      <c r="T100" s="186"/>
      <c r="U100" s="186"/>
    </row>
    <row r="101" spans="5:21">
      <c r="E101" s="186"/>
      <c r="F101" s="186"/>
      <c r="J101" s="186"/>
      <c r="K101" s="186"/>
      <c r="O101" s="186"/>
      <c r="P101" s="186"/>
      <c r="T101" s="186"/>
      <c r="U101" s="186"/>
    </row>
    <row r="102" spans="5:21">
      <c r="E102" s="186"/>
      <c r="F102" s="186"/>
      <c r="J102" s="186"/>
      <c r="K102" s="186"/>
      <c r="O102" s="186"/>
      <c r="P102" s="186"/>
      <c r="T102" s="186"/>
      <c r="U102" s="186"/>
    </row>
    <row r="103" spans="5:21">
      <c r="E103" s="186"/>
      <c r="F103" s="186"/>
      <c r="J103" s="186"/>
      <c r="K103" s="186"/>
      <c r="O103" s="186"/>
      <c r="P103" s="186"/>
      <c r="T103" s="186"/>
      <c r="U103" s="186"/>
    </row>
    <row r="104" spans="5:21">
      <c r="E104" s="186"/>
      <c r="F104" s="186"/>
      <c r="J104" s="186"/>
      <c r="K104" s="186"/>
      <c r="O104" s="186"/>
      <c r="P104" s="186"/>
      <c r="T104" s="186"/>
      <c r="U104" s="186"/>
    </row>
    <row r="105" spans="5:21">
      <c r="E105" s="186"/>
      <c r="F105" s="186"/>
      <c r="J105" s="186"/>
      <c r="K105" s="186"/>
      <c r="O105" s="186"/>
      <c r="P105" s="186"/>
      <c r="T105" s="186"/>
      <c r="U105" s="186"/>
    </row>
    <row r="106" spans="5:21">
      <c r="E106" s="186"/>
      <c r="F106" s="186"/>
      <c r="J106" s="186"/>
      <c r="K106" s="186"/>
      <c r="O106" s="186"/>
      <c r="P106" s="186"/>
      <c r="T106" s="186"/>
      <c r="U106" s="186"/>
    </row>
    <row r="107" spans="5:21">
      <c r="E107" s="186"/>
      <c r="F107" s="186"/>
      <c r="J107" s="186"/>
      <c r="K107" s="186"/>
      <c r="O107" s="186"/>
      <c r="P107" s="186"/>
      <c r="T107" s="186"/>
      <c r="U107" s="186"/>
    </row>
    <row r="108" spans="5:21">
      <c r="E108" s="186"/>
      <c r="F108" s="186"/>
      <c r="J108" s="186"/>
      <c r="K108" s="186"/>
      <c r="O108" s="186"/>
      <c r="P108" s="186"/>
      <c r="T108" s="186"/>
      <c r="U108" s="186"/>
    </row>
    <row r="109" spans="5:21">
      <c r="E109" s="186"/>
      <c r="F109" s="186"/>
      <c r="J109" s="186"/>
      <c r="K109" s="186"/>
      <c r="O109" s="186"/>
      <c r="P109" s="186"/>
      <c r="T109" s="186"/>
      <c r="U109" s="186"/>
    </row>
    <row r="110" spans="5:21">
      <c r="E110" s="186"/>
      <c r="F110" s="186"/>
      <c r="J110" s="186"/>
      <c r="K110" s="186"/>
      <c r="O110" s="186"/>
      <c r="P110" s="186"/>
      <c r="T110" s="186"/>
      <c r="U110" s="186"/>
    </row>
    <row r="111" spans="5:21">
      <c r="E111" s="186"/>
      <c r="F111" s="186"/>
      <c r="J111" s="186"/>
      <c r="K111" s="186"/>
      <c r="O111" s="186"/>
      <c r="P111" s="186"/>
      <c r="T111" s="186"/>
      <c r="U111" s="186"/>
    </row>
    <row r="112" spans="5:21">
      <c r="E112" s="186"/>
      <c r="F112" s="186"/>
      <c r="J112" s="186"/>
      <c r="K112" s="186"/>
      <c r="O112" s="186"/>
      <c r="P112" s="186"/>
      <c r="T112" s="186"/>
      <c r="U112" s="186"/>
    </row>
    <row r="113" spans="5:21">
      <c r="E113" s="186"/>
      <c r="F113" s="186"/>
      <c r="J113" s="186"/>
      <c r="K113" s="186"/>
      <c r="O113" s="186"/>
      <c r="P113" s="186"/>
      <c r="T113" s="186"/>
      <c r="U113" s="186"/>
    </row>
    <row r="114" spans="5:21">
      <c r="E114" s="186"/>
      <c r="F114" s="186"/>
      <c r="J114" s="186"/>
      <c r="K114" s="186"/>
      <c r="O114" s="186"/>
      <c r="P114" s="186"/>
      <c r="T114" s="186"/>
      <c r="U114" s="186"/>
    </row>
    <row r="115" spans="5:21">
      <c r="E115" s="186"/>
      <c r="F115" s="186"/>
      <c r="J115" s="186"/>
      <c r="K115" s="186"/>
      <c r="O115" s="186"/>
      <c r="P115" s="186"/>
      <c r="T115" s="186"/>
      <c r="U115" s="186"/>
    </row>
    <row r="116" spans="5:21">
      <c r="E116" s="186"/>
      <c r="F116" s="186"/>
      <c r="J116" s="186"/>
      <c r="K116" s="186"/>
      <c r="O116" s="186"/>
      <c r="P116" s="186"/>
      <c r="T116" s="186"/>
      <c r="U116" s="186"/>
    </row>
    <row r="117" spans="5:21">
      <c r="E117" s="186"/>
      <c r="F117" s="186"/>
      <c r="J117" s="186"/>
      <c r="K117" s="186"/>
      <c r="O117" s="186"/>
      <c r="P117" s="186"/>
      <c r="T117" s="186"/>
      <c r="U117" s="186"/>
    </row>
    <row r="118" spans="5:21">
      <c r="E118" s="186"/>
      <c r="F118" s="186"/>
      <c r="J118" s="186"/>
      <c r="K118" s="186"/>
      <c r="O118" s="186"/>
      <c r="P118" s="186"/>
      <c r="T118" s="186"/>
      <c r="U118" s="186"/>
    </row>
    <row r="119" spans="5:21">
      <c r="E119" s="186"/>
      <c r="F119" s="186"/>
      <c r="J119" s="186"/>
      <c r="K119" s="186"/>
      <c r="O119" s="186"/>
      <c r="P119" s="186"/>
      <c r="T119" s="186"/>
      <c r="U119" s="186"/>
    </row>
    <row r="120" spans="5:21">
      <c r="E120" s="186"/>
      <c r="F120" s="186"/>
      <c r="J120" s="186"/>
      <c r="K120" s="186"/>
      <c r="O120" s="186"/>
      <c r="P120" s="186"/>
      <c r="T120" s="186"/>
      <c r="U120" s="186"/>
    </row>
    <row r="121" spans="5:21">
      <c r="E121" s="186"/>
      <c r="F121" s="186"/>
      <c r="J121" s="186"/>
      <c r="K121" s="186"/>
      <c r="O121" s="186"/>
      <c r="P121" s="186"/>
      <c r="T121" s="186"/>
      <c r="U121" s="186"/>
    </row>
    <row r="122" spans="5:21">
      <c r="E122" s="186"/>
      <c r="F122" s="186"/>
      <c r="J122" s="186"/>
      <c r="K122" s="186"/>
      <c r="O122" s="186"/>
      <c r="P122" s="186"/>
      <c r="T122" s="186"/>
      <c r="U122" s="186"/>
    </row>
    <row r="123" spans="5:21">
      <c r="E123" s="186"/>
      <c r="F123" s="186"/>
      <c r="J123" s="186"/>
      <c r="K123" s="186"/>
      <c r="O123" s="186"/>
      <c r="P123" s="186"/>
      <c r="T123" s="186"/>
      <c r="U123" s="186"/>
    </row>
    <row r="124" spans="5:21">
      <c r="E124" s="186"/>
      <c r="F124" s="186"/>
      <c r="J124" s="186"/>
      <c r="K124" s="186"/>
      <c r="O124" s="186"/>
      <c r="P124" s="186"/>
      <c r="T124" s="186"/>
      <c r="U124" s="186"/>
    </row>
    <row r="125" spans="5:21">
      <c r="E125" s="186"/>
      <c r="F125" s="186"/>
      <c r="J125" s="186"/>
      <c r="K125" s="186"/>
      <c r="O125" s="186"/>
      <c r="P125" s="186"/>
      <c r="T125" s="186"/>
      <c r="U125" s="186"/>
    </row>
    <row r="126" spans="5:21">
      <c r="E126" s="186"/>
      <c r="F126" s="186"/>
      <c r="J126" s="186"/>
      <c r="K126" s="186"/>
      <c r="O126" s="186"/>
      <c r="P126" s="186"/>
      <c r="T126" s="186"/>
      <c r="U126" s="186"/>
    </row>
    <row r="127" spans="5:21">
      <c r="E127" s="186"/>
      <c r="F127" s="186"/>
      <c r="J127" s="186"/>
      <c r="K127" s="186"/>
      <c r="O127" s="186"/>
      <c r="P127" s="186"/>
      <c r="T127" s="186"/>
      <c r="U127" s="186"/>
    </row>
    <row r="128" spans="5:21">
      <c r="E128" s="186"/>
      <c r="F128" s="186"/>
      <c r="J128" s="186"/>
      <c r="K128" s="186"/>
      <c r="O128" s="186"/>
      <c r="P128" s="186"/>
      <c r="T128" s="186"/>
      <c r="U128" s="186"/>
    </row>
    <row r="129" spans="5:21">
      <c r="E129" s="186"/>
      <c r="F129" s="186"/>
      <c r="J129" s="186"/>
      <c r="K129" s="186"/>
      <c r="O129" s="186"/>
      <c r="P129" s="186"/>
      <c r="T129" s="186"/>
      <c r="U129" s="186"/>
    </row>
    <row r="130" spans="5:21">
      <c r="E130" s="186"/>
      <c r="F130" s="186"/>
      <c r="J130" s="186"/>
      <c r="K130" s="186"/>
      <c r="O130" s="186"/>
      <c r="P130" s="186"/>
      <c r="T130" s="186"/>
      <c r="U130" s="186"/>
    </row>
    <row r="131" spans="5:21">
      <c r="E131" s="186"/>
      <c r="F131" s="186"/>
      <c r="J131" s="186"/>
      <c r="K131" s="186"/>
      <c r="O131" s="186"/>
      <c r="P131" s="186"/>
      <c r="T131" s="186"/>
      <c r="U131" s="186"/>
    </row>
    <row r="132" spans="5:21">
      <c r="E132" s="186"/>
      <c r="F132" s="186"/>
      <c r="J132" s="186"/>
      <c r="K132" s="186"/>
      <c r="O132" s="186"/>
      <c r="P132" s="186"/>
      <c r="T132" s="186"/>
      <c r="U132" s="186"/>
    </row>
    <row r="133" spans="5:21">
      <c r="E133" s="186"/>
      <c r="F133" s="186"/>
      <c r="J133" s="186"/>
      <c r="K133" s="186"/>
      <c r="O133" s="186"/>
      <c r="P133" s="186"/>
      <c r="T133" s="186"/>
      <c r="U133" s="186"/>
    </row>
    <row r="134" spans="5:21">
      <c r="E134" s="186"/>
      <c r="F134" s="186"/>
      <c r="J134" s="186"/>
      <c r="K134" s="186"/>
      <c r="O134" s="186"/>
      <c r="P134" s="186"/>
      <c r="T134" s="186"/>
      <c r="U134" s="186"/>
    </row>
    <row r="135" spans="5:21">
      <c r="E135" s="186"/>
      <c r="F135" s="186"/>
      <c r="J135" s="186"/>
      <c r="K135" s="186"/>
      <c r="O135" s="186"/>
      <c r="P135" s="186"/>
      <c r="T135" s="186"/>
      <c r="U135" s="186"/>
    </row>
    <row r="136" spans="5:21">
      <c r="E136" s="186"/>
      <c r="F136" s="186"/>
      <c r="J136" s="186"/>
      <c r="K136" s="186"/>
      <c r="O136" s="186"/>
      <c r="P136" s="186"/>
      <c r="T136" s="186"/>
      <c r="U136" s="186"/>
    </row>
    <row r="137" spans="5:21">
      <c r="E137" s="186"/>
      <c r="F137" s="186"/>
      <c r="J137" s="186"/>
      <c r="K137" s="186"/>
      <c r="O137" s="186"/>
      <c r="P137" s="186"/>
      <c r="T137" s="186"/>
      <c r="U137" s="186"/>
    </row>
    <row r="138" spans="5:21">
      <c r="E138" s="186"/>
      <c r="F138" s="186"/>
      <c r="J138" s="186"/>
      <c r="K138" s="186"/>
      <c r="O138" s="186"/>
      <c r="P138" s="186"/>
      <c r="T138" s="186"/>
      <c r="U138" s="186"/>
    </row>
    <row r="139" spans="5:21">
      <c r="E139" s="186"/>
      <c r="F139" s="186"/>
      <c r="J139" s="186"/>
      <c r="K139" s="186"/>
      <c r="O139" s="186"/>
      <c r="P139" s="186"/>
      <c r="T139" s="186"/>
      <c r="U139" s="186"/>
    </row>
    <row r="140" spans="5:21">
      <c r="E140" s="186"/>
      <c r="F140" s="186"/>
      <c r="J140" s="186"/>
      <c r="K140" s="186"/>
      <c r="O140" s="186"/>
      <c r="P140" s="186"/>
      <c r="T140" s="186"/>
      <c r="U140" s="186"/>
    </row>
    <row r="141" spans="5:21">
      <c r="E141" s="186"/>
      <c r="F141" s="186"/>
      <c r="J141" s="186"/>
      <c r="K141" s="186"/>
      <c r="O141" s="186"/>
      <c r="P141" s="186"/>
      <c r="T141" s="186"/>
      <c r="U141" s="186"/>
    </row>
    <row r="142" spans="5:21">
      <c r="E142" s="186"/>
      <c r="F142" s="186"/>
      <c r="J142" s="186"/>
      <c r="K142" s="186"/>
      <c r="O142" s="186"/>
      <c r="P142" s="186"/>
      <c r="T142" s="186"/>
      <c r="U142" s="186"/>
    </row>
    <row r="143" spans="5:21">
      <c r="E143" s="186"/>
      <c r="F143" s="186"/>
      <c r="J143" s="186"/>
      <c r="K143" s="186"/>
      <c r="O143" s="186"/>
      <c r="P143" s="186"/>
      <c r="T143" s="186"/>
      <c r="U143" s="186"/>
    </row>
    <row r="144" spans="5:21">
      <c r="E144" s="186"/>
      <c r="F144" s="186"/>
      <c r="J144" s="186"/>
      <c r="K144" s="186"/>
      <c r="O144" s="186"/>
      <c r="P144" s="186"/>
      <c r="T144" s="186"/>
      <c r="U144" s="186"/>
    </row>
    <row r="145" spans="5:21">
      <c r="E145" s="186"/>
      <c r="F145" s="186"/>
      <c r="J145" s="186"/>
      <c r="K145" s="186"/>
      <c r="O145" s="186"/>
      <c r="P145" s="186"/>
      <c r="T145" s="186"/>
      <c r="U145" s="186"/>
    </row>
    <row r="146" spans="5:21">
      <c r="E146" s="186"/>
      <c r="F146" s="186"/>
      <c r="J146" s="186"/>
      <c r="K146" s="186"/>
      <c r="O146" s="186"/>
      <c r="P146" s="186"/>
      <c r="T146" s="186"/>
      <c r="U146" s="186"/>
    </row>
    <row r="147" spans="5:21">
      <c r="E147" s="186"/>
      <c r="F147" s="186"/>
      <c r="J147" s="186"/>
      <c r="K147" s="186"/>
      <c r="O147" s="186"/>
      <c r="P147" s="186"/>
      <c r="T147" s="186"/>
      <c r="U147" s="186"/>
    </row>
    <row r="148" spans="5:21">
      <c r="E148" s="186"/>
      <c r="F148" s="186"/>
      <c r="J148" s="186"/>
      <c r="K148" s="186"/>
      <c r="O148" s="186"/>
      <c r="P148" s="186"/>
      <c r="T148" s="186"/>
      <c r="U148" s="186"/>
    </row>
    <row r="149" spans="5:21">
      <c r="E149" s="186"/>
      <c r="F149" s="186"/>
      <c r="J149" s="186"/>
      <c r="K149" s="186"/>
      <c r="O149" s="186"/>
      <c r="P149" s="186"/>
      <c r="T149" s="186"/>
      <c r="U149" s="186"/>
    </row>
    <row r="150" spans="5:21">
      <c r="E150" s="186"/>
      <c r="F150" s="186"/>
      <c r="J150" s="186"/>
      <c r="K150" s="186"/>
      <c r="O150" s="186"/>
      <c r="P150" s="186"/>
      <c r="T150" s="186"/>
      <c r="U150" s="186"/>
    </row>
    <row r="151" spans="5:21">
      <c r="E151" s="186"/>
      <c r="F151" s="186"/>
      <c r="J151" s="186"/>
      <c r="K151" s="186"/>
      <c r="O151" s="186"/>
      <c r="P151" s="186"/>
      <c r="T151" s="186"/>
      <c r="U151" s="186"/>
    </row>
    <row r="152" spans="5:21">
      <c r="E152" s="186"/>
      <c r="F152" s="186"/>
      <c r="J152" s="186"/>
      <c r="K152" s="186"/>
      <c r="O152" s="186"/>
      <c r="P152" s="186"/>
      <c r="T152" s="186"/>
      <c r="U152" s="186"/>
    </row>
    <row r="153" spans="5:21">
      <c r="E153" s="186"/>
      <c r="F153" s="186"/>
      <c r="J153" s="186"/>
      <c r="K153" s="186"/>
      <c r="O153" s="186"/>
      <c r="P153" s="186"/>
      <c r="T153" s="186"/>
      <c r="U153" s="186"/>
    </row>
    <row r="154" spans="5:21">
      <c r="E154" s="186"/>
      <c r="F154" s="186"/>
      <c r="J154" s="186"/>
      <c r="K154" s="186"/>
      <c r="O154" s="186"/>
      <c r="P154" s="186"/>
      <c r="T154" s="186"/>
      <c r="U154" s="186"/>
    </row>
    <row r="155" spans="5:21">
      <c r="E155" s="186"/>
      <c r="F155" s="186"/>
      <c r="J155" s="186"/>
      <c r="K155" s="186"/>
      <c r="O155" s="186"/>
      <c r="P155" s="186"/>
      <c r="T155" s="186"/>
      <c r="U155" s="186"/>
    </row>
    <row r="156" spans="5:21">
      <c r="E156" s="186"/>
      <c r="F156" s="186"/>
      <c r="J156" s="186"/>
      <c r="K156" s="186"/>
      <c r="O156" s="186"/>
      <c r="P156" s="186"/>
      <c r="T156" s="186"/>
      <c r="U156" s="186"/>
    </row>
    <row r="157" spans="5:21">
      <c r="E157" s="186"/>
      <c r="F157" s="186"/>
      <c r="J157" s="186"/>
      <c r="K157" s="186"/>
      <c r="O157" s="186"/>
      <c r="P157" s="186"/>
      <c r="T157" s="186"/>
      <c r="U157" s="186"/>
    </row>
    <row r="158" spans="5:21">
      <c r="E158" s="186"/>
      <c r="F158" s="186"/>
      <c r="J158" s="186"/>
      <c r="K158" s="186"/>
      <c r="O158" s="186"/>
      <c r="P158" s="186"/>
      <c r="T158" s="186"/>
      <c r="U158" s="186"/>
    </row>
    <row r="159" spans="5:21">
      <c r="E159" s="186"/>
      <c r="F159" s="186"/>
      <c r="J159" s="186"/>
      <c r="K159" s="186"/>
      <c r="O159" s="186"/>
      <c r="P159" s="186"/>
      <c r="T159" s="186"/>
      <c r="U159" s="186"/>
    </row>
    <row r="160" spans="5:21">
      <c r="E160" s="186"/>
      <c r="F160" s="186"/>
      <c r="J160" s="186"/>
      <c r="K160" s="186"/>
      <c r="O160" s="186"/>
      <c r="P160" s="186"/>
      <c r="T160" s="186"/>
      <c r="U160" s="186"/>
    </row>
    <row r="161" spans="5:21">
      <c r="E161" s="186"/>
      <c r="F161" s="186"/>
      <c r="J161" s="186"/>
      <c r="K161" s="186"/>
      <c r="O161" s="186"/>
      <c r="P161" s="186"/>
      <c r="T161" s="186"/>
      <c r="U161" s="186"/>
    </row>
    <row r="162" spans="5:21">
      <c r="E162" s="186"/>
      <c r="F162" s="186"/>
      <c r="J162" s="186"/>
      <c r="K162" s="186"/>
      <c r="O162" s="186"/>
      <c r="P162" s="186"/>
      <c r="T162" s="186"/>
      <c r="U162" s="186"/>
    </row>
    <row r="163" spans="5:21">
      <c r="E163" s="186"/>
      <c r="F163" s="186"/>
      <c r="J163" s="186"/>
      <c r="K163" s="186"/>
      <c r="O163" s="186"/>
      <c r="P163" s="186"/>
      <c r="T163" s="186"/>
      <c r="U163" s="186"/>
    </row>
    <row r="164" spans="5:21">
      <c r="E164" s="186"/>
      <c r="F164" s="186"/>
      <c r="J164" s="186"/>
      <c r="K164" s="186"/>
      <c r="O164" s="186"/>
      <c r="P164" s="186"/>
      <c r="T164" s="186"/>
      <c r="U164" s="186"/>
    </row>
    <row r="165" spans="5:21">
      <c r="E165" s="186"/>
      <c r="F165" s="186"/>
      <c r="J165" s="186"/>
      <c r="K165" s="186"/>
      <c r="O165" s="186"/>
      <c r="P165" s="186"/>
      <c r="T165" s="186"/>
      <c r="U165" s="186"/>
    </row>
    <row r="166" spans="5:21">
      <c r="E166" s="186"/>
      <c r="F166" s="186"/>
      <c r="J166" s="186"/>
      <c r="K166" s="186"/>
      <c r="O166" s="186"/>
      <c r="P166" s="186"/>
      <c r="T166" s="186"/>
      <c r="U166" s="186"/>
    </row>
    <row r="167" spans="5:21">
      <c r="E167" s="186"/>
      <c r="F167" s="186"/>
      <c r="J167" s="186"/>
      <c r="K167" s="186"/>
      <c r="O167" s="186"/>
      <c r="P167" s="186"/>
      <c r="T167" s="186"/>
      <c r="U167" s="186"/>
    </row>
    <row r="168" spans="5:21">
      <c r="E168" s="186"/>
      <c r="F168" s="186"/>
      <c r="J168" s="186"/>
      <c r="K168" s="186"/>
      <c r="O168" s="186"/>
      <c r="P168" s="186"/>
      <c r="T168" s="186"/>
      <c r="U168" s="186"/>
    </row>
    <row r="169" spans="5:21">
      <c r="E169" s="186"/>
      <c r="F169" s="186"/>
      <c r="J169" s="186"/>
      <c r="K169" s="186"/>
      <c r="O169" s="186"/>
      <c r="P169" s="186"/>
      <c r="T169" s="186"/>
      <c r="U169" s="186"/>
    </row>
    <row r="170" spans="5:21">
      <c r="E170" s="186"/>
      <c r="F170" s="186"/>
      <c r="J170" s="186"/>
      <c r="K170" s="186"/>
      <c r="O170" s="186"/>
      <c r="P170" s="186"/>
      <c r="T170" s="186"/>
      <c r="U170" s="186"/>
    </row>
    <row r="171" spans="5:21">
      <c r="E171" s="186"/>
      <c r="F171" s="186"/>
      <c r="J171" s="186"/>
      <c r="K171" s="186"/>
      <c r="O171" s="186"/>
      <c r="P171" s="186"/>
      <c r="T171" s="186"/>
      <c r="U171" s="186"/>
    </row>
    <row r="172" spans="5:21">
      <c r="E172" s="186"/>
      <c r="F172" s="186"/>
      <c r="J172" s="186"/>
      <c r="K172" s="186"/>
      <c r="O172" s="186"/>
      <c r="P172" s="186"/>
      <c r="T172" s="186"/>
      <c r="U172" s="186"/>
    </row>
    <row r="173" spans="5:21">
      <c r="E173" s="186"/>
      <c r="F173" s="186"/>
      <c r="J173" s="186"/>
      <c r="K173" s="186"/>
      <c r="O173" s="186"/>
      <c r="P173" s="186"/>
      <c r="T173" s="186"/>
      <c r="U173" s="186"/>
    </row>
    <row r="174" spans="5:21">
      <c r="E174" s="186"/>
      <c r="F174" s="186"/>
      <c r="J174" s="186"/>
      <c r="K174" s="186"/>
      <c r="O174" s="186"/>
      <c r="P174" s="186"/>
      <c r="T174" s="186"/>
      <c r="U174" s="186"/>
    </row>
    <row r="175" spans="5:21">
      <c r="E175" s="186"/>
      <c r="F175" s="186"/>
      <c r="J175" s="186"/>
      <c r="K175" s="186"/>
      <c r="O175" s="186"/>
      <c r="P175" s="186"/>
      <c r="T175" s="186"/>
      <c r="U175" s="186"/>
    </row>
    <row r="176" spans="5:21">
      <c r="E176" s="186"/>
      <c r="F176" s="186"/>
      <c r="J176" s="186"/>
      <c r="K176" s="186"/>
      <c r="O176" s="186"/>
      <c r="P176" s="186"/>
      <c r="T176" s="186"/>
      <c r="U176" s="186"/>
    </row>
    <row r="177" spans="5:21">
      <c r="E177" s="186"/>
      <c r="F177" s="186"/>
      <c r="J177" s="186"/>
      <c r="K177" s="186"/>
      <c r="O177" s="186"/>
      <c r="P177" s="186"/>
      <c r="T177" s="186"/>
      <c r="U177" s="186"/>
    </row>
    <row r="178" spans="5:21">
      <c r="E178" s="186"/>
      <c r="F178" s="186"/>
      <c r="J178" s="186"/>
      <c r="K178" s="186"/>
      <c r="O178" s="186"/>
      <c r="P178" s="186"/>
      <c r="T178" s="186"/>
      <c r="U178" s="186"/>
    </row>
    <row r="179" spans="5:21">
      <c r="E179" s="186"/>
      <c r="F179" s="186"/>
      <c r="J179" s="186"/>
      <c r="K179" s="186"/>
      <c r="O179" s="186"/>
      <c r="P179" s="186"/>
      <c r="T179" s="186"/>
      <c r="U179" s="186"/>
    </row>
    <row r="180" spans="5:21">
      <c r="E180" s="186"/>
      <c r="F180" s="186"/>
      <c r="J180" s="186"/>
      <c r="K180" s="186"/>
      <c r="O180" s="186"/>
      <c r="P180" s="186"/>
      <c r="T180" s="186"/>
      <c r="U180" s="186"/>
    </row>
    <row r="181" spans="5:21">
      <c r="E181" s="186"/>
      <c r="F181" s="186"/>
      <c r="J181" s="186"/>
      <c r="K181" s="186"/>
      <c r="O181" s="186"/>
      <c r="P181" s="186"/>
      <c r="T181" s="186"/>
      <c r="U181" s="186"/>
    </row>
    <row r="182" spans="5:21">
      <c r="E182" s="186"/>
      <c r="F182" s="186"/>
      <c r="J182" s="186"/>
      <c r="K182" s="186"/>
      <c r="O182" s="186"/>
      <c r="P182" s="186"/>
      <c r="T182" s="186"/>
      <c r="U182" s="186"/>
    </row>
    <row r="183" spans="5:21">
      <c r="E183" s="186"/>
      <c r="F183" s="186"/>
      <c r="J183" s="186"/>
      <c r="K183" s="186"/>
      <c r="O183" s="186"/>
      <c r="P183" s="186"/>
      <c r="T183" s="186"/>
      <c r="U183" s="186"/>
    </row>
    <row r="184" spans="5:21">
      <c r="E184" s="186"/>
      <c r="F184" s="186"/>
      <c r="J184" s="186"/>
      <c r="K184" s="186"/>
      <c r="O184" s="186"/>
      <c r="P184" s="186"/>
      <c r="T184" s="186"/>
      <c r="U184" s="186"/>
    </row>
    <row r="185" spans="5:21">
      <c r="E185" s="186"/>
      <c r="F185" s="186"/>
      <c r="J185" s="186"/>
      <c r="K185" s="186"/>
      <c r="O185" s="186"/>
      <c r="P185" s="186"/>
      <c r="T185" s="186"/>
      <c r="U185" s="186"/>
    </row>
    <row r="186" spans="5:21">
      <c r="E186" s="186"/>
      <c r="F186" s="186"/>
      <c r="J186" s="186"/>
      <c r="K186" s="186"/>
      <c r="O186" s="186"/>
      <c r="P186" s="186"/>
      <c r="T186" s="186"/>
      <c r="U186" s="186"/>
    </row>
    <row r="187" spans="5:21">
      <c r="E187" s="186"/>
      <c r="F187" s="186"/>
      <c r="J187" s="186"/>
      <c r="K187" s="186"/>
      <c r="O187" s="186"/>
      <c r="P187" s="186"/>
      <c r="T187" s="186"/>
      <c r="U187" s="186"/>
    </row>
    <row r="188" spans="5:21">
      <c r="E188" s="186"/>
      <c r="F188" s="186"/>
      <c r="J188" s="186"/>
      <c r="K188" s="186"/>
      <c r="O188" s="186"/>
      <c r="P188" s="186"/>
      <c r="T188" s="186"/>
      <c r="U188" s="186"/>
    </row>
    <row r="189" spans="5:21">
      <c r="E189" s="186"/>
      <c r="F189" s="186"/>
      <c r="J189" s="186"/>
      <c r="K189" s="186"/>
      <c r="O189" s="186"/>
      <c r="P189" s="186"/>
      <c r="T189" s="186"/>
      <c r="U189" s="186"/>
    </row>
    <row r="190" spans="5:21">
      <c r="E190" s="186"/>
      <c r="F190" s="186"/>
      <c r="J190" s="186"/>
      <c r="K190" s="186"/>
      <c r="O190" s="186"/>
      <c r="P190" s="186"/>
      <c r="T190" s="186"/>
      <c r="U190" s="186"/>
    </row>
    <row r="191" spans="5:21">
      <c r="E191" s="186"/>
      <c r="F191" s="186"/>
      <c r="J191" s="186"/>
      <c r="K191" s="186"/>
      <c r="O191" s="186"/>
      <c r="P191" s="186"/>
      <c r="T191" s="186"/>
      <c r="U191" s="186"/>
    </row>
    <row r="192" spans="5:21">
      <c r="E192" s="186"/>
      <c r="F192" s="186"/>
      <c r="J192" s="186"/>
      <c r="K192" s="186"/>
      <c r="O192" s="186"/>
      <c r="P192" s="186"/>
      <c r="T192" s="186"/>
      <c r="U192" s="186"/>
    </row>
    <row r="193" spans="5:21">
      <c r="E193" s="186"/>
      <c r="F193" s="186"/>
      <c r="J193" s="186"/>
      <c r="K193" s="186"/>
      <c r="O193" s="186"/>
      <c r="P193" s="186"/>
      <c r="T193" s="186"/>
      <c r="U193" s="186"/>
    </row>
    <row r="194" spans="5:21">
      <c r="E194" s="186"/>
      <c r="F194" s="186"/>
      <c r="J194" s="186"/>
      <c r="K194" s="186"/>
      <c r="O194" s="186"/>
      <c r="P194" s="186"/>
      <c r="T194" s="186"/>
      <c r="U194" s="186"/>
    </row>
    <row r="195" spans="5:21">
      <c r="E195" s="186"/>
      <c r="F195" s="186"/>
      <c r="J195" s="186"/>
      <c r="K195" s="186"/>
      <c r="O195" s="186"/>
      <c r="P195" s="186"/>
      <c r="T195" s="186"/>
      <c r="U195" s="186"/>
    </row>
    <row r="196" spans="5:21">
      <c r="E196" s="186"/>
      <c r="F196" s="186"/>
      <c r="J196" s="186"/>
      <c r="K196" s="186"/>
      <c r="O196" s="186"/>
      <c r="P196" s="186"/>
      <c r="T196" s="186"/>
      <c r="U196" s="186"/>
    </row>
    <row r="197" spans="5:21">
      <c r="E197" s="186"/>
      <c r="F197" s="186"/>
      <c r="J197" s="186"/>
      <c r="K197" s="186"/>
      <c r="O197" s="186"/>
      <c r="P197" s="186"/>
      <c r="T197" s="186"/>
      <c r="U197" s="186"/>
    </row>
    <row r="198" spans="5:21">
      <c r="E198" s="186"/>
      <c r="F198" s="186"/>
      <c r="J198" s="186"/>
      <c r="K198" s="186"/>
      <c r="O198" s="186"/>
      <c r="P198" s="186"/>
      <c r="T198" s="186"/>
      <c r="U198" s="186"/>
    </row>
    <row r="199" spans="5:21">
      <c r="E199" s="186"/>
      <c r="F199" s="186"/>
      <c r="J199" s="186"/>
      <c r="K199" s="186"/>
      <c r="O199" s="186"/>
      <c r="P199" s="186"/>
      <c r="T199" s="186"/>
      <c r="U199" s="186"/>
    </row>
    <row r="200" spans="5:21">
      <c r="E200" s="186"/>
      <c r="F200" s="186"/>
      <c r="J200" s="186"/>
      <c r="K200" s="186"/>
      <c r="O200" s="186"/>
      <c r="P200" s="186"/>
      <c r="T200" s="186"/>
      <c r="U200" s="186"/>
    </row>
    <row r="201" spans="5:21">
      <c r="E201" s="186"/>
      <c r="F201" s="186"/>
      <c r="J201" s="186"/>
      <c r="K201" s="186"/>
      <c r="O201" s="186"/>
      <c r="P201" s="186"/>
      <c r="T201" s="186"/>
      <c r="U201" s="186"/>
    </row>
    <row r="202" spans="5:21">
      <c r="E202" s="186"/>
      <c r="F202" s="186"/>
      <c r="J202" s="186"/>
      <c r="K202" s="186"/>
      <c r="O202" s="186"/>
      <c r="P202" s="186"/>
      <c r="T202" s="186"/>
      <c r="U202" s="186"/>
    </row>
    <row r="203" spans="5:21">
      <c r="E203" s="186"/>
      <c r="F203" s="186"/>
      <c r="J203" s="186"/>
      <c r="K203" s="186"/>
      <c r="O203" s="186"/>
      <c r="P203" s="186"/>
      <c r="T203" s="186"/>
      <c r="U203" s="186"/>
    </row>
    <row r="204" spans="5:21">
      <c r="E204" s="186"/>
      <c r="F204" s="186"/>
      <c r="J204" s="186"/>
      <c r="K204" s="186"/>
      <c r="O204" s="186"/>
      <c r="P204" s="186"/>
      <c r="T204" s="186"/>
      <c r="U204" s="186"/>
    </row>
    <row r="205" spans="5:21">
      <c r="E205" s="186"/>
      <c r="F205" s="186"/>
      <c r="J205" s="186"/>
      <c r="K205" s="186"/>
      <c r="O205" s="186"/>
      <c r="P205" s="186"/>
      <c r="T205" s="186"/>
      <c r="U205" s="186"/>
    </row>
    <row r="206" spans="5:21">
      <c r="E206" s="186"/>
      <c r="F206" s="186"/>
      <c r="J206" s="186"/>
      <c r="K206" s="186"/>
      <c r="O206" s="186"/>
      <c r="P206" s="186"/>
      <c r="T206" s="186"/>
      <c r="U206" s="186"/>
    </row>
    <row r="207" spans="5:21">
      <c r="E207" s="186"/>
      <c r="F207" s="186"/>
      <c r="J207" s="186"/>
      <c r="K207" s="186"/>
      <c r="O207" s="186"/>
      <c r="P207" s="186"/>
      <c r="T207" s="186"/>
      <c r="U207" s="186"/>
    </row>
    <row r="208" spans="5:21">
      <c r="E208" s="186"/>
      <c r="F208" s="186"/>
      <c r="J208" s="186"/>
      <c r="K208" s="186"/>
      <c r="O208" s="186"/>
      <c r="P208" s="186"/>
      <c r="T208" s="186"/>
      <c r="U208" s="186"/>
    </row>
    <row r="209" spans="5:21">
      <c r="E209" s="186"/>
      <c r="F209" s="186"/>
      <c r="J209" s="186"/>
      <c r="K209" s="186"/>
      <c r="O209" s="186"/>
      <c r="P209" s="186"/>
      <c r="T209" s="186"/>
      <c r="U209" s="186"/>
    </row>
    <row r="210" spans="5:21">
      <c r="E210" s="186"/>
      <c r="F210" s="186"/>
      <c r="J210" s="186"/>
      <c r="K210" s="186"/>
      <c r="O210" s="186"/>
      <c r="P210" s="186"/>
      <c r="T210" s="186"/>
      <c r="U210" s="186"/>
    </row>
    <row r="211" spans="5:21">
      <c r="E211" s="186"/>
      <c r="F211" s="186"/>
      <c r="J211" s="186"/>
      <c r="K211" s="186"/>
      <c r="O211" s="186"/>
      <c r="P211" s="186"/>
      <c r="T211" s="186"/>
      <c r="U211" s="186"/>
    </row>
    <row r="212" spans="5:21">
      <c r="E212" s="186"/>
      <c r="F212" s="186"/>
      <c r="J212" s="186"/>
      <c r="K212" s="186"/>
      <c r="O212" s="186"/>
      <c r="P212" s="186"/>
      <c r="T212" s="186"/>
      <c r="U212" s="186"/>
    </row>
    <row r="213" spans="5:21">
      <c r="E213" s="186"/>
      <c r="F213" s="186"/>
      <c r="J213" s="186"/>
      <c r="K213" s="186"/>
      <c r="O213" s="186"/>
      <c r="P213" s="186"/>
      <c r="T213" s="186"/>
      <c r="U213" s="186"/>
    </row>
    <row r="214" spans="5:21">
      <c r="E214" s="186"/>
      <c r="F214" s="186"/>
      <c r="J214" s="186"/>
      <c r="K214" s="186"/>
      <c r="O214" s="186"/>
      <c r="P214" s="186"/>
      <c r="T214" s="186"/>
      <c r="U214" s="186"/>
    </row>
    <row r="215" spans="5:21">
      <c r="E215" s="186"/>
      <c r="F215" s="186"/>
      <c r="J215" s="186"/>
      <c r="K215" s="186"/>
      <c r="O215" s="186"/>
      <c r="P215" s="186"/>
      <c r="T215" s="186"/>
      <c r="U215" s="186"/>
    </row>
    <row r="216" spans="5:21">
      <c r="E216" s="186"/>
      <c r="F216" s="186"/>
      <c r="J216" s="186"/>
      <c r="K216" s="186"/>
      <c r="O216" s="186"/>
      <c r="P216" s="186"/>
      <c r="T216" s="186"/>
      <c r="U216" s="186"/>
    </row>
    <row r="217" spans="5:21">
      <c r="E217" s="186"/>
      <c r="F217" s="186"/>
      <c r="J217" s="186"/>
      <c r="K217" s="186"/>
      <c r="O217" s="186"/>
      <c r="P217" s="186"/>
      <c r="T217" s="186"/>
      <c r="U217" s="186"/>
    </row>
    <row r="218" spans="5:21">
      <c r="E218" s="186"/>
      <c r="F218" s="186"/>
      <c r="J218" s="186"/>
      <c r="K218" s="186"/>
      <c r="O218" s="186"/>
      <c r="P218" s="186"/>
      <c r="T218" s="186"/>
      <c r="U218" s="186"/>
    </row>
    <row r="219" spans="5:21">
      <c r="E219" s="186"/>
      <c r="F219" s="186"/>
      <c r="J219" s="186"/>
      <c r="K219" s="186"/>
      <c r="O219" s="186"/>
      <c r="P219" s="186"/>
      <c r="T219" s="186"/>
      <c r="U219" s="186"/>
    </row>
    <row r="220" spans="5:21">
      <c r="E220" s="186"/>
      <c r="F220" s="186"/>
      <c r="J220" s="186"/>
      <c r="K220" s="186"/>
      <c r="O220" s="186"/>
      <c r="P220" s="186"/>
      <c r="T220" s="186"/>
      <c r="U220" s="186"/>
    </row>
    <row r="221" spans="5:21">
      <c r="E221" s="186"/>
      <c r="F221" s="186"/>
      <c r="J221" s="186"/>
      <c r="K221" s="186"/>
      <c r="O221" s="186"/>
      <c r="P221" s="186"/>
      <c r="T221" s="186"/>
      <c r="U221" s="186"/>
    </row>
    <row r="222" spans="5:21">
      <c r="E222" s="186"/>
      <c r="F222" s="186"/>
      <c r="J222" s="186"/>
      <c r="K222" s="186"/>
      <c r="O222" s="186"/>
      <c r="P222" s="186"/>
      <c r="T222" s="186"/>
      <c r="U222" s="186"/>
    </row>
    <row r="223" spans="5:21">
      <c r="E223" s="186"/>
      <c r="F223" s="186"/>
      <c r="J223" s="186"/>
      <c r="K223" s="186"/>
      <c r="O223" s="186"/>
      <c r="P223" s="186"/>
      <c r="T223" s="186"/>
      <c r="U223" s="186"/>
    </row>
    <row r="224" spans="5:21">
      <c r="E224" s="186"/>
      <c r="F224" s="186"/>
      <c r="J224" s="186"/>
      <c r="K224" s="186"/>
      <c r="O224" s="186"/>
      <c r="P224" s="186"/>
      <c r="T224" s="186"/>
      <c r="U224" s="186"/>
    </row>
    <row r="225" spans="5:21">
      <c r="E225" s="186"/>
      <c r="F225" s="186"/>
      <c r="J225" s="186"/>
      <c r="K225" s="186"/>
      <c r="O225" s="186"/>
      <c r="P225" s="186"/>
      <c r="T225" s="186"/>
      <c r="U225" s="186"/>
    </row>
    <row r="226" spans="5:21">
      <c r="E226" s="186"/>
      <c r="F226" s="186"/>
      <c r="J226" s="186"/>
      <c r="K226" s="186"/>
      <c r="O226" s="186"/>
      <c r="P226" s="186"/>
      <c r="T226" s="186"/>
      <c r="U226" s="186"/>
    </row>
    <row r="227" spans="5:21">
      <c r="E227" s="186"/>
      <c r="F227" s="186"/>
      <c r="J227" s="186"/>
      <c r="K227" s="186"/>
      <c r="O227" s="186"/>
      <c r="P227" s="186"/>
      <c r="T227" s="186"/>
      <c r="U227" s="186"/>
    </row>
    <row r="228" spans="5:21">
      <c r="E228" s="186"/>
      <c r="F228" s="186"/>
      <c r="J228" s="186"/>
      <c r="K228" s="186"/>
      <c r="O228" s="186"/>
      <c r="P228" s="186"/>
      <c r="T228" s="186"/>
      <c r="U228" s="186"/>
    </row>
    <row r="229" spans="5:21">
      <c r="E229" s="186"/>
      <c r="F229" s="186"/>
      <c r="J229" s="186"/>
      <c r="K229" s="186"/>
      <c r="O229" s="186"/>
      <c r="P229" s="186"/>
      <c r="T229" s="186"/>
      <c r="U229" s="186"/>
    </row>
    <row r="230" spans="5:21">
      <c r="E230" s="186"/>
      <c r="F230" s="186"/>
      <c r="J230" s="186"/>
      <c r="K230" s="186"/>
      <c r="O230" s="186"/>
      <c r="P230" s="186"/>
      <c r="T230" s="186"/>
      <c r="U230" s="186"/>
    </row>
    <row r="231" spans="5:21">
      <c r="E231" s="186"/>
      <c r="F231" s="186"/>
      <c r="J231" s="186"/>
      <c r="K231" s="186"/>
      <c r="O231" s="186"/>
      <c r="P231" s="186"/>
      <c r="T231" s="186"/>
      <c r="U231" s="186"/>
    </row>
    <row r="232" spans="5:21">
      <c r="E232" s="186"/>
      <c r="F232" s="186"/>
      <c r="J232" s="186"/>
      <c r="K232" s="186"/>
      <c r="O232" s="186"/>
      <c r="P232" s="186"/>
      <c r="T232" s="186"/>
      <c r="U232" s="186"/>
    </row>
    <row r="233" spans="5:21">
      <c r="E233" s="186"/>
      <c r="F233" s="186"/>
      <c r="J233" s="186"/>
      <c r="K233" s="186"/>
      <c r="O233" s="186"/>
      <c r="P233" s="186"/>
      <c r="T233" s="186"/>
      <c r="U233" s="186"/>
    </row>
    <row r="234" spans="5:21">
      <c r="E234" s="186"/>
      <c r="F234" s="186"/>
      <c r="J234" s="186"/>
      <c r="K234" s="186"/>
      <c r="O234" s="186"/>
      <c r="P234" s="186"/>
      <c r="T234" s="186"/>
      <c r="U234" s="186"/>
    </row>
    <row r="235" spans="5:21">
      <c r="E235" s="186"/>
      <c r="F235" s="186"/>
      <c r="J235" s="186"/>
      <c r="K235" s="186"/>
      <c r="O235" s="186"/>
      <c r="P235" s="186"/>
      <c r="T235" s="186"/>
      <c r="U235" s="186"/>
    </row>
    <row r="236" spans="5:21">
      <c r="E236" s="186"/>
      <c r="F236" s="186"/>
      <c r="J236" s="186"/>
      <c r="K236" s="186"/>
      <c r="O236" s="186"/>
      <c r="P236" s="186"/>
      <c r="T236" s="186"/>
      <c r="U236" s="186"/>
    </row>
    <row r="237" spans="5:21">
      <c r="E237" s="186"/>
      <c r="F237" s="186"/>
      <c r="J237" s="186"/>
      <c r="K237" s="186"/>
      <c r="O237" s="186"/>
      <c r="P237" s="186"/>
      <c r="T237" s="186"/>
      <c r="U237" s="186"/>
    </row>
    <row r="238" spans="5:21">
      <c r="E238" s="186"/>
      <c r="F238" s="186"/>
      <c r="J238" s="186"/>
      <c r="K238" s="186"/>
      <c r="O238" s="186"/>
      <c r="P238" s="186"/>
      <c r="T238" s="186"/>
      <c r="U238" s="186"/>
    </row>
    <row r="239" spans="5:21">
      <c r="E239" s="186"/>
      <c r="F239" s="186"/>
      <c r="J239" s="186"/>
      <c r="K239" s="186"/>
      <c r="O239" s="186"/>
      <c r="P239" s="186"/>
      <c r="T239" s="186"/>
      <c r="U239" s="186"/>
    </row>
    <row r="240" spans="5:21">
      <c r="E240" s="186"/>
      <c r="F240" s="186"/>
      <c r="J240" s="186"/>
      <c r="K240" s="186"/>
      <c r="O240" s="186"/>
      <c r="P240" s="186"/>
      <c r="T240" s="186"/>
      <c r="U240" s="186"/>
    </row>
    <row r="241" spans="5:21">
      <c r="E241" s="186"/>
      <c r="F241" s="186"/>
      <c r="J241" s="186"/>
      <c r="K241" s="186"/>
      <c r="O241" s="186"/>
      <c r="P241" s="186"/>
      <c r="T241" s="186"/>
      <c r="U241" s="186"/>
    </row>
    <row r="242" spans="5:21">
      <c r="E242" s="186"/>
      <c r="F242" s="186"/>
      <c r="J242" s="186"/>
      <c r="K242" s="186"/>
      <c r="O242" s="186"/>
      <c r="P242" s="186"/>
      <c r="T242" s="186"/>
      <c r="U242" s="186"/>
    </row>
    <row r="243" spans="5:21">
      <c r="E243" s="186"/>
      <c r="F243" s="186"/>
      <c r="J243" s="186"/>
      <c r="K243" s="186"/>
      <c r="O243" s="186"/>
      <c r="P243" s="186"/>
      <c r="T243" s="186"/>
      <c r="U243" s="186"/>
    </row>
    <row r="244" spans="5:21">
      <c r="E244" s="186"/>
      <c r="F244" s="186"/>
      <c r="J244" s="186"/>
      <c r="K244" s="186"/>
      <c r="O244" s="186"/>
      <c r="P244" s="186"/>
      <c r="T244" s="186"/>
      <c r="U244" s="186"/>
    </row>
    <row r="245" spans="5:21">
      <c r="E245" s="186"/>
      <c r="F245" s="186"/>
      <c r="J245" s="186"/>
      <c r="K245" s="186"/>
      <c r="O245" s="186"/>
      <c r="P245" s="186"/>
      <c r="T245" s="186"/>
      <c r="U245" s="186"/>
    </row>
    <row r="246" spans="5:21">
      <c r="E246" s="186"/>
      <c r="F246" s="186"/>
      <c r="J246" s="186"/>
      <c r="K246" s="186"/>
      <c r="O246" s="186"/>
      <c r="P246" s="186"/>
      <c r="T246" s="186"/>
      <c r="U246" s="186"/>
    </row>
    <row r="247" spans="5:21">
      <c r="E247" s="186"/>
      <c r="F247" s="186"/>
      <c r="J247" s="186"/>
      <c r="K247" s="186"/>
      <c r="O247" s="186"/>
      <c r="P247" s="186"/>
      <c r="T247" s="186"/>
      <c r="U247" s="186"/>
    </row>
    <row r="248" spans="5:21">
      <c r="E248" s="186"/>
      <c r="F248" s="186"/>
      <c r="J248" s="186"/>
      <c r="K248" s="186"/>
      <c r="O248" s="186"/>
      <c r="P248" s="186"/>
      <c r="T248" s="186"/>
      <c r="U248" s="186"/>
    </row>
    <row r="249" spans="5:21">
      <c r="E249" s="186"/>
      <c r="F249" s="186"/>
      <c r="J249" s="186"/>
      <c r="K249" s="186"/>
      <c r="O249" s="186"/>
      <c r="P249" s="186"/>
      <c r="T249" s="186"/>
      <c r="U249" s="186"/>
    </row>
    <row r="250" spans="5:21">
      <c r="E250" s="186"/>
      <c r="F250" s="186"/>
      <c r="J250" s="186"/>
      <c r="K250" s="186"/>
      <c r="O250" s="186"/>
      <c r="P250" s="186"/>
      <c r="T250" s="186"/>
      <c r="U250" s="186"/>
    </row>
    <row r="251" spans="5:21">
      <c r="E251" s="186"/>
      <c r="F251" s="186"/>
      <c r="J251" s="186"/>
      <c r="K251" s="186"/>
      <c r="O251" s="186"/>
      <c r="P251" s="186"/>
      <c r="T251" s="186"/>
      <c r="U251" s="186"/>
    </row>
    <row r="252" spans="5:21">
      <c r="E252" s="186"/>
      <c r="F252" s="186"/>
      <c r="J252" s="186"/>
      <c r="K252" s="186"/>
      <c r="O252" s="186"/>
      <c r="P252" s="186"/>
      <c r="T252" s="186"/>
      <c r="U252" s="186"/>
    </row>
    <row r="253" spans="5:21">
      <c r="E253" s="186"/>
      <c r="F253" s="186"/>
      <c r="J253" s="186"/>
      <c r="K253" s="186"/>
      <c r="O253" s="186"/>
      <c r="P253" s="186"/>
      <c r="T253" s="186"/>
      <c r="U253" s="186"/>
    </row>
    <row r="254" spans="5:21">
      <c r="E254" s="186"/>
      <c r="F254" s="186"/>
      <c r="J254" s="186"/>
      <c r="K254" s="186"/>
      <c r="O254" s="186"/>
      <c r="P254" s="186"/>
      <c r="T254" s="186"/>
      <c r="U254" s="186"/>
    </row>
    <row r="255" spans="5:21">
      <c r="E255" s="186"/>
      <c r="F255" s="186"/>
      <c r="J255" s="186"/>
      <c r="K255" s="186"/>
      <c r="O255" s="186"/>
      <c r="P255" s="186"/>
      <c r="T255" s="186"/>
      <c r="U255" s="186"/>
    </row>
    <row r="256" spans="5:21">
      <c r="E256" s="186"/>
      <c r="F256" s="186"/>
      <c r="J256" s="186"/>
      <c r="K256" s="186"/>
      <c r="O256" s="186"/>
      <c r="P256" s="186"/>
      <c r="T256" s="186"/>
      <c r="U256" s="186"/>
    </row>
    <row r="257" spans="5:21">
      <c r="E257" s="186"/>
      <c r="F257" s="186"/>
      <c r="J257" s="186"/>
      <c r="K257" s="186"/>
      <c r="O257" s="186"/>
      <c r="P257" s="186"/>
      <c r="T257" s="186"/>
      <c r="U257" s="186"/>
    </row>
    <row r="258" spans="5:21">
      <c r="E258" s="186"/>
      <c r="F258" s="186"/>
      <c r="J258" s="186"/>
      <c r="K258" s="186"/>
      <c r="O258" s="186"/>
      <c r="P258" s="186"/>
      <c r="T258" s="186"/>
      <c r="U258" s="186"/>
    </row>
    <row r="259" spans="5:21">
      <c r="E259" s="186"/>
      <c r="F259" s="186"/>
      <c r="J259" s="186"/>
      <c r="K259" s="186"/>
      <c r="O259" s="186"/>
      <c r="P259" s="186"/>
      <c r="T259" s="186"/>
      <c r="U259" s="186"/>
    </row>
    <row r="260" spans="5:21">
      <c r="E260" s="186"/>
      <c r="F260" s="186"/>
      <c r="J260" s="186"/>
      <c r="K260" s="186"/>
      <c r="O260" s="186"/>
      <c r="P260" s="186"/>
      <c r="T260" s="186"/>
      <c r="U260" s="186"/>
    </row>
    <row r="261" spans="5:21">
      <c r="E261" s="186"/>
      <c r="F261" s="186"/>
      <c r="J261" s="186"/>
      <c r="K261" s="186"/>
      <c r="O261" s="186"/>
      <c r="P261" s="186"/>
      <c r="T261" s="186"/>
      <c r="U261" s="186"/>
    </row>
    <row r="262" spans="5:21">
      <c r="E262" s="186"/>
      <c r="F262" s="186"/>
      <c r="J262" s="186"/>
      <c r="K262" s="186"/>
      <c r="O262" s="186"/>
      <c r="P262" s="186"/>
      <c r="T262" s="186"/>
      <c r="U262" s="186"/>
    </row>
    <row r="263" spans="5:21">
      <c r="E263" s="186"/>
      <c r="F263" s="186"/>
      <c r="J263" s="186"/>
      <c r="K263" s="186"/>
      <c r="O263" s="186"/>
      <c r="P263" s="186"/>
      <c r="T263" s="186"/>
      <c r="U263" s="186"/>
    </row>
    <row r="264" spans="5:21">
      <c r="E264" s="186"/>
      <c r="F264" s="186"/>
      <c r="J264" s="186"/>
      <c r="K264" s="186"/>
      <c r="O264" s="186"/>
      <c r="P264" s="186"/>
      <c r="T264" s="186"/>
      <c r="U264" s="186"/>
    </row>
    <row r="265" spans="5:21">
      <c r="E265" s="186"/>
      <c r="F265" s="186"/>
      <c r="J265" s="186"/>
      <c r="K265" s="186"/>
      <c r="O265" s="186"/>
      <c r="P265" s="186"/>
      <c r="T265" s="186"/>
      <c r="U265" s="186"/>
    </row>
    <row r="266" spans="5:21">
      <c r="E266" s="186"/>
      <c r="F266" s="186"/>
      <c r="J266" s="186"/>
      <c r="K266" s="186"/>
      <c r="O266" s="186"/>
      <c r="P266" s="186"/>
      <c r="T266" s="186"/>
      <c r="U266" s="186"/>
    </row>
    <row r="267" spans="5:21">
      <c r="E267" s="186"/>
      <c r="F267" s="186"/>
      <c r="J267" s="186"/>
      <c r="K267" s="186"/>
      <c r="O267" s="186"/>
      <c r="P267" s="186"/>
      <c r="T267" s="186"/>
      <c r="U267" s="186"/>
    </row>
    <row r="268" spans="5:21">
      <c r="E268" s="186"/>
      <c r="F268" s="186"/>
      <c r="J268" s="186"/>
      <c r="K268" s="186"/>
      <c r="O268" s="186"/>
      <c r="P268" s="186"/>
      <c r="T268" s="186"/>
      <c r="U268" s="186"/>
    </row>
    <row r="269" spans="5:21">
      <c r="E269" s="186"/>
      <c r="F269" s="186"/>
      <c r="J269" s="186"/>
      <c r="K269" s="186"/>
      <c r="O269" s="186"/>
      <c r="P269" s="186"/>
      <c r="T269" s="186"/>
      <c r="U269" s="186"/>
    </row>
    <row r="270" spans="5:21">
      <c r="E270" s="186"/>
      <c r="F270" s="186"/>
      <c r="J270" s="186"/>
      <c r="K270" s="186"/>
      <c r="O270" s="186"/>
      <c r="P270" s="186"/>
      <c r="T270" s="186"/>
      <c r="U270" s="186"/>
    </row>
    <row r="271" spans="5:21">
      <c r="E271" s="186"/>
      <c r="F271" s="186"/>
      <c r="J271" s="186"/>
      <c r="K271" s="186"/>
      <c r="O271" s="186"/>
      <c r="P271" s="186"/>
      <c r="T271" s="186"/>
      <c r="U271" s="186"/>
    </row>
    <row r="272" spans="5:21">
      <c r="E272" s="186"/>
      <c r="F272" s="186"/>
      <c r="J272" s="186"/>
      <c r="K272" s="186"/>
      <c r="O272" s="186"/>
      <c r="P272" s="186"/>
      <c r="T272" s="186"/>
      <c r="U272" s="186"/>
    </row>
    <row r="273" spans="5:21">
      <c r="E273" s="186"/>
      <c r="F273" s="186"/>
      <c r="J273" s="186"/>
      <c r="K273" s="186"/>
      <c r="O273" s="186"/>
      <c r="P273" s="186"/>
      <c r="T273" s="186"/>
      <c r="U273" s="186"/>
    </row>
    <row r="274" spans="5:21">
      <c r="E274" s="186"/>
      <c r="F274" s="186"/>
      <c r="J274" s="186"/>
      <c r="K274" s="186"/>
      <c r="O274" s="186"/>
      <c r="P274" s="186"/>
      <c r="T274" s="186"/>
      <c r="U274" s="186"/>
    </row>
    <row r="275" spans="5:21">
      <c r="E275" s="186"/>
      <c r="F275" s="186"/>
      <c r="J275" s="186"/>
      <c r="K275" s="186"/>
      <c r="O275" s="186"/>
      <c r="P275" s="186"/>
      <c r="T275" s="186"/>
      <c r="U275" s="186"/>
    </row>
    <row r="276" spans="5:21">
      <c r="E276" s="186"/>
      <c r="F276" s="186"/>
      <c r="J276" s="186"/>
      <c r="K276" s="186"/>
      <c r="O276" s="186"/>
      <c r="P276" s="186"/>
      <c r="T276" s="186"/>
      <c r="U276" s="186"/>
    </row>
    <row r="277" spans="5:21">
      <c r="E277" s="186"/>
      <c r="F277" s="186"/>
      <c r="J277" s="186"/>
      <c r="K277" s="186"/>
      <c r="O277" s="186"/>
      <c r="P277" s="186"/>
      <c r="T277" s="186"/>
      <c r="U277" s="186"/>
    </row>
    <row r="278" spans="5:21">
      <c r="E278" s="186"/>
      <c r="F278" s="186"/>
      <c r="J278" s="186"/>
      <c r="K278" s="186"/>
      <c r="O278" s="186"/>
      <c r="P278" s="186"/>
      <c r="T278" s="186"/>
      <c r="U278" s="186"/>
    </row>
    <row r="279" spans="5:21">
      <c r="E279" s="186"/>
      <c r="F279" s="186"/>
      <c r="J279" s="186"/>
      <c r="K279" s="186"/>
      <c r="O279" s="186"/>
      <c r="P279" s="186"/>
      <c r="T279" s="186"/>
      <c r="U279" s="186"/>
    </row>
    <row r="280" spans="5:21">
      <c r="E280" s="186"/>
      <c r="F280" s="186"/>
      <c r="J280" s="186"/>
      <c r="K280" s="186"/>
      <c r="O280" s="186"/>
      <c r="P280" s="186"/>
      <c r="T280" s="186"/>
      <c r="U280" s="186"/>
    </row>
    <row r="281" spans="5:21">
      <c r="E281" s="186"/>
      <c r="F281" s="186"/>
      <c r="J281" s="186"/>
      <c r="K281" s="186"/>
      <c r="O281" s="186"/>
      <c r="P281" s="186"/>
      <c r="T281" s="186"/>
      <c r="U281" s="186"/>
    </row>
    <row r="282" spans="5:21">
      <c r="E282" s="186"/>
      <c r="F282" s="186"/>
      <c r="J282" s="186"/>
      <c r="K282" s="186"/>
      <c r="O282" s="186"/>
      <c r="P282" s="186"/>
      <c r="T282" s="186"/>
      <c r="U282" s="186"/>
    </row>
    <row r="283" spans="5:21">
      <c r="E283" s="186"/>
      <c r="F283" s="186"/>
      <c r="J283" s="186"/>
      <c r="K283" s="186"/>
      <c r="O283" s="186"/>
      <c r="P283" s="186"/>
      <c r="T283" s="186"/>
      <c r="U283" s="186"/>
    </row>
    <row r="284" spans="5:21">
      <c r="E284" s="186"/>
      <c r="F284" s="186"/>
      <c r="J284" s="186"/>
      <c r="K284" s="186"/>
      <c r="O284" s="186"/>
      <c r="P284" s="186"/>
      <c r="T284" s="186"/>
      <c r="U284" s="186"/>
    </row>
    <row r="285" spans="5:21">
      <c r="E285" s="186"/>
      <c r="F285" s="186"/>
      <c r="J285" s="186"/>
      <c r="K285" s="186"/>
      <c r="O285" s="186"/>
      <c r="P285" s="186"/>
      <c r="T285" s="186"/>
      <c r="U285" s="186"/>
    </row>
    <row r="286" spans="5:21">
      <c r="E286" s="186"/>
      <c r="F286" s="186"/>
      <c r="J286" s="186"/>
      <c r="K286" s="186"/>
      <c r="O286" s="186"/>
      <c r="P286" s="186"/>
      <c r="T286" s="186"/>
      <c r="U286" s="186"/>
    </row>
    <row r="287" spans="5:21">
      <c r="E287" s="186"/>
      <c r="F287" s="186"/>
      <c r="J287" s="186"/>
      <c r="K287" s="186"/>
      <c r="O287" s="186"/>
      <c r="P287" s="186"/>
      <c r="T287" s="186"/>
      <c r="U287" s="186"/>
    </row>
    <row r="288" spans="5:21">
      <c r="E288" s="186"/>
      <c r="F288" s="186"/>
      <c r="J288" s="186"/>
      <c r="K288" s="186"/>
      <c r="O288" s="186"/>
      <c r="P288" s="186"/>
      <c r="T288" s="186"/>
      <c r="U288" s="186"/>
    </row>
    <row r="289" spans="5:21">
      <c r="E289" s="186"/>
      <c r="F289" s="186"/>
      <c r="J289" s="186"/>
      <c r="K289" s="186"/>
      <c r="O289" s="186"/>
      <c r="P289" s="186"/>
      <c r="T289" s="186"/>
      <c r="U289" s="186"/>
    </row>
    <row r="290" spans="5:21">
      <c r="E290" s="186"/>
      <c r="F290" s="186"/>
      <c r="J290" s="186"/>
      <c r="K290" s="186"/>
      <c r="O290" s="186"/>
      <c r="P290" s="186"/>
      <c r="T290" s="186"/>
      <c r="U290" s="186"/>
    </row>
    <row r="291" spans="5:21">
      <c r="E291" s="186"/>
      <c r="F291" s="186"/>
      <c r="J291" s="186"/>
      <c r="K291" s="186"/>
      <c r="O291" s="186"/>
      <c r="P291" s="186"/>
      <c r="T291" s="186"/>
      <c r="U291" s="186"/>
    </row>
    <row r="292" spans="5:21">
      <c r="E292" s="186"/>
      <c r="F292" s="186"/>
      <c r="J292" s="186"/>
      <c r="K292" s="186"/>
      <c r="O292" s="186"/>
      <c r="P292" s="186"/>
      <c r="T292" s="186"/>
      <c r="U292" s="186"/>
    </row>
    <row r="293" spans="5:21">
      <c r="E293" s="186"/>
      <c r="F293" s="186"/>
      <c r="J293" s="186"/>
      <c r="K293" s="186"/>
      <c r="O293" s="186"/>
      <c r="P293" s="186"/>
      <c r="T293" s="186"/>
      <c r="U293" s="186"/>
    </row>
    <row r="294" spans="5:21">
      <c r="E294" s="186"/>
      <c r="F294" s="186"/>
      <c r="J294" s="186"/>
      <c r="K294" s="186"/>
      <c r="O294" s="186"/>
      <c r="P294" s="186"/>
      <c r="T294" s="186"/>
      <c r="U294" s="186"/>
    </row>
    <row r="295" spans="5:21">
      <c r="E295" s="186"/>
      <c r="F295" s="186"/>
      <c r="J295" s="186"/>
      <c r="K295" s="186"/>
      <c r="O295" s="186"/>
      <c r="P295" s="186"/>
      <c r="T295" s="186"/>
      <c r="U295" s="186"/>
    </row>
    <row r="296" spans="5:21">
      <c r="E296" s="186"/>
      <c r="F296" s="186"/>
      <c r="J296" s="186"/>
      <c r="K296" s="186"/>
      <c r="O296" s="186"/>
      <c r="P296" s="186"/>
      <c r="T296" s="186"/>
      <c r="U296" s="186"/>
    </row>
    <row r="297" spans="5:21">
      <c r="E297" s="186"/>
      <c r="F297" s="186"/>
      <c r="J297" s="186"/>
      <c r="K297" s="186"/>
      <c r="O297" s="186"/>
      <c r="P297" s="186"/>
      <c r="T297" s="186"/>
      <c r="U297" s="186"/>
    </row>
    <row r="298" spans="5:21">
      <c r="E298" s="186"/>
      <c r="F298" s="186"/>
      <c r="J298" s="186"/>
      <c r="K298" s="186"/>
      <c r="O298" s="186"/>
      <c r="P298" s="186"/>
      <c r="T298" s="186"/>
      <c r="U298" s="186"/>
    </row>
    <row r="299" spans="5:21">
      <c r="E299" s="186"/>
      <c r="F299" s="186"/>
      <c r="J299" s="186"/>
      <c r="K299" s="186"/>
      <c r="O299" s="186"/>
      <c r="P299" s="186"/>
      <c r="T299" s="186"/>
      <c r="U299" s="186"/>
    </row>
    <row r="300" spans="5:21">
      <c r="E300" s="186"/>
      <c r="F300" s="186"/>
      <c r="J300" s="186"/>
      <c r="K300" s="186"/>
      <c r="O300" s="186"/>
      <c r="P300" s="186"/>
      <c r="T300" s="186"/>
      <c r="U300" s="186"/>
    </row>
    <row r="301" spans="5:21">
      <c r="E301" s="186"/>
      <c r="F301" s="186"/>
      <c r="J301" s="186"/>
      <c r="K301" s="186"/>
      <c r="O301" s="186"/>
      <c r="P301" s="186"/>
      <c r="T301" s="186"/>
      <c r="U301" s="186"/>
    </row>
    <row r="302" spans="5:21">
      <c r="E302" s="186"/>
      <c r="F302" s="186"/>
      <c r="J302" s="186"/>
      <c r="K302" s="186"/>
      <c r="O302" s="186"/>
      <c r="P302" s="186"/>
      <c r="T302" s="186"/>
      <c r="U302" s="186"/>
    </row>
    <row r="303" spans="5:21">
      <c r="E303" s="186"/>
      <c r="F303" s="186"/>
      <c r="J303" s="186"/>
      <c r="K303" s="186"/>
      <c r="O303" s="186"/>
      <c r="P303" s="186"/>
      <c r="T303" s="186"/>
      <c r="U303" s="186"/>
    </row>
    <row r="304" spans="5:21">
      <c r="E304" s="186"/>
      <c r="F304" s="186"/>
      <c r="J304" s="186"/>
      <c r="K304" s="186"/>
      <c r="O304" s="186"/>
      <c r="P304" s="186"/>
      <c r="T304" s="186"/>
      <c r="U304" s="186"/>
    </row>
    <row r="305" spans="5:21">
      <c r="E305" s="186"/>
      <c r="F305" s="186"/>
      <c r="J305" s="186"/>
      <c r="K305" s="186"/>
      <c r="O305" s="186"/>
      <c r="P305" s="186"/>
      <c r="T305" s="186"/>
      <c r="U305" s="186"/>
    </row>
    <row r="306" spans="5:21">
      <c r="E306" s="186"/>
      <c r="F306" s="186"/>
      <c r="J306" s="186"/>
      <c r="K306" s="186"/>
      <c r="O306" s="186"/>
      <c r="P306" s="186"/>
      <c r="T306" s="186"/>
      <c r="U306" s="186"/>
    </row>
    <row r="307" spans="5:21">
      <c r="E307" s="186"/>
      <c r="F307" s="186"/>
      <c r="J307" s="186"/>
      <c r="K307" s="186"/>
      <c r="O307" s="186"/>
      <c r="P307" s="186"/>
      <c r="T307" s="186"/>
      <c r="U307" s="186"/>
    </row>
    <row r="308" spans="5:21">
      <c r="E308" s="186"/>
      <c r="F308" s="186"/>
      <c r="J308" s="186"/>
      <c r="K308" s="186"/>
      <c r="O308" s="186"/>
      <c r="P308" s="186"/>
      <c r="T308" s="186"/>
      <c r="U308" s="186"/>
    </row>
    <row r="309" spans="5:21">
      <c r="E309" s="186"/>
      <c r="F309" s="186"/>
      <c r="J309" s="186"/>
      <c r="K309" s="186"/>
      <c r="O309" s="186"/>
      <c r="P309" s="186"/>
      <c r="T309" s="186"/>
      <c r="U309" s="186"/>
    </row>
    <row r="310" spans="5:21">
      <c r="E310" s="186"/>
      <c r="F310" s="186"/>
      <c r="J310" s="186"/>
      <c r="K310" s="186"/>
      <c r="O310" s="186"/>
      <c r="P310" s="186"/>
      <c r="T310" s="186"/>
      <c r="U310" s="186"/>
    </row>
    <row r="311" spans="5:21">
      <c r="E311" s="186"/>
      <c r="F311" s="186"/>
      <c r="J311" s="186"/>
      <c r="K311" s="186"/>
      <c r="O311" s="186"/>
      <c r="P311" s="186"/>
      <c r="T311" s="186"/>
      <c r="U311" s="186"/>
    </row>
    <row r="312" spans="5:21">
      <c r="E312" s="186"/>
      <c r="F312" s="186"/>
      <c r="J312" s="186"/>
      <c r="K312" s="186"/>
      <c r="O312" s="186"/>
      <c r="P312" s="186"/>
      <c r="T312" s="186"/>
      <c r="U312" s="186"/>
    </row>
    <row r="313" spans="5:21">
      <c r="E313" s="186"/>
      <c r="F313" s="186"/>
      <c r="J313" s="186"/>
      <c r="K313" s="186"/>
      <c r="O313" s="186"/>
      <c r="P313" s="186"/>
      <c r="T313" s="186"/>
      <c r="U313" s="186"/>
    </row>
    <row r="314" spans="5:21">
      <c r="E314" s="186"/>
      <c r="F314" s="186"/>
      <c r="J314" s="186"/>
      <c r="K314" s="186"/>
      <c r="O314" s="186"/>
      <c r="P314" s="186"/>
      <c r="T314" s="186"/>
      <c r="U314" s="186"/>
    </row>
    <row r="315" spans="5:21">
      <c r="E315" s="186"/>
      <c r="F315" s="186"/>
      <c r="J315" s="186"/>
      <c r="K315" s="186"/>
      <c r="O315" s="186"/>
      <c r="P315" s="186"/>
      <c r="T315" s="186"/>
      <c r="U315" s="186"/>
    </row>
    <row r="316" spans="5:21">
      <c r="E316" s="186"/>
      <c r="F316" s="186"/>
      <c r="J316" s="186"/>
      <c r="K316" s="186"/>
      <c r="O316" s="186"/>
      <c r="P316" s="186"/>
      <c r="T316" s="186"/>
      <c r="U316" s="186"/>
    </row>
    <row r="317" spans="5:21">
      <c r="E317" s="186"/>
      <c r="F317" s="186"/>
      <c r="J317" s="186"/>
      <c r="K317" s="186"/>
      <c r="O317" s="186"/>
      <c r="P317" s="186"/>
      <c r="T317" s="186"/>
      <c r="U317" s="186"/>
    </row>
    <row r="318" spans="5:21">
      <c r="E318" s="186"/>
      <c r="F318" s="186"/>
      <c r="J318" s="186"/>
      <c r="K318" s="186"/>
      <c r="O318" s="186"/>
      <c r="P318" s="186"/>
      <c r="T318" s="186"/>
      <c r="U318" s="186"/>
    </row>
    <row r="319" spans="5:21">
      <c r="E319" s="186"/>
      <c r="F319" s="186"/>
      <c r="J319" s="186"/>
      <c r="K319" s="186"/>
      <c r="O319" s="186"/>
      <c r="P319" s="186"/>
      <c r="T319" s="186"/>
      <c r="U319" s="186"/>
    </row>
    <row r="320" spans="5:21">
      <c r="E320" s="186"/>
      <c r="F320" s="186"/>
      <c r="J320" s="186"/>
      <c r="K320" s="186"/>
      <c r="O320" s="186"/>
      <c r="P320" s="186"/>
      <c r="T320" s="186"/>
      <c r="U320" s="186"/>
    </row>
    <row r="321" spans="5:21">
      <c r="E321" s="186"/>
      <c r="F321" s="186"/>
      <c r="J321" s="186"/>
      <c r="K321" s="186"/>
      <c r="O321" s="186"/>
      <c r="P321" s="186"/>
      <c r="T321" s="186"/>
      <c r="U321" s="186"/>
    </row>
    <row r="322" spans="5:21">
      <c r="E322" s="186"/>
      <c r="F322" s="186"/>
      <c r="J322" s="186"/>
      <c r="K322" s="186"/>
      <c r="O322" s="186"/>
      <c r="P322" s="186"/>
      <c r="T322" s="186"/>
      <c r="U322" s="186"/>
    </row>
    <row r="323" spans="5:21">
      <c r="E323" s="186"/>
      <c r="F323" s="186"/>
      <c r="J323" s="186"/>
      <c r="K323" s="186"/>
      <c r="O323" s="186"/>
      <c r="P323" s="186"/>
      <c r="T323" s="186"/>
      <c r="U323" s="186"/>
    </row>
    <row r="324" spans="5:21">
      <c r="E324" s="186"/>
      <c r="F324" s="186"/>
      <c r="J324" s="186"/>
      <c r="K324" s="186"/>
      <c r="O324" s="186"/>
      <c r="P324" s="186"/>
      <c r="T324" s="186"/>
      <c r="U324" s="186"/>
    </row>
    <row r="325" spans="5:21">
      <c r="E325" s="186"/>
      <c r="F325" s="186"/>
      <c r="J325" s="186"/>
      <c r="K325" s="186"/>
      <c r="O325" s="186"/>
      <c r="P325" s="186"/>
      <c r="T325" s="186"/>
      <c r="U325" s="186"/>
    </row>
    <row r="326" spans="5:21">
      <c r="E326" s="186"/>
      <c r="F326" s="186"/>
      <c r="J326" s="186"/>
      <c r="K326" s="186"/>
      <c r="O326" s="186"/>
      <c r="P326" s="186"/>
      <c r="T326" s="186"/>
      <c r="U326" s="186"/>
    </row>
    <row r="327" spans="5:21">
      <c r="E327" s="186"/>
      <c r="F327" s="186"/>
      <c r="J327" s="186"/>
      <c r="K327" s="186"/>
      <c r="O327" s="186"/>
      <c r="P327" s="186"/>
      <c r="T327" s="186"/>
      <c r="U327" s="186"/>
    </row>
    <row r="328" spans="5:21">
      <c r="E328" s="186"/>
      <c r="F328" s="186"/>
      <c r="J328" s="186"/>
      <c r="K328" s="186"/>
      <c r="O328" s="186"/>
      <c r="P328" s="186"/>
      <c r="T328" s="186"/>
      <c r="U328" s="186"/>
    </row>
    <row r="329" spans="5:21">
      <c r="E329" s="186"/>
      <c r="F329" s="186"/>
      <c r="J329" s="186"/>
      <c r="K329" s="186"/>
      <c r="O329" s="186"/>
      <c r="P329" s="186"/>
      <c r="T329" s="186"/>
      <c r="U329" s="186"/>
    </row>
    <row r="330" spans="5:21">
      <c r="E330" s="186"/>
      <c r="F330" s="186"/>
      <c r="J330" s="186"/>
      <c r="K330" s="186"/>
      <c r="O330" s="186"/>
      <c r="P330" s="186"/>
      <c r="T330" s="186"/>
      <c r="U330" s="186"/>
    </row>
    <row r="331" spans="5:21">
      <c r="E331" s="186"/>
      <c r="F331" s="186"/>
      <c r="J331" s="186"/>
      <c r="K331" s="186"/>
      <c r="O331" s="186"/>
      <c r="P331" s="186"/>
      <c r="T331" s="186"/>
      <c r="U331" s="186"/>
    </row>
    <row r="332" spans="5:21">
      <c r="E332" s="186"/>
      <c r="F332" s="186"/>
      <c r="J332" s="186"/>
      <c r="K332" s="186"/>
      <c r="O332" s="186"/>
      <c r="P332" s="186"/>
      <c r="T332" s="186"/>
      <c r="U332" s="186"/>
    </row>
    <row r="333" spans="5:21">
      <c r="E333" s="186"/>
      <c r="F333" s="186"/>
      <c r="J333" s="186"/>
      <c r="K333" s="186"/>
      <c r="O333" s="186"/>
      <c r="P333" s="186"/>
      <c r="T333" s="186"/>
      <c r="U333" s="186"/>
    </row>
    <row r="334" spans="5:21">
      <c r="E334" s="186"/>
      <c r="F334" s="186"/>
      <c r="J334" s="186"/>
      <c r="K334" s="186"/>
      <c r="O334" s="186"/>
      <c r="P334" s="186"/>
      <c r="T334" s="186"/>
      <c r="U334" s="186"/>
    </row>
    <row r="335" spans="5:21">
      <c r="E335" s="186"/>
      <c r="F335" s="186"/>
      <c r="J335" s="186"/>
      <c r="K335" s="186"/>
      <c r="O335" s="186"/>
      <c r="P335" s="186"/>
      <c r="T335" s="186"/>
      <c r="U335" s="186"/>
    </row>
    <row r="336" spans="5:21">
      <c r="E336" s="186"/>
      <c r="F336" s="186"/>
      <c r="J336" s="186"/>
      <c r="K336" s="186"/>
      <c r="O336" s="186"/>
      <c r="P336" s="186"/>
      <c r="T336" s="186"/>
      <c r="U336" s="186"/>
    </row>
    <row r="337" spans="5:21">
      <c r="E337" s="186"/>
      <c r="F337" s="186"/>
      <c r="J337" s="186"/>
      <c r="K337" s="186"/>
      <c r="O337" s="186"/>
      <c r="P337" s="186"/>
      <c r="T337" s="186"/>
      <c r="U337" s="186"/>
    </row>
    <row r="338" spans="5:21">
      <c r="E338" s="186"/>
      <c r="F338" s="186"/>
      <c r="J338" s="186"/>
      <c r="K338" s="186"/>
      <c r="O338" s="186"/>
      <c r="P338" s="186"/>
      <c r="T338" s="186"/>
      <c r="U338" s="186"/>
    </row>
    <row r="339" spans="5:21">
      <c r="E339" s="186"/>
      <c r="F339" s="186"/>
      <c r="J339" s="186"/>
      <c r="K339" s="186"/>
      <c r="O339" s="186"/>
      <c r="P339" s="186"/>
      <c r="T339" s="186"/>
      <c r="U339" s="186"/>
    </row>
    <row r="340" spans="5:21">
      <c r="E340" s="186"/>
      <c r="F340" s="186"/>
      <c r="J340" s="186"/>
      <c r="K340" s="186"/>
      <c r="O340" s="186"/>
      <c r="P340" s="186"/>
      <c r="T340" s="186"/>
      <c r="U340" s="186"/>
    </row>
    <row r="341" spans="5:21">
      <c r="E341" s="186"/>
      <c r="F341" s="186"/>
      <c r="J341" s="186"/>
      <c r="K341" s="186"/>
      <c r="O341" s="186"/>
      <c r="P341" s="186"/>
      <c r="T341" s="186"/>
      <c r="U341" s="186"/>
    </row>
    <row r="342" spans="5:21">
      <c r="E342" s="186"/>
      <c r="F342" s="186"/>
      <c r="J342" s="186"/>
      <c r="K342" s="186"/>
      <c r="O342" s="186"/>
      <c r="P342" s="186"/>
      <c r="T342" s="186"/>
      <c r="U342" s="186"/>
    </row>
    <row r="343" spans="5:21">
      <c r="E343" s="186"/>
      <c r="F343" s="186"/>
      <c r="J343" s="186"/>
      <c r="K343" s="186"/>
      <c r="O343" s="186"/>
      <c r="P343" s="186"/>
      <c r="T343" s="186"/>
      <c r="U343" s="186"/>
    </row>
    <row r="344" spans="5:21">
      <c r="E344" s="186"/>
      <c r="F344" s="186"/>
      <c r="J344" s="186"/>
      <c r="K344" s="186"/>
      <c r="O344" s="186"/>
      <c r="P344" s="186"/>
      <c r="T344" s="186"/>
      <c r="U344" s="186"/>
    </row>
    <row r="345" spans="5:21">
      <c r="E345" s="186"/>
      <c r="F345" s="186"/>
      <c r="J345" s="186"/>
      <c r="K345" s="186"/>
      <c r="O345" s="186"/>
      <c r="P345" s="186"/>
      <c r="T345" s="186"/>
      <c r="U345" s="186"/>
    </row>
    <row r="346" spans="5:21">
      <c r="E346" s="186"/>
      <c r="F346" s="186"/>
      <c r="J346" s="186"/>
      <c r="K346" s="186"/>
      <c r="O346" s="186"/>
      <c r="P346" s="186"/>
      <c r="T346" s="186"/>
      <c r="U346" s="186"/>
    </row>
    <row r="347" spans="5:21">
      <c r="E347" s="186"/>
      <c r="F347" s="186"/>
      <c r="J347" s="186"/>
      <c r="K347" s="186"/>
      <c r="O347" s="186"/>
      <c r="P347" s="186"/>
      <c r="T347" s="186"/>
      <c r="U347" s="186"/>
    </row>
    <row r="348" spans="5:21">
      <c r="E348" s="186"/>
      <c r="F348" s="186"/>
      <c r="J348" s="186"/>
      <c r="K348" s="186"/>
      <c r="O348" s="186"/>
      <c r="P348" s="186"/>
      <c r="T348" s="186"/>
      <c r="U348" s="186"/>
    </row>
    <row r="349" spans="5:21">
      <c r="E349" s="186"/>
      <c r="F349" s="186"/>
      <c r="J349" s="186"/>
      <c r="K349" s="186"/>
      <c r="O349" s="186"/>
      <c r="P349" s="186"/>
      <c r="T349" s="186"/>
      <c r="U349" s="186"/>
    </row>
    <row r="350" spans="5:21">
      <c r="E350" s="186"/>
      <c r="F350" s="186"/>
      <c r="J350" s="186"/>
      <c r="K350" s="186"/>
      <c r="O350" s="186"/>
      <c r="P350" s="186"/>
      <c r="T350" s="186"/>
      <c r="U350" s="186"/>
    </row>
    <row r="351" spans="5:21">
      <c r="E351" s="186"/>
      <c r="F351" s="186"/>
      <c r="J351" s="186"/>
      <c r="K351" s="186"/>
      <c r="O351" s="186"/>
      <c r="P351" s="186"/>
      <c r="T351" s="186"/>
      <c r="U351" s="186"/>
    </row>
    <row r="352" spans="5:21">
      <c r="E352" s="186"/>
      <c r="F352" s="186"/>
      <c r="J352" s="186"/>
      <c r="K352" s="186"/>
      <c r="O352" s="186"/>
      <c r="P352" s="186"/>
      <c r="T352" s="186"/>
      <c r="U352" s="186"/>
    </row>
    <row r="353" spans="5:21">
      <c r="E353" s="186"/>
      <c r="F353" s="186"/>
      <c r="J353" s="186"/>
      <c r="K353" s="186"/>
      <c r="O353" s="186"/>
      <c r="P353" s="186"/>
      <c r="T353" s="186"/>
      <c r="U353" s="186"/>
    </row>
    <row r="354" spans="5:21">
      <c r="E354" s="186"/>
      <c r="F354" s="186"/>
      <c r="J354" s="186"/>
      <c r="K354" s="186"/>
      <c r="O354" s="186"/>
      <c r="P354" s="186"/>
      <c r="T354" s="186"/>
      <c r="U354" s="186"/>
    </row>
    <row r="355" spans="5:21">
      <c r="E355" s="186"/>
      <c r="F355" s="186"/>
      <c r="J355" s="186"/>
      <c r="K355" s="186"/>
      <c r="O355" s="186"/>
      <c r="P355" s="186"/>
      <c r="T355" s="186"/>
      <c r="U355" s="186"/>
    </row>
    <row r="356" spans="5:21">
      <c r="E356" s="186"/>
      <c r="F356" s="186"/>
      <c r="J356" s="186"/>
      <c r="K356" s="186"/>
      <c r="O356" s="186"/>
      <c r="P356" s="186"/>
      <c r="T356" s="186"/>
      <c r="U356" s="186"/>
    </row>
    <row r="357" spans="5:21">
      <c r="E357" s="186"/>
      <c r="F357" s="186"/>
      <c r="J357" s="186"/>
      <c r="K357" s="186"/>
      <c r="O357" s="186"/>
      <c r="P357" s="186"/>
      <c r="T357" s="186"/>
      <c r="U357" s="186"/>
    </row>
    <row r="358" spans="5:21">
      <c r="E358" s="186"/>
      <c r="F358" s="186"/>
      <c r="J358" s="186"/>
      <c r="K358" s="186"/>
      <c r="O358" s="186"/>
      <c r="P358" s="186"/>
      <c r="T358" s="186"/>
      <c r="U358" s="186"/>
    </row>
    <row r="359" spans="5:21">
      <c r="E359" s="186"/>
      <c r="F359" s="186"/>
      <c r="J359" s="186"/>
      <c r="K359" s="186"/>
      <c r="O359" s="186"/>
      <c r="P359" s="186"/>
      <c r="T359" s="186"/>
      <c r="U359" s="186"/>
    </row>
    <row r="360" spans="5:21">
      <c r="E360" s="186"/>
      <c r="F360" s="186"/>
      <c r="J360" s="186"/>
      <c r="K360" s="186"/>
      <c r="O360" s="186"/>
      <c r="P360" s="186"/>
      <c r="T360" s="186"/>
      <c r="U360" s="186"/>
    </row>
    <row r="361" spans="5:21">
      <c r="E361" s="186"/>
      <c r="F361" s="186"/>
      <c r="J361" s="186"/>
      <c r="K361" s="186"/>
      <c r="O361" s="186"/>
      <c r="P361" s="186"/>
      <c r="T361" s="186"/>
      <c r="U361" s="186"/>
    </row>
    <row r="362" spans="5:21">
      <c r="E362" s="186"/>
      <c r="F362" s="186"/>
      <c r="J362" s="186"/>
      <c r="K362" s="186"/>
      <c r="O362" s="186"/>
      <c r="P362" s="186"/>
      <c r="T362" s="186"/>
      <c r="U362" s="186"/>
    </row>
    <row r="363" spans="5:21">
      <c r="E363" s="186"/>
      <c r="F363" s="186"/>
      <c r="J363" s="186"/>
      <c r="K363" s="186"/>
      <c r="O363" s="186"/>
      <c r="P363" s="186"/>
      <c r="T363" s="186"/>
      <c r="U363" s="186"/>
    </row>
    <row r="364" spans="5:21">
      <c r="E364" s="186"/>
      <c r="F364" s="186"/>
      <c r="J364" s="186"/>
      <c r="K364" s="186"/>
      <c r="O364" s="186"/>
      <c r="P364" s="186"/>
      <c r="T364" s="186"/>
      <c r="U364" s="186"/>
    </row>
    <row r="365" spans="5:21">
      <c r="E365" s="186"/>
      <c r="F365" s="186"/>
      <c r="J365" s="186"/>
      <c r="K365" s="186"/>
      <c r="O365" s="186"/>
      <c r="P365" s="186"/>
      <c r="T365" s="186"/>
      <c r="U365" s="186"/>
    </row>
    <row r="366" spans="5:21">
      <c r="E366" s="186"/>
      <c r="F366" s="186"/>
      <c r="J366" s="186"/>
      <c r="K366" s="186"/>
      <c r="O366" s="186"/>
      <c r="P366" s="186"/>
      <c r="T366" s="186"/>
      <c r="U366" s="186"/>
    </row>
    <row r="367" spans="5:21">
      <c r="E367" s="186"/>
      <c r="F367" s="186"/>
      <c r="J367" s="186"/>
      <c r="K367" s="186"/>
      <c r="O367" s="186"/>
      <c r="P367" s="186"/>
      <c r="T367" s="186"/>
      <c r="U367" s="186"/>
    </row>
    <row r="368" spans="5:21">
      <c r="E368" s="186"/>
      <c r="F368" s="186"/>
      <c r="J368" s="186"/>
      <c r="K368" s="186"/>
      <c r="O368" s="186"/>
      <c r="P368" s="186"/>
      <c r="T368" s="186"/>
      <c r="U368" s="186"/>
    </row>
    <row r="369" spans="5:21">
      <c r="E369" s="186"/>
      <c r="F369" s="186"/>
      <c r="J369" s="186"/>
      <c r="K369" s="186"/>
      <c r="O369" s="186"/>
      <c r="P369" s="186"/>
      <c r="T369" s="186"/>
      <c r="U369" s="186"/>
    </row>
    <row r="370" spans="5:21">
      <c r="E370" s="186"/>
      <c r="F370" s="186"/>
      <c r="J370" s="186"/>
      <c r="K370" s="186"/>
      <c r="O370" s="186"/>
      <c r="P370" s="186"/>
      <c r="T370" s="186"/>
      <c r="U370" s="186"/>
    </row>
    <row r="371" spans="5:21">
      <c r="E371" s="186"/>
      <c r="F371" s="186"/>
      <c r="J371" s="186"/>
      <c r="K371" s="186"/>
      <c r="O371" s="186"/>
      <c r="P371" s="186"/>
      <c r="T371" s="186"/>
      <c r="U371" s="186"/>
    </row>
    <row r="372" spans="5:21">
      <c r="E372" s="186"/>
      <c r="F372" s="186"/>
      <c r="J372" s="186"/>
      <c r="K372" s="186"/>
      <c r="O372" s="186"/>
      <c r="P372" s="186"/>
      <c r="T372" s="186"/>
      <c r="U372" s="186"/>
    </row>
    <row r="373" spans="5:21">
      <c r="E373" s="186"/>
      <c r="F373" s="186"/>
      <c r="J373" s="186"/>
      <c r="K373" s="186"/>
      <c r="O373" s="186"/>
      <c r="P373" s="186"/>
      <c r="T373" s="186"/>
      <c r="U373" s="186"/>
    </row>
    <row r="374" spans="5:21">
      <c r="E374" s="186"/>
      <c r="F374" s="186"/>
      <c r="J374" s="186"/>
      <c r="K374" s="186"/>
      <c r="O374" s="186"/>
      <c r="P374" s="186"/>
      <c r="T374" s="186"/>
      <c r="U374" s="186"/>
    </row>
    <row r="375" spans="5:21">
      <c r="E375" s="186"/>
      <c r="F375" s="186"/>
      <c r="J375" s="186"/>
      <c r="K375" s="186"/>
      <c r="O375" s="186"/>
      <c r="P375" s="186"/>
      <c r="T375" s="186"/>
      <c r="U375" s="186"/>
    </row>
    <row r="376" spans="5:21">
      <c r="E376" s="186"/>
      <c r="F376" s="186"/>
      <c r="J376" s="186"/>
      <c r="K376" s="186"/>
      <c r="O376" s="186"/>
      <c r="P376" s="186"/>
      <c r="T376" s="186"/>
      <c r="U376" s="186"/>
    </row>
    <row r="377" spans="5:21">
      <c r="E377" s="186"/>
      <c r="F377" s="186"/>
      <c r="J377" s="186"/>
      <c r="K377" s="186"/>
      <c r="O377" s="186"/>
      <c r="P377" s="186"/>
      <c r="T377" s="186"/>
      <c r="U377" s="186"/>
    </row>
    <row r="378" spans="5:21">
      <c r="E378" s="186"/>
      <c r="F378" s="186"/>
      <c r="J378" s="186"/>
      <c r="K378" s="186"/>
      <c r="O378" s="186"/>
      <c r="P378" s="186"/>
      <c r="T378" s="186"/>
      <c r="U378" s="186"/>
    </row>
    <row r="379" spans="5:21">
      <c r="E379" s="186"/>
      <c r="F379" s="186"/>
      <c r="J379" s="186"/>
      <c r="K379" s="186"/>
      <c r="O379" s="186"/>
      <c r="P379" s="186"/>
      <c r="T379" s="186"/>
      <c r="U379" s="186"/>
    </row>
    <row r="380" spans="5:21">
      <c r="E380" s="186"/>
      <c r="F380" s="186"/>
      <c r="J380" s="186"/>
      <c r="K380" s="186"/>
      <c r="O380" s="186"/>
      <c r="P380" s="186"/>
      <c r="T380" s="186"/>
      <c r="U380" s="186"/>
    </row>
    <row r="381" spans="5:21">
      <c r="E381" s="186"/>
      <c r="F381" s="186"/>
      <c r="J381" s="186"/>
      <c r="K381" s="186"/>
      <c r="O381" s="186"/>
      <c r="P381" s="186"/>
      <c r="T381" s="186"/>
      <c r="U381" s="186"/>
    </row>
    <row r="382" spans="5:21">
      <c r="E382" s="186"/>
      <c r="F382" s="186"/>
      <c r="J382" s="186"/>
      <c r="K382" s="186"/>
      <c r="O382" s="186"/>
      <c r="P382" s="186"/>
      <c r="T382" s="186"/>
      <c r="U382" s="186"/>
    </row>
    <row r="383" spans="5:21">
      <c r="E383" s="186"/>
      <c r="F383" s="186"/>
      <c r="J383" s="186"/>
      <c r="K383" s="186"/>
      <c r="O383" s="186"/>
      <c r="P383" s="186"/>
      <c r="T383" s="186"/>
      <c r="U383" s="186"/>
    </row>
    <row r="384" spans="5:21">
      <c r="E384" s="186"/>
      <c r="F384" s="186"/>
      <c r="J384" s="186"/>
      <c r="K384" s="186"/>
      <c r="O384" s="186"/>
      <c r="P384" s="186"/>
      <c r="T384" s="186"/>
      <c r="U384" s="186"/>
    </row>
    <row r="385" spans="5:21">
      <c r="E385" s="186"/>
      <c r="F385" s="186"/>
      <c r="J385" s="186"/>
      <c r="K385" s="186"/>
      <c r="O385" s="186"/>
      <c r="P385" s="186"/>
      <c r="T385" s="186"/>
      <c r="U385" s="186"/>
    </row>
    <row r="386" spans="5:21">
      <c r="E386" s="186"/>
      <c r="F386" s="186"/>
      <c r="J386" s="186"/>
      <c r="K386" s="186"/>
      <c r="O386" s="186"/>
      <c r="P386" s="186"/>
      <c r="T386" s="186"/>
      <c r="U386" s="186"/>
    </row>
    <row r="387" spans="5:21">
      <c r="E387" s="186"/>
      <c r="F387" s="186"/>
      <c r="J387" s="186"/>
      <c r="K387" s="186"/>
      <c r="O387" s="186"/>
      <c r="P387" s="186"/>
      <c r="T387" s="186"/>
      <c r="U387" s="186"/>
    </row>
    <row r="388" spans="5:21">
      <c r="E388" s="186"/>
      <c r="F388" s="186"/>
      <c r="J388" s="186"/>
      <c r="K388" s="186"/>
      <c r="O388" s="186"/>
      <c r="P388" s="186"/>
      <c r="T388" s="186"/>
      <c r="U388" s="186"/>
    </row>
    <row r="389" spans="5:21">
      <c r="E389" s="186"/>
      <c r="F389" s="186"/>
      <c r="J389" s="186"/>
      <c r="K389" s="186"/>
      <c r="O389" s="186"/>
      <c r="P389" s="186"/>
      <c r="T389" s="186"/>
      <c r="U389" s="186"/>
    </row>
    <row r="390" spans="5:21">
      <c r="E390" s="186"/>
      <c r="F390" s="186"/>
      <c r="J390" s="186"/>
      <c r="K390" s="186"/>
      <c r="O390" s="186"/>
      <c r="P390" s="186"/>
      <c r="T390" s="186"/>
      <c r="U390" s="186"/>
    </row>
    <row r="391" spans="5:21">
      <c r="E391" s="186"/>
      <c r="F391" s="186"/>
      <c r="J391" s="186"/>
      <c r="K391" s="186"/>
      <c r="O391" s="186"/>
      <c r="P391" s="186"/>
      <c r="T391" s="186"/>
      <c r="U391" s="186"/>
    </row>
    <row r="392" spans="5:21">
      <c r="E392" s="186"/>
      <c r="F392" s="186"/>
      <c r="J392" s="186"/>
      <c r="K392" s="186"/>
      <c r="O392" s="186"/>
      <c r="P392" s="186"/>
      <c r="T392" s="186"/>
      <c r="U392" s="186"/>
    </row>
    <row r="393" spans="5:21">
      <c r="E393" s="186"/>
      <c r="F393" s="186"/>
      <c r="J393" s="186"/>
      <c r="K393" s="186"/>
      <c r="O393" s="186"/>
      <c r="P393" s="186"/>
      <c r="T393" s="186"/>
      <c r="U393" s="186"/>
    </row>
    <row r="394" spans="5:21">
      <c r="E394" s="186"/>
      <c r="F394" s="186"/>
      <c r="J394" s="186"/>
      <c r="K394" s="186"/>
      <c r="O394" s="186"/>
      <c r="P394" s="186"/>
      <c r="T394" s="186"/>
      <c r="U394" s="186"/>
    </row>
    <row r="395" spans="5:21">
      <c r="E395" s="186"/>
      <c r="F395" s="186"/>
      <c r="J395" s="186"/>
      <c r="K395" s="186"/>
      <c r="O395" s="186"/>
      <c r="P395" s="186"/>
      <c r="T395" s="186"/>
      <c r="U395" s="186"/>
    </row>
    <row r="396" spans="5:21">
      <c r="E396" s="186"/>
      <c r="F396" s="186"/>
      <c r="J396" s="186"/>
      <c r="K396" s="186"/>
      <c r="O396" s="186"/>
      <c r="P396" s="186"/>
      <c r="T396" s="186"/>
      <c r="U396" s="186"/>
    </row>
    <row r="397" spans="5:21">
      <c r="E397" s="186"/>
      <c r="F397" s="186"/>
      <c r="J397" s="186"/>
      <c r="K397" s="186"/>
      <c r="O397" s="186"/>
      <c r="P397" s="186"/>
      <c r="T397" s="186"/>
      <c r="U397" s="186"/>
    </row>
    <row r="398" spans="5:21">
      <c r="E398" s="186"/>
      <c r="F398" s="186"/>
      <c r="J398" s="186"/>
      <c r="K398" s="186"/>
      <c r="O398" s="186"/>
      <c r="P398" s="186"/>
      <c r="T398" s="186"/>
      <c r="U398" s="186"/>
    </row>
    <row r="399" spans="5:21">
      <c r="E399" s="186"/>
      <c r="F399" s="186"/>
      <c r="J399" s="186"/>
      <c r="K399" s="186"/>
      <c r="O399" s="186"/>
      <c r="P399" s="186"/>
      <c r="T399" s="186"/>
      <c r="U399" s="186"/>
    </row>
    <row r="400" spans="5:21">
      <c r="E400" s="186"/>
      <c r="F400" s="186"/>
      <c r="J400" s="186"/>
      <c r="K400" s="186"/>
      <c r="O400" s="186"/>
      <c r="P400" s="186"/>
      <c r="T400" s="186"/>
      <c r="U400" s="186"/>
    </row>
    <row r="401" spans="5:21">
      <c r="E401" s="186"/>
      <c r="F401" s="186"/>
      <c r="J401" s="186"/>
      <c r="K401" s="186"/>
      <c r="O401" s="186"/>
      <c r="P401" s="186"/>
      <c r="T401" s="186"/>
      <c r="U401" s="186"/>
    </row>
    <row r="402" spans="5:21">
      <c r="E402" s="186"/>
      <c r="F402" s="186"/>
      <c r="J402" s="186"/>
      <c r="K402" s="186"/>
      <c r="O402" s="186"/>
      <c r="P402" s="186"/>
      <c r="T402" s="186"/>
      <c r="U402" s="186"/>
    </row>
    <row r="403" spans="5:21">
      <c r="E403" s="186"/>
      <c r="F403" s="186"/>
      <c r="J403" s="186"/>
      <c r="K403" s="186"/>
      <c r="O403" s="186"/>
      <c r="P403" s="186"/>
      <c r="T403" s="186"/>
      <c r="U403" s="186"/>
    </row>
    <row r="404" spans="5:21">
      <c r="E404" s="186"/>
      <c r="F404" s="186"/>
      <c r="J404" s="186"/>
      <c r="K404" s="186"/>
      <c r="O404" s="186"/>
      <c r="P404" s="186"/>
      <c r="T404" s="186"/>
      <c r="U404" s="186"/>
    </row>
    <row r="405" spans="5:21">
      <c r="E405" s="186"/>
      <c r="F405" s="186"/>
      <c r="J405" s="186"/>
      <c r="K405" s="186"/>
      <c r="O405" s="186"/>
      <c r="P405" s="186"/>
      <c r="T405" s="186"/>
      <c r="U405" s="186"/>
    </row>
    <row r="406" spans="5:21">
      <c r="E406" s="186"/>
      <c r="F406" s="186"/>
      <c r="J406" s="186"/>
      <c r="K406" s="186"/>
      <c r="O406" s="186"/>
      <c r="P406" s="186"/>
      <c r="T406" s="186"/>
      <c r="U406" s="186"/>
    </row>
    <row r="407" spans="5:21">
      <c r="E407" s="186"/>
      <c r="F407" s="186"/>
      <c r="J407" s="186"/>
      <c r="K407" s="186"/>
      <c r="O407" s="186"/>
      <c r="P407" s="186"/>
      <c r="T407" s="186"/>
      <c r="U407" s="186"/>
    </row>
    <row r="408" spans="5:21">
      <c r="E408" s="186"/>
      <c r="F408" s="186"/>
      <c r="J408" s="186"/>
      <c r="K408" s="186"/>
      <c r="O408" s="186"/>
      <c r="P408" s="186"/>
      <c r="T408" s="186"/>
      <c r="U408" s="186"/>
    </row>
    <row r="409" spans="5:21">
      <c r="E409" s="186"/>
      <c r="F409" s="186"/>
      <c r="J409" s="186"/>
      <c r="K409" s="186"/>
      <c r="O409" s="186"/>
      <c r="P409" s="186"/>
      <c r="T409" s="186"/>
      <c r="U409" s="186"/>
    </row>
    <row r="410" spans="5:21">
      <c r="E410" s="186"/>
      <c r="F410" s="186"/>
      <c r="J410" s="186"/>
      <c r="K410" s="186"/>
      <c r="O410" s="186"/>
      <c r="P410" s="186"/>
      <c r="T410" s="186"/>
      <c r="U410" s="186"/>
    </row>
    <row r="411" spans="5:21">
      <c r="E411" s="186"/>
      <c r="F411" s="186"/>
      <c r="J411" s="186"/>
      <c r="K411" s="186"/>
      <c r="O411" s="186"/>
      <c r="P411" s="186"/>
      <c r="T411" s="186"/>
      <c r="U411" s="186"/>
    </row>
    <row r="412" spans="5:21">
      <c r="E412" s="186"/>
      <c r="F412" s="186"/>
      <c r="J412" s="186"/>
      <c r="K412" s="186"/>
      <c r="O412" s="186"/>
      <c r="P412" s="186"/>
      <c r="T412" s="186"/>
      <c r="U412" s="186"/>
    </row>
    <row r="413" spans="5:21">
      <c r="E413" s="186"/>
      <c r="F413" s="186"/>
      <c r="J413" s="186"/>
      <c r="K413" s="186"/>
      <c r="O413" s="186"/>
      <c r="P413" s="186"/>
      <c r="T413" s="186"/>
      <c r="U413" s="186"/>
    </row>
    <row r="414" spans="5:21">
      <c r="E414" s="186"/>
      <c r="F414" s="186"/>
      <c r="J414" s="186"/>
      <c r="K414" s="186"/>
      <c r="O414" s="186"/>
      <c r="P414" s="186"/>
      <c r="T414" s="186"/>
      <c r="U414" s="186"/>
    </row>
    <row r="415" spans="5:21">
      <c r="E415" s="186"/>
      <c r="F415" s="186"/>
      <c r="J415" s="186"/>
      <c r="K415" s="186"/>
      <c r="O415" s="186"/>
      <c r="P415" s="186"/>
      <c r="T415" s="186"/>
      <c r="U415" s="186"/>
    </row>
    <row r="416" spans="5:21">
      <c r="E416" s="186"/>
      <c r="F416" s="186"/>
      <c r="J416" s="186"/>
      <c r="K416" s="186"/>
      <c r="O416" s="186"/>
      <c r="P416" s="186"/>
      <c r="T416" s="186"/>
      <c r="U416" s="186"/>
    </row>
    <row r="417" spans="5:21">
      <c r="E417" s="186"/>
      <c r="F417" s="186"/>
      <c r="J417" s="186"/>
      <c r="K417" s="186"/>
      <c r="O417" s="186"/>
      <c r="P417" s="186"/>
      <c r="T417" s="186"/>
      <c r="U417" s="186"/>
    </row>
    <row r="418" spans="5:21">
      <c r="E418" s="186"/>
      <c r="F418" s="186"/>
      <c r="J418" s="186"/>
      <c r="K418" s="186"/>
      <c r="O418" s="186"/>
      <c r="P418" s="186"/>
      <c r="T418" s="186"/>
      <c r="U418" s="186"/>
    </row>
    <row r="419" spans="5:21">
      <c r="E419" s="186"/>
      <c r="F419" s="186"/>
      <c r="J419" s="186"/>
      <c r="K419" s="186"/>
      <c r="O419" s="186"/>
      <c r="P419" s="186"/>
      <c r="T419" s="186"/>
      <c r="U419" s="186"/>
    </row>
    <row r="420" spans="5:21">
      <c r="E420" s="186"/>
      <c r="F420" s="186"/>
      <c r="J420" s="186"/>
      <c r="K420" s="186"/>
      <c r="O420" s="186"/>
      <c r="P420" s="186"/>
      <c r="T420" s="186"/>
      <c r="U420" s="186"/>
    </row>
    <row r="421" spans="5:21">
      <c r="E421" s="186"/>
      <c r="F421" s="186"/>
      <c r="J421" s="186"/>
      <c r="K421" s="186"/>
      <c r="O421" s="186"/>
      <c r="P421" s="186"/>
      <c r="T421" s="186"/>
      <c r="U421" s="186"/>
    </row>
    <row r="422" spans="5:21">
      <c r="E422" s="186"/>
      <c r="F422" s="186"/>
      <c r="J422" s="186"/>
      <c r="K422" s="186"/>
      <c r="O422" s="186"/>
      <c r="P422" s="186"/>
      <c r="T422" s="186"/>
      <c r="U422" s="186"/>
    </row>
    <row r="423" spans="5:21">
      <c r="E423" s="186"/>
      <c r="F423" s="186"/>
      <c r="J423" s="186"/>
      <c r="K423" s="186"/>
      <c r="O423" s="186"/>
      <c r="P423" s="186"/>
      <c r="T423" s="186"/>
      <c r="U423" s="186"/>
    </row>
    <row r="424" spans="5:21">
      <c r="E424" s="186"/>
      <c r="F424" s="186"/>
      <c r="J424" s="186"/>
      <c r="K424" s="186"/>
      <c r="O424" s="186"/>
      <c r="P424" s="186"/>
      <c r="T424" s="186"/>
      <c r="U424" s="186"/>
    </row>
    <row r="425" spans="5:21">
      <c r="E425" s="186"/>
      <c r="F425" s="186"/>
      <c r="J425" s="186"/>
      <c r="K425" s="186"/>
      <c r="O425" s="186"/>
      <c r="P425" s="186"/>
      <c r="T425" s="186"/>
      <c r="U425" s="186"/>
    </row>
    <row r="426" spans="5:21">
      <c r="E426" s="186"/>
      <c r="F426" s="186"/>
      <c r="J426" s="186"/>
      <c r="K426" s="186"/>
      <c r="O426" s="186"/>
      <c r="P426" s="186"/>
      <c r="T426" s="186"/>
      <c r="U426" s="186"/>
    </row>
    <row r="427" spans="5:21">
      <c r="E427" s="186"/>
      <c r="F427" s="186"/>
      <c r="J427" s="186"/>
      <c r="K427" s="186"/>
      <c r="O427" s="186"/>
      <c r="P427" s="186"/>
      <c r="T427" s="186"/>
      <c r="U427" s="186"/>
    </row>
    <row r="428" spans="5:21">
      <c r="E428" s="186"/>
      <c r="F428" s="186"/>
      <c r="J428" s="186"/>
      <c r="K428" s="186"/>
      <c r="O428" s="186"/>
      <c r="P428" s="186"/>
      <c r="T428" s="186"/>
      <c r="U428" s="186"/>
    </row>
    <row r="429" spans="5:21">
      <c r="E429" s="186"/>
      <c r="F429" s="186"/>
      <c r="J429" s="186"/>
      <c r="K429" s="186"/>
      <c r="O429" s="186"/>
      <c r="P429" s="186"/>
      <c r="T429" s="186"/>
      <c r="U429" s="186"/>
    </row>
    <row r="430" spans="5:21">
      <c r="E430" s="186"/>
      <c r="F430" s="186"/>
      <c r="J430" s="186"/>
      <c r="K430" s="186"/>
      <c r="O430" s="186"/>
      <c r="P430" s="186"/>
      <c r="T430" s="186"/>
      <c r="U430" s="186"/>
    </row>
    <row r="431" spans="5:21">
      <c r="E431" s="186"/>
      <c r="F431" s="186"/>
      <c r="J431" s="186"/>
      <c r="K431" s="186"/>
      <c r="O431" s="186"/>
      <c r="P431" s="186"/>
      <c r="T431" s="186"/>
      <c r="U431" s="186"/>
    </row>
    <row r="432" spans="5:21">
      <c r="E432" s="186"/>
      <c r="F432" s="186"/>
      <c r="J432" s="186"/>
      <c r="K432" s="186"/>
      <c r="O432" s="186"/>
      <c r="P432" s="186"/>
      <c r="T432" s="186"/>
      <c r="U432" s="186"/>
    </row>
    <row r="433" spans="5:21">
      <c r="E433" s="186"/>
      <c r="F433" s="186"/>
      <c r="J433" s="186"/>
      <c r="K433" s="186"/>
      <c r="O433" s="186"/>
      <c r="P433" s="186"/>
      <c r="T433" s="186"/>
      <c r="U433" s="186"/>
    </row>
    <row r="434" spans="5:21">
      <c r="E434" s="186"/>
      <c r="F434" s="186"/>
      <c r="J434" s="186"/>
      <c r="K434" s="186"/>
      <c r="O434" s="186"/>
      <c r="P434" s="186"/>
      <c r="T434" s="186"/>
      <c r="U434" s="186"/>
    </row>
    <row r="435" spans="5:21">
      <c r="E435" s="186"/>
      <c r="F435" s="186"/>
      <c r="J435" s="186"/>
      <c r="K435" s="186"/>
      <c r="O435" s="186"/>
      <c r="P435" s="186"/>
      <c r="T435" s="186"/>
      <c r="U435" s="186"/>
    </row>
    <row r="436" spans="5:21">
      <c r="E436" s="186"/>
      <c r="F436" s="186"/>
      <c r="J436" s="186"/>
      <c r="K436" s="186"/>
      <c r="O436" s="186"/>
      <c r="P436" s="186"/>
      <c r="T436" s="186"/>
      <c r="U436" s="186"/>
    </row>
    <row r="437" spans="5:21">
      <c r="E437" s="186"/>
      <c r="F437" s="186"/>
      <c r="J437" s="186"/>
      <c r="K437" s="186"/>
      <c r="O437" s="186"/>
      <c r="P437" s="186"/>
      <c r="T437" s="186"/>
      <c r="U437" s="186"/>
    </row>
    <row r="438" spans="5:21">
      <c r="E438" s="186"/>
      <c r="F438" s="186"/>
      <c r="J438" s="186"/>
      <c r="K438" s="186"/>
      <c r="O438" s="186"/>
      <c r="P438" s="186"/>
      <c r="T438" s="186"/>
      <c r="U438" s="186"/>
    </row>
    <row r="439" spans="5:21">
      <c r="E439" s="186"/>
      <c r="F439" s="186"/>
      <c r="J439" s="186"/>
      <c r="K439" s="186"/>
      <c r="O439" s="186"/>
      <c r="P439" s="186"/>
      <c r="T439" s="186"/>
      <c r="U439" s="186"/>
    </row>
    <row r="440" spans="5:21">
      <c r="E440" s="186"/>
      <c r="F440" s="186"/>
      <c r="J440" s="186"/>
      <c r="K440" s="186"/>
      <c r="O440" s="186"/>
      <c r="P440" s="186"/>
      <c r="T440" s="186"/>
      <c r="U440" s="186"/>
    </row>
    <row r="441" spans="5:21">
      <c r="E441" s="186"/>
      <c r="F441" s="186"/>
      <c r="J441" s="186"/>
      <c r="K441" s="186"/>
      <c r="O441" s="186"/>
      <c r="P441" s="186"/>
      <c r="T441" s="186"/>
      <c r="U441" s="186"/>
    </row>
    <row r="442" spans="5:21">
      <c r="E442" s="186"/>
      <c r="F442" s="186"/>
      <c r="J442" s="186"/>
      <c r="K442" s="186"/>
      <c r="O442" s="186"/>
      <c r="P442" s="186"/>
      <c r="T442" s="186"/>
      <c r="U442" s="186"/>
    </row>
    <row r="443" spans="5:21">
      <c r="E443" s="186"/>
      <c r="F443" s="186"/>
      <c r="J443" s="186"/>
      <c r="K443" s="186"/>
      <c r="O443" s="186"/>
      <c r="P443" s="186"/>
      <c r="T443" s="186"/>
      <c r="U443" s="186"/>
    </row>
    <row r="444" spans="5:21">
      <c r="E444" s="186"/>
      <c r="F444" s="186"/>
      <c r="J444" s="186"/>
      <c r="K444" s="186"/>
      <c r="O444" s="186"/>
      <c r="P444" s="186"/>
      <c r="T444" s="186"/>
      <c r="U444" s="186"/>
    </row>
    <row r="445" spans="5:21">
      <c r="E445" s="186"/>
      <c r="F445" s="186"/>
      <c r="J445" s="186"/>
      <c r="K445" s="186"/>
      <c r="O445" s="186"/>
      <c r="P445" s="186"/>
      <c r="T445" s="186"/>
      <c r="U445" s="186"/>
    </row>
    <row r="446" spans="5:21">
      <c r="E446" s="186"/>
      <c r="F446" s="186"/>
      <c r="J446" s="186"/>
      <c r="K446" s="186"/>
      <c r="O446" s="186"/>
      <c r="P446" s="186"/>
      <c r="T446" s="186"/>
      <c r="U446" s="186"/>
    </row>
    <row r="447" spans="5:21">
      <c r="E447" s="186"/>
      <c r="F447" s="186"/>
      <c r="J447" s="186"/>
      <c r="K447" s="186"/>
      <c r="O447" s="186"/>
      <c r="P447" s="186"/>
      <c r="T447" s="186"/>
      <c r="U447" s="186"/>
    </row>
    <row r="448" spans="5:21">
      <c r="E448" s="186"/>
      <c r="F448" s="186"/>
      <c r="J448" s="186"/>
      <c r="K448" s="186"/>
      <c r="O448" s="186"/>
      <c r="P448" s="186"/>
      <c r="T448" s="186"/>
      <c r="U448" s="186"/>
    </row>
    <row r="449" spans="5:21">
      <c r="E449" s="186"/>
      <c r="F449" s="186"/>
      <c r="J449" s="186"/>
      <c r="K449" s="186"/>
      <c r="O449" s="186"/>
      <c r="P449" s="186"/>
      <c r="T449" s="186"/>
      <c r="U449" s="186"/>
    </row>
    <row r="450" spans="5:21">
      <c r="E450" s="186"/>
      <c r="F450" s="186"/>
      <c r="J450" s="186"/>
      <c r="K450" s="186"/>
      <c r="O450" s="186"/>
      <c r="P450" s="186"/>
      <c r="T450" s="186"/>
      <c r="U450" s="186"/>
    </row>
    <row r="451" spans="5:21">
      <c r="E451" s="186"/>
      <c r="F451" s="186"/>
      <c r="J451" s="186"/>
      <c r="K451" s="186"/>
      <c r="O451" s="186"/>
      <c r="P451" s="186"/>
      <c r="T451" s="186"/>
      <c r="U451" s="186"/>
    </row>
    <row r="452" spans="5:21">
      <c r="E452" s="186"/>
      <c r="F452" s="186"/>
      <c r="J452" s="186"/>
      <c r="K452" s="186"/>
      <c r="O452" s="186"/>
      <c r="P452" s="186"/>
      <c r="T452" s="186"/>
      <c r="U452" s="186"/>
    </row>
    <row r="453" spans="5:21">
      <c r="E453" s="186"/>
      <c r="F453" s="186"/>
      <c r="J453" s="186"/>
      <c r="K453" s="186"/>
      <c r="O453" s="186"/>
      <c r="P453" s="186"/>
      <c r="T453" s="186"/>
      <c r="U453" s="186"/>
    </row>
    <row r="454" spans="5:21">
      <c r="E454" s="186"/>
      <c r="F454" s="186"/>
      <c r="J454" s="186"/>
      <c r="K454" s="186"/>
      <c r="O454" s="186"/>
      <c r="P454" s="186"/>
      <c r="T454" s="186"/>
      <c r="U454" s="186"/>
    </row>
    <row r="455" spans="5:21">
      <c r="E455" s="186"/>
      <c r="F455" s="186"/>
      <c r="J455" s="186"/>
      <c r="K455" s="186"/>
      <c r="O455" s="186"/>
      <c r="P455" s="186"/>
      <c r="T455" s="186"/>
      <c r="U455" s="186"/>
    </row>
    <row r="456" spans="5:21">
      <c r="E456" s="186"/>
      <c r="F456" s="186"/>
      <c r="J456" s="186"/>
      <c r="K456" s="186"/>
      <c r="O456" s="186"/>
      <c r="P456" s="186"/>
      <c r="T456" s="186"/>
      <c r="U456" s="186"/>
    </row>
    <row r="457" spans="5:21">
      <c r="E457" s="186"/>
      <c r="F457" s="186"/>
      <c r="J457" s="186"/>
      <c r="K457" s="186"/>
      <c r="O457" s="186"/>
      <c r="P457" s="186"/>
      <c r="T457" s="186"/>
      <c r="U457" s="186"/>
    </row>
    <row r="458" spans="5:21">
      <c r="E458" s="186"/>
      <c r="F458" s="186"/>
      <c r="J458" s="186"/>
      <c r="K458" s="186"/>
      <c r="O458" s="186"/>
      <c r="P458" s="186"/>
      <c r="T458" s="186"/>
      <c r="U458" s="186"/>
    </row>
    <row r="459" spans="5:21">
      <c r="E459" s="186"/>
      <c r="F459" s="186"/>
      <c r="J459" s="186"/>
      <c r="K459" s="186"/>
      <c r="O459" s="186"/>
      <c r="P459" s="186"/>
      <c r="T459" s="186"/>
      <c r="U459" s="186"/>
    </row>
    <row r="460" spans="5:21">
      <c r="E460" s="186"/>
      <c r="F460" s="186"/>
      <c r="J460" s="186"/>
      <c r="K460" s="186"/>
      <c r="O460" s="186"/>
      <c r="P460" s="186"/>
      <c r="T460" s="186"/>
      <c r="U460" s="186"/>
    </row>
    <row r="461" spans="5:21">
      <c r="E461" s="186"/>
      <c r="F461" s="186"/>
      <c r="J461" s="186"/>
      <c r="K461" s="186"/>
      <c r="O461" s="186"/>
      <c r="P461" s="186"/>
      <c r="T461" s="186"/>
      <c r="U461" s="186"/>
    </row>
    <row r="462" spans="5:21">
      <c r="E462" s="186"/>
      <c r="F462" s="186"/>
      <c r="J462" s="186"/>
      <c r="K462" s="186"/>
      <c r="O462" s="186"/>
      <c r="P462" s="186"/>
      <c r="T462" s="186"/>
      <c r="U462" s="186"/>
    </row>
    <row r="463" spans="5:21">
      <c r="E463" s="186"/>
      <c r="F463" s="186"/>
      <c r="J463" s="186"/>
      <c r="K463" s="186"/>
      <c r="O463" s="186"/>
      <c r="P463" s="186"/>
      <c r="T463" s="186"/>
      <c r="U463" s="186"/>
    </row>
    <row r="464" spans="5:21">
      <c r="E464" s="186"/>
      <c r="F464" s="186"/>
      <c r="J464" s="186"/>
      <c r="K464" s="186"/>
      <c r="O464" s="186"/>
      <c r="P464" s="186"/>
      <c r="T464" s="186"/>
      <c r="U464" s="186"/>
    </row>
    <row r="465" spans="5:21">
      <c r="E465" s="186"/>
      <c r="F465" s="186"/>
      <c r="J465" s="186"/>
      <c r="K465" s="186"/>
      <c r="O465" s="186"/>
      <c r="P465" s="186"/>
      <c r="T465" s="186"/>
      <c r="U465" s="186"/>
    </row>
    <row r="466" spans="5:21">
      <c r="E466" s="186"/>
      <c r="F466" s="186"/>
      <c r="J466" s="186"/>
      <c r="K466" s="186"/>
      <c r="O466" s="186"/>
      <c r="P466" s="186"/>
      <c r="T466" s="186"/>
      <c r="U466" s="186"/>
    </row>
    <row r="467" spans="5:21">
      <c r="E467" s="186"/>
      <c r="F467" s="186"/>
      <c r="J467" s="186"/>
      <c r="K467" s="186"/>
      <c r="O467" s="186"/>
      <c r="P467" s="186"/>
      <c r="T467" s="186"/>
      <c r="U467" s="186"/>
    </row>
    <row r="468" spans="5:21">
      <c r="E468" s="186"/>
      <c r="F468" s="186"/>
      <c r="J468" s="186"/>
      <c r="K468" s="186"/>
      <c r="O468" s="186"/>
      <c r="P468" s="186"/>
      <c r="T468" s="186"/>
      <c r="U468" s="186"/>
    </row>
    <row r="469" spans="5:21">
      <c r="E469" s="186"/>
      <c r="F469" s="186"/>
      <c r="J469" s="186"/>
      <c r="K469" s="186"/>
      <c r="O469" s="186"/>
      <c r="P469" s="186"/>
      <c r="T469" s="186"/>
      <c r="U469" s="186"/>
    </row>
    <row r="470" spans="5:21">
      <c r="E470" s="186"/>
      <c r="F470" s="186"/>
      <c r="J470" s="186"/>
      <c r="K470" s="186"/>
      <c r="O470" s="186"/>
      <c r="P470" s="186"/>
      <c r="T470" s="186"/>
      <c r="U470" s="186"/>
    </row>
    <row r="471" spans="5:21">
      <c r="E471" s="186"/>
      <c r="F471" s="186"/>
      <c r="J471" s="186"/>
      <c r="K471" s="186"/>
      <c r="O471" s="186"/>
      <c r="P471" s="186"/>
      <c r="T471" s="186"/>
      <c r="U471" s="186"/>
    </row>
    <row r="472" spans="5:21">
      <c r="E472" s="186"/>
      <c r="F472" s="186"/>
      <c r="J472" s="186"/>
      <c r="K472" s="186"/>
      <c r="O472" s="186"/>
      <c r="P472" s="186"/>
      <c r="T472" s="186"/>
      <c r="U472" s="186"/>
    </row>
    <row r="473" spans="5:21">
      <c r="E473" s="186"/>
      <c r="F473" s="186"/>
      <c r="J473" s="186"/>
      <c r="K473" s="186"/>
      <c r="O473" s="186"/>
      <c r="P473" s="186"/>
      <c r="T473" s="186"/>
      <c r="U473" s="186"/>
    </row>
    <row r="474" spans="5:21">
      <c r="E474" s="186"/>
      <c r="F474" s="186"/>
      <c r="J474" s="186"/>
      <c r="K474" s="186"/>
      <c r="O474" s="186"/>
      <c r="P474" s="186"/>
      <c r="T474" s="186"/>
      <c r="U474" s="186"/>
    </row>
    <row r="475" spans="5:21">
      <c r="E475" s="186"/>
      <c r="F475" s="186"/>
      <c r="J475" s="186"/>
      <c r="K475" s="186"/>
      <c r="O475" s="186"/>
      <c r="P475" s="186"/>
      <c r="T475" s="186"/>
      <c r="U475" s="186"/>
    </row>
    <row r="476" spans="5:21">
      <c r="E476" s="186"/>
      <c r="F476" s="186"/>
      <c r="J476" s="186"/>
      <c r="K476" s="186"/>
      <c r="O476" s="186"/>
      <c r="P476" s="186"/>
      <c r="T476" s="186"/>
      <c r="U476" s="186"/>
    </row>
    <row r="477" spans="5:21">
      <c r="E477" s="186"/>
      <c r="F477" s="186"/>
      <c r="J477" s="186"/>
      <c r="K477" s="186"/>
      <c r="O477" s="186"/>
      <c r="P477" s="186"/>
      <c r="T477" s="186"/>
      <c r="U477" s="186"/>
    </row>
    <row r="478" spans="5:21">
      <c r="E478" s="186"/>
      <c r="F478" s="186"/>
      <c r="J478" s="186"/>
      <c r="K478" s="186"/>
      <c r="O478" s="186"/>
      <c r="P478" s="186"/>
      <c r="T478" s="186"/>
      <c r="U478" s="186"/>
    </row>
    <row r="479" spans="5:21">
      <c r="E479" s="186"/>
      <c r="F479" s="186"/>
      <c r="J479" s="186"/>
      <c r="K479" s="186"/>
      <c r="O479" s="186"/>
      <c r="P479" s="186"/>
      <c r="T479" s="186"/>
      <c r="U479" s="186"/>
    </row>
    <row r="480" spans="5:21">
      <c r="E480" s="186"/>
      <c r="F480" s="186"/>
      <c r="J480" s="186"/>
      <c r="K480" s="186"/>
      <c r="O480" s="186"/>
      <c r="P480" s="186"/>
      <c r="T480" s="186"/>
      <c r="U480" s="186"/>
    </row>
    <row r="481" spans="5:21">
      <c r="E481" s="186"/>
      <c r="F481" s="186"/>
      <c r="J481" s="186"/>
      <c r="K481" s="186"/>
      <c r="O481" s="186"/>
      <c r="P481" s="186"/>
      <c r="T481" s="186"/>
      <c r="U481" s="186"/>
    </row>
    <row r="482" spans="5:21">
      <c r="E482" s="186"/>
      <c r="F482" s="186"/>
      <c r="J482" s="186"/>
      <c r="K482" s="186"/>
      <c r="O482" s="186"/>
      <c r="P482" s="186"/>
      <c r="T482" s="186"/>
      <c r="U482" s="186"/>
    </row>
    <row r="483" spans="5:21">
      <c r="E483" s="186"/>
      <c r="F483" s="186"/>
      <c r="J483" s="186"/>
      <c r="K483" s="186"/>
      <c r="O483" s="186"/>
      <c r="P483" s="186"/>
      <c r="T483" s="186"/>
      <c r="U483" s="186"/>
    </row>
    <row r="484" spans="5:21">
      <c r="E484" s="186"/>
      <c r="F484" s="186"/>
      <c r="J484" s="186"/>
      <c r="K484" s="186"/>
      <c r="O484" s="186"/>
      <c r="P484" s="186"/>
      <c r="T484" s="186"/>
      <c r="U484" s="186"/>
    </row>
    <row r="485" spans="5:21">
      <c r="E485" s="186"/>
      <c r="F485" s="186"/>
      <c r="J485" s="186"/>
      <c r="K485" s="186"/>
      <c r="O485" s="186"/>
      <c r="P485" s="186"/>
      <c r="T485" s="186"/>
      <c r="U485" s="186"/>
    </row>
    <row r="486" spans="5:21">
      <c r="E486" s="186"/>
      <c r="F486" s="186"/>
      <c r="J486" s="186"/>
      <c r="K486" s="186"/>
      <c r="O486" s="186"/>
      <c r="P486" s="186"/>
      <c r="T486" s="186"/>
      <c r="U486" s="186"/>
    </row>
    <row r="487" spans="5:21">
      <c r="E487" s="186"/>
      <c r="F487" s="186"/>
      <c r="J487" s="186"/>
      <c r="K487" s="186"/>
      <c r="O487" s="186"/>
      <c r="P487" s="186"/>
      <c r="T487" s="186"/>
      <c r="U487" s="186"/>
    </row>
    <row r="488" spans="5:21">
      <c r="E488" s="186"/>
      <c r="F488" s="186"/>
      <c r="J488" s="186"/>
      <c r="K488" s="186"/>
      <c r="O488" s="186"/>
      <c r="P488" s="186"/>
      <c r="T488" s="186"/>
      <c r="U488" s="186"/>
    </row>
    <row r="489" spans="5:21">
      <c r="E489" s="186"/>
      <c r="F489" s="186"/>
      <c r="J489" s="186"/>
      <c r="K489" s="186"/>
      <c r="O489" s="186"/>
      <c r="P489" s="186"/>
      <c r="T489" s="186"/>
      <c r="U489" s="186"/>
    </row>
    <row r="490" spans="5:21">
      <c r="E490" s="186"/>
      <c r="F490" s="186"/>
      <c r="J490" s="186"/>
      <c r="K490" s="186"/>
      <c r="O490" s="186"/>
      <c r="P490" s="186"/>
      <c r="T490" s="186"/>
      <c r="U490" s="186"/>
    </row>
    <row r="491" spans="5:21">
      <c r="E491" s="186"/>
      <c r="F491" s="186"/>
      <c r="J491" s="186"/>
      <c r="K491" s="186"/>
      <c r="O491" s="186"/>
      <c r="P491" s="186"/>
      <c r="T491" s="186"/>
      <c r="U491" s="186"/>
    </row>
    <row r="492" spans="5:21">
      <c r="E492" s="186"/>
      <c r="F492" s="186"/>
      <c r="J492" s="186"/>
      <c r="K492" s="186"/>
      <c r="O492" s="186"/>
      <c r="P492" s="186"/>
      <c r="T492" s="186"/>
      <c r="U492" s="186"/>
    </row>
    <row r="493" spans="5:21">
      <c r="E493" s="186"/>
      <c r="F493" s="186"/>
      <c r="J493" s="186"/>
      <c r="K493" s="186"/>
      <c r="O493" s="186"/>
      <c r="P493" s="186"/>
      <c r="T493" s="186"/>
      <c r="U493" s="186"/>
    </row>
    <row r="494" spans="5:21">
      <c r="E494" s="186"/>
      <c r="F494" s="186"/>
      <c r="J494" s="186"/>
      <c r="K494" s="186"/>
      <c r="O494" s="186"/>
      <c r="P494" s="186"/>
      <c r="T494" s="186"/>
      <c r="U494" s="186"/>
    </row>
    <row r="495" spans="5:21">
      <c r="E495" s="186"/>
      <c r="F495" s="186"/>
      <c r="J495" s="186"/>
      <c r="K495" s="186"/>
      <c r="O495" s="186"/>
      <c r="P495" s="186"/>
      <c r="T495" s="186"/>
      <c r="U495" s="186"/>
    </row>
    <row r="496" spans="5:21">
      <c r="E496" s="186"/>
      <c r="F496" s="186"/>
      <c r="J496" s="186"/>
      <c r="K496" s="186"/>
      <c r="O496" s="186"/>
      <c r="P496" s="186"/>
      <c r="T496" s="186"/>
      <c r="U496" s="186"/>
    </row>
    <row r="497" spans="5:21">
      <c r="E497" s="186"/>
      <c r="F497" s="186"/>
      <c r="J497" s="186"/>
      <c r="K497" s="186"/>
      <c r="O497" s="186"/>
      <c r="P497" s="186"/>
      <c r="T497" s="186"/>
      <c r="U497" s="186"/>
    </row>
    <row r="498" spans="5:21">
      <c r="E498" s="186"/>
      <c r="F498" s="186"/>
      <c r="J498" s="186"/>
      <c r="K498" s="186"/>
      <c r="O498" s="186"/>
      <c r="P498" s="186"/>
      <c r="T498" s="186"/>
      <c r="U498" s="186"/>
    </row>
    <row r="499" spans="5:21">
      <c r="E499" s="186"/>
      <c r="F499" s="186"/>
      <c r="J499" s="186"/>
      <c r="K499" s="186"/>
      <c r="O499" s="186"/>
      <c r="P499" s="186"/>
      <c r="T499" s="186"/>
      <c r="U499" s="186"/>
    </row>
    <row r="500" spans="5:21">
      <c r="E500" s="186"/>
      <c r="F500" s="186"/>
      <c r="J500" s="186"/>
      <c r="K500" s="186"/>
      <c r="O500" s="186"/>
      <c r="P500" s="186"/>
      <c r="T500" s="186"/>
      <c r="U500" s="186"/>
    </row>
    <row r="501" spans="5:21">
      <c r="E501" s="186"/>
      <c r="F501" s="186"/>
      <c r="J501" s="186"/>
      <c r="K501" s="186"/>
      <c r="O501" s="186"/>
      <c r="P501" s="186"/>
      <c r="T501" s="186"/>
      <c r="U501" s="186"/>
    </row>
    <row r="502" spans="5:21">
      <c r="E502" s="186"/>
      <c r="F502" s="186"/>
      <c r="J502" s="186"/>
      <c r="K502" s="186"/>
      <c r="O502" s="186"/>
      <c r="P502" s="186"/>
      <c r="T502" s="186"/>
      <c r="U502" s="186"/>
    </row>
    <row r="503" spans="5:21">
      <c r="E503" s="186"/>
      <c r="F503" s="186"/>
      <c r="J503" s="186"/>
      <c r="K503" s="186"/>
      <c r="O503" s="186"/>
      <c r="P503" s="186"/>
      <c r="T503" s="186"/>
      <c r="U503" s="186"/>
    </row>
    <row r="504" spans="5:21">
      <c r="E504" s="186"/>
      <c r="F504" s="186"/>
      <c r="J504" s="186"/>
      <c r="K504" s="186"/>
      <c r="O504" s="186"/>
      <c r="P504" s="186"/>
      <c r="T504" s="186"/>
      <c r="U504" s="186"/>
    </row>
    <row r="505" spans="5:21">
      <c r="E505" s="186"/>
      <c r="F505" s="186"/>
      <c r="J505" s="186"/>
      <c r="K505" s="186"/>
      <c r="O505" s="186"/>
      <c r="P505" s="186"/>
      <c r="T505" s="186"/>
      <c r="U505" s="186"/>
    </row>
    <row r="506" spans="5:21">
      <c r="E506" s="186"/>
      <c r="F506" s="186"/>
      <c r="J506" s="186"/>
      <c r="K506" s="186"/>
      <c r="O506" s="186"/>
      <c r="P506" s="186"/>
      <c r="T506" s="186"/>
      <c r="U506" s="186"/>
    </row>
    <row r="507" spans="5:21">
      <c r="E507" s="186"/>
      <c r="F507" s="186"/>
      <c r="J507" s="186"/>
      <c r="K507" s="186"/>
      <c r="O507" s="186"/>
      <c r="P507" s="186"/>
      <c r="T507" s="186"/>
      <c r="U507" s="186"/>
    </row>
    <row r="508" spans="5:21">
      <c r="E508" s="186"/>
      <c r="F508" s="186"/>
      <c r="J508" s="186"/>
      <c r="K508" s="186"/>
      <c r="O508" s="186"/>
      <c r="P508" s="186"/>
      <c r="T508" s="186"/>
      <c r="U508" s="186"/>
    </row>
    <row r="509" spans="5:21">
      <c r="E509" s="186"/>
      <c r="F509" s="186"/>
      <c r="J509" s="186"/>
      <c r="K509" s="186"/>
      <c r="O509" s="186"/>
      <c r="P509" s="186"/>
      <c r="T509" s="186"/>
      <c r="U509" s="186"/>
    </row>
    <row r="510" spans="5:21">
      <c r="E510" s="186"/>
      <c r="F510" s="186"/>
      <c r="J510" s="186"/>
      <c r="K510" s="186"/>
      <c r="O510" s="186"/>
      <c r="P510" s="186"/>
      <c r="T510" s="186"/>
      <c r="U510" s="186"/>
    </row>
    <row r="511" spans="5:21">
      <c r="E511" s="186"/>
      <c r="F511" s="186"/>
      <c r="J511" s="186"/>
      <c r="K511" s="186"/>
      <c r="O511" s="186"/>
      <c r="P511" s="186"/>
      <c r="T511" s="186"/>
      <c r="U511" s="186"/>
    </row>
    <row r="512" spans="5:21">
      <c r="E512" s="186"/>
      <c r="F512" s="186"/>
      <c r="J512" s="186"/>
      <c r="K512" s="186"/>
      <c r="O512" s="186"/>
      <c r="P512" s="186"/>
      <c r="T512" s="186"/>
      <c r="U512" s="186"/>
    </row>
    <row r="513" spans="5:21">
      <c r="E513" s="186"/>
      <c r="F513" s="186"/>
      <c r="J513" s="186"/>
      <c r="K513" s="186"/>
      <c r="O513" s="186"/>
      <c r="P513" s="186"/>
      <c r="T513" s="186"/>
      <c r="U513" s="186"/>
    </row>
    <row r="514" spans="5:21">
      <c r="E514" s="186"/>
      <c r="F514" s="186"/>
      <c r="J514" s="186"/>
      <c r="K514" s="186"/>
      <c r="O514" s="186"/>
      <c r="P514" s="186"/>
      <c r="T514" s="186"/>
      <c r="U514" s="186"/>
    </row>
    <row r="515" spans="5:21">
      <c r="E515" s="186"/>
      <c r="F515" s="186"/>
      <c r="J515" s="186"/>
      <c r="K515" s="186"/>
      <c r="O515" s="186"/>
      <c r="P515" s="186"/>
      <c r="T515" s="186"/>
      <c r="U515" s="186"/>
    </row>
    <row r="516" spans="5:21">
      <c r="E516" s="186"/>
      <c r="F516" s="186"/>
      <c r="J516" s="186"/>
      <c r="K516" s="186"/>
      <c r="O516" s="186"/>
      <c r="P516" s="186"/>
      <c r="T516" s="186"/>
      <c r="U516" s="186"/>
    </row>
    <row r="517" spans="5:21">
      <c r="E517" s="186"/>
      <c r="F517" s="186"/>
      <c r="J517" s="186"/>
      <c r="K517" s="186"/>
      <c r="O517" s="186"/>
      <c r="P517" s="186"/>
      <c r="T517" s="186"/>
      <c r="U517" s="186"/>
    </row>
    <row r="518" spans="5:21">
      <c r="E518" s="186"/>
      <c r="F518" s="186"/>
      <c r="J518" s="186"/>
      <c r="K518" s="186"/>
      <c r="O518" s="186"/>
      <c r="P518" s="186"/>
      <c r="T518" s="186"/>
      <c r="U518" s="186"/>
    </row>
    <row r="519" spans="5:21">
      <c r="E519" s="186"/>
      <c r="F519" s="186"/>
      <c r="J519" s="186"/>
      <c r="K519" s="186"/>
      <c r="O519" s="186"/>
      <c r="P519" s="186"/>
      <c r="T519" s="186"/>
      <c r="U519" s="186"/>
    </row>
    <row r="520" spans="5:21">
      <c r="E520" s="186"/>
      <c r="F520" s="186"/>
      <c r="J520" s="186"/>
      <c r="K520" s="186"/>
      <c r="O520" s="186"/>
      <c r="P520" s="186"/>
      <c r="T520" s="186"/>
      <c r="U520" s="186"/>
    </row>
    <row r="521" spans="5:21">
      <c r="E521" s="186"/>
      <c r="F521" s="186"/>
      <c r="J521" s="186"/>
      <c r="K521" s="186"/>
      <c r="O521" s="186"/>
      <c r="P521" s="186"/>
      <c r="T521" s="186"/>
      <c r="U521" s="186"/>
    </row>
    <row r="522" spans="5:21">
      <c r="E522" s="186"/>
      <c r="F522" s="186"/>
      <c r="J522" s="186"/>
      <c r="K522" s="186"/>
      <c r="O522" s="186"/>
      <c r="P522" s="186"/>
      <c r="T522" s="186"/>
      <c r="U522" s="186"/>
    </row>
    <row r="523" spans="5:21">
      <c r="E523" s="186"/>
      <c r="F523" s="186"/>
      <c r="J523" s="186"/>
      <c r="K523" s="186"/>
      <c r="O523" s="186"/>
      <c r="P523" s="186"/>
      <c r="T523" s="186"/>
      <c r="U523" s="186"/>
    </row>
    <row r="524" spans="5:21">
      <c r="E524" s="186"/>
      <c r="F524" s="186"/>
      <c r="J524" s="186"/>
      <c r="K524" s="186"/>
      <c r="O524" s="186"/>
      <c r="P524" s="186"/>
      <c r="T524" s="186"/>
      <c r="U524" s="186"/>
    </row>
    <row r="525" spans="5:21">
      <c r="E525" s="186"/>
      <c r="F525" s="186"/>
      <c r="J525" s="186"/>
      <c r="K525" s="186"/>
      <c r="O525" s="186"/>
      <c r="P525" s="186"/>
      <c r="T525" s="186"/>
      <c r="U525" s="186"/>
    </row>
    <row r="526" spans="5:21">
      <c r="E526" s="186"/>
      <c r="F526" s="186"/>
      <c r="J526" s="186"/>
      <c r="K526" s="186"/>
      <c r="O526" s="186"/>
      <c r="P526" s="186"/>
      <c r="T526" s="186"/>
      <c r="U526" s="186"/>
    </row>
    <row r="527" spans="5:21">
      <c r="E527" s="186"/>
      <c r="F527" s="186"/>
      <c r="J527" s="186"/>
      <c r="K527" s="186"/>
      <c r="O527" s="186"/>
      <c r="P527" s="186"/>
      <c r="T527" s="186"/>
      <c r="U527" s="186"/>
    </row>
    <row r="528" spans="5:21">
      <c r="E528" s="186"/>
      <c r="F528" s="186"/>
      <c r="J528" s="186"/>
      <c r="K528" s="186"/>
      <c r="O528" s="186"/>
      <c r="P528" s="186"/>
      <c r="T528" s="186"/>
      <c r="U528" s="186"/>
    </row>
    <row r="529" spans="5:21">
      <c r="E529" s="186"/>
      <c r="F529" s="186"/>
      <c r="J529" s="186"/>
      <c r="K529" s="186"/>
      <c r="O529" s="186"/>
      <c r="P529" s="186"/>
      <c r="T529" s="186"/>
      <c r="U529" s="186"/>
    </row>
    <row r="530" spans="5:21">
      <c r="E530" s="186"/>
      <c r="F530" s="186"/>
      <c r="J530" s="186"/>
      <c r="K530" s="186"/>
      <c r="O530" s="186"/>
      <c r="P530" s="186"/>
      <c r="T530" s="186"/>
      <c r="U530" s="186"/>
    </row>
    <row r="531" spans="5:21">
      <c r="E531" s="186"/>
      <c r="F531" s="186"/>
      <c r="J531" s="186"/>
      <c r="K531" s="186"/>
      <c r="O531" s="186"/>
      <c r="P531" s="186"/>
      <c r="T531" s="186"/>
      <c r="U531" s="186"/>
    </row>
    <row r="532" spans="5:21">
      <c r="E532" s="186"/>
      <c r="F532" s="186"/>
      <c r="J532" s="186"/>
      <c r="K532" s="186"/>
      <c r="O532" s="186"/>
      <c r="P532" s="186"/>
      <c r="T532" s="186"/>
      <c r="U532" s="186"/>
    </row>
    <row r="533" spans="5:21">
      <c r="E533" s="186"/>
      <c r="F533" s="186"/>
      <c r="J533" s="186"/>
      <c r="K533" s="186"/>
      <c r="O533" s="186"/>
      <c r="P533" s="186"/>
      <c r="T533" s="186"/>
      <c r="U533" s="186"/>
    </row>
    <row r="534" spans="5:21">
      <c r="E534" s="186"/>
      <c r="F534" s="186"/>
      <c r="J534" s="186"/>
      <c r="K534" s="186"/>
      <c r="O534" s="186"/>
      <c r="P534" s="186"/>
      <c r="T534" s="186"/>
      <c r="U534" s="186"/>
    </row>
    <row r="535" spans="5:21">
      <c r="E535" s="186"/>
      <c r="F535" s="186"/>
      <c r="J535" s="186"/>
      <c r="K535" s="186"/>
      <c r="O535" s="186"/>
      <c r="P535" s="186"/>
      <c r="T535" s="186"/>
      <c r="U535" s="186"/>
    </row>
    <row r="536" spans="5:21">
      <c r="E536" s="186"/>
      <c r="F536" s="186"/>
      <c r="J536" s="186"/>
      <c r="K536" s="186"/>
      <c r="O536" s="186"/>
      <c r="P536" s="186"/>
      <c r="T536" s="186"/>
      <c r="U536" s="186"/>
    </row>
    <row r="537" spans="5:21">
      <c r="E537" s="186"/>
      <c r="F537" s="186"/>
      <c r="J537" s="186"/>
      <c r="K537" s="186"/>
      <c r="O537" s="186"/>
      <c r="P537" s="186"/>
      <c r="T537" s="186"/>
      <c r="U537" s="186"/>
    </row>
    <row r="538" spans="5:21">
      <c r="E538" s="186"/>
      <c r="F538" s="186"/>
      <c r="J538" s="186"/>
      <c r="K538" s="186"/>
      <c r="O538" s="186"/>
      <c r="P538" s="186"/>
      <c r="T538" s="186"/>
      <c r="U538" s="186"/>
    </row>
    <row r="539" spans="5:21">
      <c r="E539" s="186"/>
      <c r="F539" s="186"/>
      <c r="J539" s="186"/>
      <c r="K539" s="186"/>
      <c r="O539" s="186"/>
      <c r="P539" s="186"/>
      <c r="T539" s="186"/>
      <c r="U539" s="186"/>
    </row>
    <row r="540" spans="5:21">
      <c r="E540" s="186"/>
      <c r="F540" s="186"/>
      <c r="J540" s="186"/>
      <c r="K540" s="186"/>
      <c r="O540" s="186"/>
      <c r="P540" s="186"/>
      <c r="T540" s="186"/>
      <c r="U540" s="186"/>
    </row>
    <row r="541" spans="5:21">
      <c r="E541" s="186"/>
      <c r="F541" s="186"/>
      <c r="J541" s="186"/>
      <c r="K541" s="186"/>
      <c r="O541" s="186"/>
      <c r="P541" s="186"/>
      <c r="T541" s="186"/>
      <c r="U541" s="186"/>
    </row>
    <row r="542" spans="5:21">
      <c r="E542" s="186"/>
      <c r="F542" s="186"/>
      <c r="J542" s="186"/>
      <c r="K542" s="186"/>
      <c r="O542" s="186"/>
      <c r="P542" s="186"/>
      <c r="T542" s="186"/>
      <c r="U542" s="186"/>
    </row>
    <row r="543" spans="5:21">
      <c r="E543" s="186"/>
      <c r="F543" s="186"/>
      <c r="J543" s="186"/>
      <c r="K543" s="186"/>
      <c r="O543" s="186"/>
      <c r="P543" s="186"/>
      <c r="T543" s="186"/>
      <c r="U543" s="186"/>
    </row>
    <row r="544" spans="5:21">
      <c r="E544" s="186"/>
      <c r="F544" s="186"/>
      <c r="J544" s="186"/>
      <c r="K544" s="186"/>
      <c r="O544" s="186"/>
      <c r="P544" s="186"/>
      <c r="T544" s="186"/>
      <c r="U544" s="186"/>
    </row>
    <row r="545" spans="5:21">
      <c r="E545" s="186"/>
      <c r="F545" s="186"/>
      <c r="J545" s="186"/>
      <c r="K545" s="186"/>
      <c r="O545" s="186"/>
      <c r="P545" s="186"/>
      <c r="T545" s="186"/>
      <c r="U545" s="186"/>
    </row>
    <row r="546" spans="5:21">
      <c r="E546" s="186"/>
      <c r="F546" s="186"/>
      <c r="J546" s="186"/>
      <c r="K546" s="186"/>
      <c r="O546" s="186"/>
      <c r="P546" s="186"/>
      <c r="T546" s="186"/>
      <c r="U546" s="186"/>
    </row>
    <row r="547" spans="5:21">
      <c r="E547" s="186"/>
      <c r="F547" s="186"/>
      <c r="J547" s="186"/>
      <c r="K547" s="186"/>
      <c r="O547" s="186"/>
      <c r="P547" s="186"/>
      <c r="T547" s="186"/>
      <c r="U547" s="186"/>
    </row>
    <row r="548" spans="5:21">
      <c r="E548" s="186"/>
      <c r="F548" s="186"/>
      <c r="J548" s="186"/>
      <c r="K548" s="186"/>
      <c r="O548" s="186"/>
      <c r="P548" s="186"/>
      <c r="T548" s="186"/>
      <c r="U548" s="186"/>
    </row>
    <row r="549" spans="5:21">
      <c r="E549" s="186"/>
      <c r="F549" s="186"/>
      <c r="J549" s="186"/>
      <c r="K549" s="186"/>
      <c r="O549" s="186"/>
      <c r="P549" s="186"/>
      <c r="T549" s="186"/>
      <c r="U549" s="186"/>
    </row>
    <row r="550" spans="5:21">
      <c r="E550" s="186"/>
      <c r="F550" s="186"/>
      <c r="J550" s="186"/>
      <c r="K550" s="186"/>
      <c r="O550" s="186"/>
      <c r="P550" s="186"/>
      <c r="T550" s="186"/>
      <c r="U550" s="186"/>
    </row>
    <row r="551" spans="5:21">
      <c r="E551" s="186"/>
      <c r="F551" s="186"/>
      <c r="J551" s="186"/>
      <c r="K551" s="186"/>
      <c r="O551" s="186"/>
      <c r="P551" s="186"/>
      <c r="T551" s="186"/>
      <c r="U551" s="186"/>
    </row>
    <row r="552" spans="5:21">
      <c r="E552" s="186"/>
      <c r="F552" s="186"/>
      <c r="J552" s="186"/>
      <c r="K552" s="186"/>
      <c r="O552" s="186"/>
      <c r="P552" s="186"/>
      <c r="T552" s="186"/>
      <c r="U552" s="186"/>
    </row>
    <row r="553" spans="5:21">
      <c r="E553" s="186"/>
      <c r="F553" s="186"/>
      <c r="J553" s="186"/>
      <c r="K553" s="186"/>
      <c r="O553" s="186"/>
      <c r="P553" s="186"/>
      <c r="T553" s="186"/>
      <c r="U553" s="186"/>
    </row>
    <row r="554" spans="5:21">
      <c r="E554" s="186"/>
      <c r="F554" s="186"/>
      <c r="J554" s="186"/>
      <c r="K554" s="186"/>
      <c r="O554" s="186"/>
      <c r="P554" s="186"/>
      <c r="T554" s="186"/>
      <c r="U554" s="186"/>
    </row>
    <row r="555" spans="5:21">
      <c r="E555" s="186"/>
      <c r="F555" s="186"/>
      <c r="J555" s="186"/>
      <c r="K555" s="186"/>
      <c r="O555" s="186"/>
      <c r="P555" s="186"/>
      <c r="T555" s="186"/>
      <c r="U555" s="186"/>
    </row>
    <row r="556" spans="5:21">
      <c r="E556" s="186"/>
      <c r="F556" s="186"/>
      <c r="J556" s="186"/>
      <c r="K556" s="186"/>
      <c r="O556" s="186"/>
      <c r="P556" s="186"/>
      <c r="T556" s="186"/>
      <c r="U556" s="186"/>
    </row>
    <row r="557" spans="5:21">
      <c r="E557" s="186"/>
      <c r="F557" s="186"/>
      <c r="J557" s="186"/>
      <c r="K557" s="186"/>
      <c r="O557" s="186"/>
      <c r="P557" s="186"/>
      <c r="T557" s="186"/>
      <c r="U557" s="186"/>
    </row>
    <row r="558" spans="5:21">
      <c r="E558" s="186"/>
      <c r="F558" s="186"/>
      <c r="J558" s="186"/>
      <c r="K558" s="186"/>
      <c r="O558" s="186"/>
      <c r="P558" s="186"/>
      <c r="T558" s="186"/>
      <c r="U558" s="186"/>
    </row>
    <row r="559" spans="5:21">
      <c r="E559" s="186"/>
      <c r="F559" s="186"/>
      <c r="J559" s="186"/>
      <c r="K559" s="186"/>
      <c r="O559" s="186"/>
      <c r="P559" s="186"/>
      <c r="T559" s="186"/>
      <c r="U559" s="186"/>
    </row>
    <row r="560" spans="5:21">
      <c r="E560" s="186"/>
      <c r="F560" s="186"/>
      <c r="J560" s="186"/>
      <c r="K560" s="186"/>
      <c r="O560" s="186"/>
      <c r="P560" s="186"/>
      <c r="T560" s="186"/>
      <c r="U560" s="186"/>
    </row>
    <row r="561" spans="5:21">
      <c r="E561" s="186"/>
      <c r="F561" s="186"/>
      <c r="J561" s="186"/>
      <c r="K561" s="186"/>
      <c r="O561" s="186"/>
      <c r="P561" s="186"/>
      <c r="T561" s="186"/>
      <c r="U561" s="186"/>
    </row>
    <row r="562" spans="5:21">
      <c r="E562" s="186"/>
      <c r="F562" s="186"/>
      <c r="J562" s="186"/>
      <c r="K562" s="186"/>
      <c r="O562" s="186"/>
      <c r="P562" s="186"/>
      <c r="T562" s="186"/>
      <c r="U562" s="186"/>
    </row>
    <row r="563" spans="5:21">
      <c r="E563" s="186"/>
      <c r="F563" s="186"/>
      <c r="J563" s="186"/>
      <c r="K563" s="186"/>
      <c r="O563" s="186"/>
      <c r="P563" s="186"/>
      <c r="T563" s="186"/>
      <c r="U563" s="186"/>
    </row>
    <row r="564" spans="5:21">
      <c r="E564" s="186"/>
      <c r="F564" s="186"/>
      <c r="J564" s="186"/>
      <c r="K564" s="186"/>
      <c r="O564" s="186"/>
      <c r="P564" s="186"/>
      <c r="T564" s="186"/>
      <c r="U564" s="186"/>
    </row>
    <row r="565" spans="5:21">
      <c r="E565" s="186"/>
      <c r="F565" s="186"/>
      <c r="J565" s="186"/>
      <c r="K565" s="186"/>
      <c r="O565" s="186"/>
      <c r="P565" s="186"/>
      <c r="T565" s="186"/>
      <c r="U565" s="186"/>
    </row>
    <row r="566" spans="5:21">
      <c r="E566" s="186"/>
      <c r="F566" s="186"/>
      <c r="J566" s="186"/>
      <c r="K566" s="186"/>
      <c r="O566" s="186"/>
      <c r="P566" s="186"/>
      <c r="T566" s="186"/>
      <c r="U566" s="186"/>
    </row>
    <row r="567" spans="5:21">
      <c r="E567" s="186"/>
      <c r="F567" s="186"/>
      <c r="J567" s="186"/>
      <c r="K567" s="186"/>
      <c r="O567" s="186"/>
      <c r="P567" s="186"/>
      <c r="T567" s="186"/>
      <c r="U567" s="186"/>
    </row>
    <row r="568" spans="5:21">
      <c r="E568" s="186"/>
      <c r="F568" s="186"/>
      <c r="J568" s="186"/>
      <c r="K568" s="186"/>
      <c r="O568" s="186"/>
      <c r="P568" s="186"/>
      <c r="T568" s="186"/>
      <c r="U568" s="186"/>
    </row>
    <row r="569" spans="5:21">
      <c r="E569" s="186"/>
      <c r="F569" s="186"/>
      <c r="J569" s="186"/>
      <c r="K569" s="186"/>
      <c r="O569" s="186"/>
      <c r="P569" s="186"/>
      <c r="T569" s="186"/>
      <c r="U569" s="186"/>
    </row>
    <row r="570" spans="5:21">
      <c r="E570" s="186"/>
      <c r="F570" s="186"/>
      <c r="J570" s="186"/>
      <c r="K570" s="186"/>
      <c r="O570" s="186"/>
      <c r="P570" s="186"/>
      <c r="T570" s="186"/>
      <c r="U570" s="186"/>
    </row>
    <row r="571" spans="5:21">
      <c r="E571" s="186"/>
      <c r="F571" s="186"/>
      <c r="J571" s="186"/>
      <c r="K571" s="186"/>
      <c r="O571" s="186"/>
      <c r="P571" s="186"/>
      <c r="T571" s="186"/>
      <c r="U571" s="186"/>
    </row>
    <row r="572" spans="5:21">
      <c r="E572" s="186"/>
      <c r="F572" s="186"/>
      <c r="J572" s="186"/>
      <c r="K572" s="186"/>
      <c r="O572" s="186"/>
      <c r="P572" s="186"/>
      <c r="T572" s="186"/>
      <c r="U572" s="186"/>
    </row>
    <row r="573" spans="5:21">
      <c r="E573" s="186"/>
      <c r="F573" s="186"/>
      <c r="J573" s="186"/>
      <c r="K573" s="186"/>
      <c r="O573" s="186"/>
      <c r="P573" s="186"/>
      <c r="T573" s="186"/>
      <c r="U573" s="186"/>
    </row>
    <row r="574" spans="5:21">
      <c r="E574" s="186"/>
      <c r="F574" s="186"/>
      <c r="J574" s="186"/>
      <c r="K574" s="186"/>
      <c r="O574" s="186"/>
      <c r="P574" s="186"/>
      <c r="T574" s="186"/>
      <c r="U574" s="186"/>
    </row>
    <row r="575" spans="5:21">
      <c r="E575" s="186"/>
      <c r="F575" s="186"/>
      <c r="J575" s="186"/>
      <c r="K575" s="186"/>
      <c r="O575" s="186"/>
      <c r="P575" s="186"/>
      <c r="T575" s="186"/>
      <c r="U575" s="186"/>
    </row>
    <row r="576" spans="5:21">
      <c r="E576" s="186"/>
      <c r="F576" s="186"/>
      <c r="J576" s="186"/>
      <c r="K576" s="186"/>
      <c r="O576" s="186"/>
      <c r="P576" s="186"/>
      <c r="T576" s="186"/>
      <c r="U576" s="186"/>
    </row>
    <row r="577" spans="5:21">
      <c r="E577" s="186"/>
      <c r="F577" s="186"/>
      <c r="J577" s="186"/>
      <c r="K577" s="186"/>
      <c r="O577" s="186"/>
      <c r="P577" s="186"/>
      <c r="T577" s="186"/>
      <c r="U577" s="186"/>
    </row>
    <row r="578" spans="5:21">
      <c r="E578" s="186"/>
      <c r="F578" s="186"/>
      <c r="J578" s="186"/>
      <c r="K578" s="186"/>
      <c r="O578" s="186"/>
      <c r="P578" s="186"/>
      <c r="T578" s="186"/>
      <c r="U578" s="186"/>
    </row>
    <row r="579" spans="5:21">
      <c r="E579" s="186"/>
      <c r="F579" s="186"/>
      <c r="J579" s="186"/>
      <c r="K579" s="186"/>
      <c r="O579" s="186"/>
      <c r="P579" s="186"/>
      <c r="T579" s="186"/>
      <c r="U579" s="186"/>
    </row>
    <row r="580" spans="5:21">
      <c r="E580" s="186"/>
      <c r="F580" s="186"/>
      <c r="J580" s="186"/>
      <c r="K580" s="186"/>
      <c r="O580" s="186"/>
      <c r="P580" s="186"/>
      <c r="T580" s="186"/>
      <c r="U580" s="186"/>
    </row>
    <row r="581" spans="5:21">
      <c r="E581" s="186"/>
      <c r="F581" s="186"/>
      <c r="J581" s="186"/>
      <c r="K581" s="186"/>
      <c r="O581" s="186"/>
      <c r="P581" s="186"/>
      <c r="T581" s="186"/>
      <c r="U581" s="186"/>
    </row>
    <row r="582" spans="5:21">
      <c r="E582" s="186"/>
      <c r="F582" s="186"/>
      <c r="J582" s="186"/>
      <c r="K582" s="186"/>
      <c r="O582" s="186"/>
      <c r="P582" s="186"/>
      <c r="T582" s="186"/>
      <c r="U582" s="186"/>
    </row>
    <row r="583" spans="5:21">
      <c r="E583" s="186"/>
      <c r="F583" s="186"/>
      <c r="J583" s="186"/>
      <c r="K583" s="186"/>
      <c r="O583" s="186"/>
      <c r="P583" s="186"/>
      <c r="T583" s="186"/>
      <c r="U583" s="186"/>
    </row>
    <row r="584" spans="5:21">
      <c r="E584" s="186"/>
      <c r="F584" s="186"/>
      <c r="J584" s="186"/>
      <c r="K584" s="186"/>
      <c r="O584" s="186"/>
      <c r="P584" s="186"/>
      <c r="T584" s="186"/>
      <c r="U584" s="186"/>
    </row>
    <row r="585" spans="5:21">
      <c r="E585" s="186"/>
      <c r="F585" s="186"/>
      <c r="J585" s="186"/>
      <c r="K585" s="186"/>
      <c r="O585" s="186"/>
      <c r="P585" s="186"/>
      <c r="T585" s="186"/>
      <c r="U585" s="186"/>
    </row>
    <row r="586" spans="5:21">
      <c r="E586" s="186"/>
      <c r="F586" s="186"/>
      <c r="J586" s="186"/>
      <c r="K586" s="186"/>
      <c r="O586" s="186"/>
      <c r="P586" s="186"/>
      <c r="T586" s="186"/>
      <c r="U586" s="186"/>
    </row>
    <row r="587" spans="5:21">
      <c r="E587" s="186"/>
      <c r="F587" s="186"/>
      <c r="J587" s="186"/>
      <c r="K587" s="186"/>
      <c r="O587" s="186"/>
      <c r="P587" s="186"/>
      <c r="T587" s="186"/>
      <c r="U587" s="186"/>
    </row>
    <row r="588" spans="5:21">
      <c r="E588" s="186"/>
      <c r="F588" s="186"/>
      <c r="J588" s="186"/>
      <c r="K588" s="186"/>
      <c r="O588" s="186"/>
      <c r="P588" s="186"/>
      <c r="T588" s="186"/>
      <c r="U588" s="186"/>
    </row>
    <row r="589" spans="5:21">
      <c r="E589" s="186"/>
      <c r="F589" s="186"/>
      <c r="J589" s="186"/>
      <c r="K589" s="186"/>
      <c r="O589" s="186"/>
      <c r="P589" s="186"/>
      <c r="T589" s="186"/>
      <c r="U589" s="186"/>
    </row>
    <row r="590" spans="5:21">
      <c r="E590" s="186"/>
      <c r="F590" s="186"/>
      <c r="J590" s="186"/>
      <c r="K590" s="186"/>
      <c r="O590" s="186"/>
      <c r="P590" s="186"/>
      <c r="T590" s="186"/>
      <c r="U590" s="186"/>
    </row>
    <row r="591" spans="5:21">
      <c r="E591" s="186"/>
      <c r="F591" s="186"/>
      <c r="J591" s="186"/>
      <c r="K591" s="186"/>
      <c r="O591" s="186"/>
      <c r="P591" s="186"/>
      <c r="T591" s="186"/>
      <c r="U591" s="186"/>
    </row>
    <row r="592" spans="5:21">
      <c r="E592" s="186"/>
      <c r="F592" s="186"/>
      <c r="J592" s="186"/>
      <c r="K592" s="186"/>
      <c r="O592" s="186"/>
      <c r="P592" s="186"/>
      <c r="T592" s="186"/>
      <c r="U592" s="186"/>
    </row>
    <row r="593" spans="5:21">
      <c r="E593" s="186"/>
      <c r="F593" s="186"/>
      <c r="J593" s="186"/>
      <c r="K593" s="186"/>
      <c r="O593" s="186"/>
      <c r="P593" s="186"/>
      <c r="T593" s="186"/>
      <c r="U593" s="186"/>
    </row>
    <row r="594" spans="5:21">
      <c r="E594" s="186"/>
      <c r="F594" s="186"/>
      <c r="J594" s="186"/>
      <c r="K594" s="186"/>
      <c r="O594" s="186"/>
      <c r="P594" s="186"/>
      <c r="T594" s="186"/>
      <c r="U594" s="186"/>
    </row>
    <row r="595" spans="5:21">
      <c r="E595" s="186"/>
      <c r="F595" s="186"/>
      <c r="J595" s="186"/>
      <c r="K595" s="186"/>
      <c r="O595" s="186"/>
      <c r="P595" s="186"/>
      <c r="T595" s="186"/>
      <c r="U595" s="186"/>
    </row>
    <row r="596" spans="5:21">
      <c r="E596" s="186"/>
      <c r="F596" s="186"/>
      <c r="J596" s="186"/>
      <c r="K596" s="186"/>
      <c r="O596" s="186"/>
      <c r="P596" s="186"/>
      <c r="T596" s="186"/>
      <c r="U596" s="186"/>
    </row>
    <row r="597" spans="5:21">
      <c r="E597" s="186"/>
      <c r="F597" s="186"/>
      <c r="J597" s="186"/>
      <c r="K597" s="186"/>
      <c r="O597" s="186"/>
      <c r="P597" s="186"/>
      <c r="T597" s="186"/>
      <c r="U597" s="186"/>
    </row>
    <row r="598" spans="5:21">
      <c r="E598" s="186"/>
      <c r="F598" s="186"/>
      <c r="J598" s="186"/>
      <c r="K598" s="186"/>
      <c r="O598" s="186"/>
      <c r="P598" s="186"/>
      <c r="T598" s="186"/>
      <c r="U598" s="186"/>
    </row>
    <row r="599" spans="5:21">
      <c r="E599" s="186"/>
      <c r="F599" s="186"/>
      <c r="J599" s="186"/>
      <c r="K599" s="186"/>
      <c r="O599" s="186"/>
      <c r="P599" s="186"/>
      <c r="T599" s="186"/>
      <c r="U599" s="186"/>
    </row>
    <row r="600" spans="5:21">
      <c r="E600" s="186"/>
      <c r="F600" s="186"/>
      <c r="J600" s="186"/>
      <c r="K600" s="186"/>
      <c r="O600" s="186"/>
      <c r="P600" s="186"/>
      <c r="T600" s="186"/>
      <c r="U600" s="186"/>
    </row>
    <row r="601" spans="5:21">
      <c r="E601" s="186"/>
      <c r="F601" s="186"/>
      <c r="J601" s="186"/>
      <c r="K601" s="186"/>
      <c r="O601" s="186"/>
      <c r="P601" s="186"/>
      <c r="T601" s="186"/>
      <c r="U601" s="186"/>
    </row>
    <row r="602" spans="5:21">
      <c r="E602" s="186"/>
      <c r="F602" s="186"/>
      <c r="J602" s="186"/>
      <c r="K602" s="186"/>
      <c r="O602" s="186"/>
      <c r="P602" s="186"/>
      <c r="T602" s="186"/>
      <c r="U602" s="186"/>
    </row>
    <row r="603" spans="5:21">
      <c r="E603" s="186"/>
      <c r="F603" s="186"/>
      <c r="J603" s="186"/>
      <c r="K603" s="186"/>
      <c r="O603" s="186"/>
      <c r="P603" s="186"/>
      <c r="T603" s="186"/>
      <c r="U603" s="186"/>
    </row>
    <row r="604" spans="5:21">
      <c r="E604" s="186"/>
      <c r="F604" s="186"/>
      <c r="J604" s="186"/>
      <c r="K604" s="186"/>
      <c r="O604" s="186"/>
      <c r="P604" s="186"/>
      <c r="T604" s="186"/>
      <c r="U604" s="186"/>
    </row>
    <row r="605" spans="5:21">
      <c r="E605" s="186"/>
      <c r="F605" s="186"/>
      <c r="J605" s="186"/>
      <c r="K605" s="186"/>
      <c r="O605" s="186"/>
      <c r="P605" s="186"/>
      <c r="T605" s="186"/>
      <c r="U605" s="186"/>
    </row>
    <row r="606" spans="5:21">
      <c r="E606" s="186"/>
      <c r="F606" s="186"/>
      <c r="J606" s="186"/>
      <c r="K606" s="186"/>
      <c r="O606" s="186"/>
      <c r="P606" s="186"/>
      <c r="T606" s="186"/>
      <c r="U606" s="186"/>
    </row>
    <row r="607" spans="5:21">
      <c r="E607" s="186"/>
      <c r="F607" s="186"/>
      <c r="J607" s="186"/>
      <c r="K607" s="186"/>
      <c r="O607" s="186"/>
      <c r="P607" s="186"/>
      <c r="T607" s="186"/>
      <c r="U607" s="186"/>
    </row>
    <row r="608" spans="5:21">
      <c r="E608" s="186"/>
      <c r="F608" s="186"/>
      <c r="J608" s="186"/>
      <c r="K608" s="186"/>
      <c r="O608" s="186"/>
      <c r="P608" s="186"/>
      <c r="T608" s="186"/>
      <c r="U608" s="186"/>
    </row>
    <row r="609" spans="5:21">
      <c r="E609" s="186"/>
      <c r="F609" s="186"/>
      <c r="J609" s="186"/>
      <c r="K609" s="186"/>
      <c r="O609" s="186"/>
      <c r="P609" s="186"/>
      <c r="T609" s="186"/>
      <c r="U609" s="186"/>
    </row>
    <row r="610" spans="5:21">
      <c r="E610" s="186"/>
      <c r="F610" s="186"/>
      <c r="J610" s="186"/>
      <c r="K610" s="186"/>
      <c r="O610" s="186"/>
      <c r="P610" s="186"/>
      <c r="T610" s="186"/>
      <c r="U610" s="186"/>
    </row>
    <row r="611" spans="5:21">
      <c r="E611" s="186"/>
      <c r="F611" s="186"/>
      <c r="J611" s="186"/>
      <c r="K611" s="186"/>
      <c r="O611" s="186"/>
      <c r="P611" s="186"/>
      <c r="T611" s="186"/>
      <c r="U611" s="186"/>
    </row>
    <row r="612" spans="5:21">
      <c r="E612" s="186"/>
      <c r="F612" s="186"/>
      <c r="J612" s="186"/>
      <c r="K612" s="186"/>
      <c r="O612" s="186"/>
      <c r="P612" s="186"/>
      <c r="T612" s="186"/>
      <c r="U612" s="186"/>
    </row>
    <row r="613" spans="5:21">
      <c r="E613" s="186"/>
      <c r="F613" s="186"/>
      <c r="J613" s="186"/>
      <c r="K613" s="186"/>
      <c r="O613" s="186"/>
      <c r="P613" s="186"/>
      <c r="T613" s="186"/>
      <c r="U613" s="186"/>
    </row>
    <row r="614" spans="5:21">
      <c r="E614" s="186"/>
      <c r="F614" s="186"/>
      <c r="J614" s="186"/>
      <c r="K614" s="186"/>
      <c r="O614" s="186"/>
      <c r="P614" s="186"/>
      <c r="T614" s="186"/>
      <c r="U614" s="186"/>
    </row>
    <row r="615" spans="5:21">
      <c r="E615" s="186"/>
      <c r="F615" s="186"/>
      <c r="J615" s="186"/>
      <c r="K615" s="186"/>
      <c r="O615" s="186"/>
      <c r="P615" s="186"/>
      <c r="T615" s="186"/>
      <c r="U615" s="186"/>
    </row>
    <row r="616" spans="5:21">
      <c r="E616" s="186"/>
      <c r="F616" s="186"/>
      <c r="J616" s="186"/>
      <c r="K616" s="186"/>
      <c r="O616" s="186"/>
      <c r="P616" s="186"/>
      <c r="T616" s="186"/>
      <c r="U616" s="186"/>
    </row>
    <row r="617" spans="5:21">
      <c r="E617" s="186"/>
      <c r="F617" s="186"/>
      <c r="J617" s="186"/>
      <c r="K617" s="186"/>
      <c r="O617" s="186"/>
      <c r="P617" s="186"/>
      <c r="T617" s="186"/>
      <c r="U617" s="186"/>
    </row>
    <row r="618" spans="5:21">
      <c r="E618" s="186"/>
      <c r="F618" s="186"/>
      <c r="J618" s="186"/>
      <c r="K618" s="186"/>
      <c r="O618" s="186"/>
      <c r="P618" s="186"/>
      <c r="T618" s="186"/>
      <c r="U618" s="186"/>
    </row>
    <row r="619" spans="5:21">
      <c r="E619" s="186"/>
      <c r="F619" s="186"/>
      <c r="J619" s="186"/>
      <c r="K619" s="186"/>
      <c r="O619" s="186"/>
      <c r="P619" s="186"/>
      <c r="T619" s="186"/>
      <c r="U619" s="186"/>
    </row>
    <row r="620" spans="5:21">
      <c r="E620" s="186"/>
      <c r="F620" s="186"/>
      <c r="J620" s="186"/>
      <c r="K620" s="186"/>
      <c r="O620" s="186"/>
      <c r="P620" s="186"/>
      <c r="T620" s="186"/>
      <c r="U620" s="186"/>
    </row>
    <row r="621" spans="5:21">
      <c r="E621" s="186"/>
      <c r="F621" s="186"/>
      <c r="J621" s="186"/>
      <c r="K621" s="186"/>
      <c r="O621" s="186"/>
      <c r="P621" s="186"/>
      <c r="T621" s="186"/>
      <c r="U621" s="186"/>
    </row>
    <row r="622" spans="5:21">
      <c r="E622" s="186"/>
      <c r="F622" s="186"/>
      <c r="J622" s="186"/>
      <c r="K622" s="186"/>
      <c r="O622" s="186"/>
      <c r="P622" s="186"/>
      <c r="T622" s="186"/>
      <c r="U622" s="186"/>
    </row>
    <row r="623" spans="5:21">
      <c r="E623" s="186"/>
      <c r="F623" s="186"/>
      <c r="J623" s="186"/>
      <c r="K623" s="186"/>
      <c r="O623" s="186"/>
      <c r="P623" s="186"/>
      <c r="T623" s="186"/>
      <c r="U623" s="186"/>
    </row>
    <row r="624" spans="5:21">
      <c r="E624" s="186"/>
      <c r="F624" s="186"/>
      <c r="J624" s="186"/>
      <c r="K624" s="186"/>
      <c r="O624" s="186"/>
      <c r="P624" s="186"/>
      <c r="T624" s="186"/>
      <c r="U624" s="186"/>
    </row>
    <row r="625" spans="5:21">
      <c r="E625" s="186"/>
      <c r="F625" s="186"/>
      <c r="J625" s="186"/>
      <c r="K625" s="186"/>
      <c r="O625" s="186"/>
      <c r="P625" s="186"/>
      <c r="T625" s="186"/>
      <c r="U625" s="186"/>
    </row>
    <row r="626" spans="5:21">
      <c r="E626" s="186"/>
      <c r="F626" s="186"/>
      <c r="J626" s="186"/>
      <c r="K626" s="186"/>
      <c r="O626" s="186"/>
      <c r="P626" s="186"/>
      <c r="T626" s="186"/>
      <c r="U626" s="186"/>
    </row>
    <row r="627" spans="5:21">
      <c r="E627" s="186"/>
      <c r="F627" s="186"/>
      <c r="J627" s="186"/>
      <c r="K627" s="186"/>
      <c r="O627" s="186"/>
      <c r="P627" s="186"/>
      <c r="T627" s="186"/>
      <c r="U627" s="186"/>
    </row>
    <row r="628" spans="5:21">
      <c r="E628" s="186"/>
      <c r="F628" s="186"/>
      <c r="J628" s="186"/>
      <c r="K628" s="186"/>
      <c r="O628" s="186"/>
      <c r="P628" s="186"/>
      <c r="T628" s="186"/>
      <c r="U628" s="186"/>
    </row>
    <row r="629" spans="5:21">
      <c r="E629" s="186"/>
      <c r="F629" s="186"/>
      <c r="J629" s="186"/>
      <c r="K629" s="186"/>
      <c r="O629" s="186"/>
      <c r="P629" s="186"/>
      <c r="T629" s="186"/>
      <c r="U629" s="186"/>
    </row>
    <row r="630" spans="5:21">
      <c r="E630" s="186"/>
      <c r="F630" s="186"/>
      <c r="J630" s="186"/>
      <c r="K630" s="186"/>
      <c r="O630" s="186"/>
      <c r="P630" s="186"/>
      <c r="T630" s="186"/>
      <c r="U630" s="186"/>
    </row>
    <row r="631" spans="5:21">
      <c r="E631" s="186"/>
      <c r="F631" s="186"/>
      <c r="J631" s="186"/>
      <c r="K631" s="186"/>
      <c r="O631" s="186"/>
      <c r="P631" s="186"/>
      <c r="T631" s="186"/>
      <c r="U631" s="186"/>
    </row>
    <row r="632" spans="5:21">
      <c r="E632" s="186"/>
      <c r="F632" s="186"/>
      <c r="J632" s="186"/>
      <c r="K632" s="186"/>
      <c r="O632" s="186"/>
      <c r="P632" s="186"/>
      <c r="T632" s="186"/>
      <c r="U632" s="186"/>
    </row>
    <row r="633" spans="5:21">
      <c r="E633" s="186"/>
      <c r="F633" s="186"/>
      <c r="J633" s="186"/>
      <c r="K633" s="186"/>
      <c r="O633" s="186"/>
      <c r="P633" s="186"/>
      <c r="T633" s="186"/>
      <c r="U633" s="186"/>
    </row>
    <row r="634" spans="5:21">
      <c r="E634" s="186"/>
      <c r="F634" s="186"/>
      <c r="J634" s="186"/>
      <c r="K634" s="186"/>
      <c r="O634" s="186"/>
      <c r="P634" s="186"/>
      <c r="T634" s="186"/>
      <c r="U634" s="186"/>
    </row>
    <row r="635" spans="5:21">
      <c r="E635" s="186"/>
      <c r="F635" s="186"/>
      <c r="J635" s="186"/>
      <c r="K635" s="186"/>
      <c r="O635" s="186"/>
      <c r="P635" s="186"/>
      <c r="T635" s="186"/>
      <c r="U635" s="186"/>
    </row>
    <row r="636" spans="5:21">
      <c r="E636" s="186"/>
      <c r="F636" s="186"/>
      <c r="J636" s="186"/>
      <c r="K636" s="186"/>
      <c r="O636" s="186"/>
      <c r="P636" s="186"/>
      <c r="T636" s="186"/>
      <c r="U636" s="186"/>
    </row>
    <row r="637" spans="5:21">
      <c r="E637" s="186"/>
      <c r="F637" s="186"/>
      <c r="J637" s="186"/>
      <c r="K637" s="186"/>
      <c r="O637" s="186"/>
      <c r="P637" s="186"/>
      <c r="T637" s="186"/>
      <c r="U637" s="186"/>
    </row>
    <row r="638" spans="5:21">
      <c r="E638" s="186"/>
      <c r="F638" s="186"/>
      <c r="J638" s="186"/>
      <c r="K638" s="186"/>
      <c r="O638" s="186"/>
      <c r="P638" s="186"/>
      <c r="T638" s="186"/>
      <c r="U638" s="186"/>
    </row>
    <row r="639" spans="5:21">
      <c r="E639" s="186"/>
      <c r="F639" s="186"/>
      <c r="J639" s="186"/>
      <c r="K639" s="186"/>
      <c r="O639" s="186"/>
      <c r="P639" s="186"/>
      <c r="T639" s="186"/>
      <c r="U639" s="186"/>
    </row>
    <row r="640" spans="5:21">
      <c r="E640" s="186"/>
      <c r="F640" s="186"/>
      <c r="J640" s="186"/>
      <c r="K640" s="186"/>
      <c r="O640" s="186"/>
      <c r="P640" s="186"/>
      <c r="T640" s="186"/>
      <c r="U640" s="186"/>
    </row>
    <row r="641" spans="5:21">
      <c r="E641" s="186"/>
      <c r="F641" s="186"/>
      <c r="J641" s="186"/>
      <c r="K641" s="186"/>
      <c r="O641" s="186"/>
      <c r="P641" s="186"/>
      <c r="T641" s="186"/>
      <c r="U641" s="186"/>
    </row>
    <row r="642" spans="5:21">
      <c r="E642" s="186"/>
      <c r="F642" s="186"/>
      <c r="J642" s="186"/>
      <c r="K642" s="186"/>
      <c r="O642" s="186"/>
      <c r="P642" s="186"/>
      <c r="T642" s="186"/>
      <c r="U642" s="186"/>
    </row>
    <row r="643" spans="5:21">
      <c r="E643" s="186"/>
      <c r="F643" s="186"/>
      <c r="J643" s="186"/>
      <c r="K643" s="186"/>
      <c r="O643" s="186"/>
      <c r="P643" s="186"/>
      <c r="T643" s="186"/>
      <c r="U643" s="186"/>
    </row>
    <row r="644" spans="5:21">
      <c r="E644" s="186"/>
      <c r="F644" s="186"/>
      <c r="J644" s="186"/>
      <c r="K644" s="186"/>
      <c r="O644" s="186"/>
      <c r="P644" s="186"/>
      <c r="T644" s="186"/>
      <c r="U644" s="186"/>
    </row>
    <row r="645" spans="5:21">
      <c r="E645" s="186"/>
      <c r="F645" s="186"/>
      <c r="J645" s="186"/>
      <c r="K645" s="186"/>
      <c r="O645" s="186"/>
      <c r="P645" s="186"/>
      <c r="T645" s="186"/>
      <c r="U645" s="186"/>
    </row>
    <row r="646" spans="5:21">
      <c r="E646" s="186"/>
      <c r="F646" s="186"/>
      <c r="J646" s="186"/>
      <c r="K646" s="186"/>
      <c r="O646" s="186"/>
      <c r="P646" s="186"/>
      <c r="T646" s="186"/>
      <c r="U646" s="186"/>
    </row>
    <row r="647" spans="5:21">
      <c r="E647" s="186"/>
      <c r="F647" s="186"/>
      <c r="J647" s="186"/>
      <c r="K647" s="186"/>
      <c r="O647" s="186"/>
      <c r="P647" s="186"/>
      <c r="T647" s="186"/>
      <c r="U647" s="186"/>
    </row>
    <row r="648" spans="5:21">
      <c r="E648" s="186"/>
      <c r="F648" s="186"/>
      <c r="J648" s="186"/>
      <c r="K648" s="186"/>
      <c r="O648" s="186"/>
      <c r="P648" s="186"/>
      <c r="T648" s="186"/>
      <c r="U648" s="186"/>
    </row>
    <row r="649" spans="5:21">
      <c r="E649" s="186"/>
      <c r="F649" s="186"/>
      <c r="J649" s="186"/>
      <c r="K649" s="186"/>
      <c r="O649" s="186"/>
      <c r="P649" s="186"/>
      <c r="T649" s="186"/>
      <c r="U649" s="186"/>
    </row>
    <row r="650" spans="5:21">
      <c r="E650" s="186"/>
      <c r="F650" s="186"/>
      <c r="J650" s="186"/>
      <c r="K650" s="186"/>
      <c r="O650" s="186"/>
      <c r="P650" s="186"/>
      <c r="T650" s="186"/>
      <c r="U650" s="186"/>
    </row>
    <row r="651" spans="5:21">
      <c r="E651" s="186"/>
      <c r="F651" s="186"/>
      <c r="J651" s="186"/>
      <c r="K651" s="186"/>
      <c r="O651" s="186"/>
      <c r="P651" s="186"/>
      <c r="T651" s="186"/>
      <c r="U651" s="186"/>
    </row>
    <row r="652" spans="5:21">
      <c r="E652" s="186"/>
      <c r="F652" s="186"/>
      <c r="J652" s="186"/>
      <c r="K652" s="186"/>
      <c r="O652" s="186"/>
      <c r="P652" s="186"/>
      <c r="T652" s="186"/>
      <c r="U652" s="186"/>
    </row>
    <row r="653" spans="5:21">
      <c r="E653" s="186"/>
      <c r="F653" s="186"/>
      <c r="J653" s="186"/>
      <c r="K653" s="186"/>
      <c r="O653" s="186"/>
      <c r="P653" s="186"/>
      <c r="T653" s="186"/>
      <c r="U653" s="186"/>
    </row>
    <row r="654" spans="5:21">
      <c r="E654" s="186"/>
      <c r="F654" s="186"/>
      <c r="J654" s="186"/>
      <c r="K654" s="186"/>
      <c r="O654" s="186"/>
      <c r="P654" s="186"/>
      <c r="T654" s="186"/>
      <c r="U654" s="186"/>
    </row>
    <row r="655" spans="5:21">
      <c r="E655" s="186"/>
      <c r="F655" s="186"/>
      <c r="J655" s="186"/>
      <c r="K655" s="186"/>
      <c r="O655" s="186"/>
      <c r="P655" s="186"/>
      <c r="T655" s="186"/>
      <c r="U655" s="186"/>
    </row>
    <row r="656" spans="5:21">
      <c r="E656" s="186"/>
      <c r="F656" s="186"/>
      <c r="J656" s="186"/>
      <c r="K656" s="186"/>
      <c r="O656" s="186"/>
      <c r="P656" s="186"/>
      <c r="T656" s="186"/>
      <c r="U656" s="186"/>
    </row>
    <row r="657" spans="5:21">
      <c r="E657" s="186"/>
      <c r="F657" s="186"/>
      <c r="J657" s="186"/>
      <c r="K657" s="186"/>
      <c r="O657" s="186"/>
      <c r="P657" s="186"/>
      <c r="T657" s="186"/>
      <c r="U657" s="186"/>
    </row>
    <row r="658" spans="5:21">
      <c r="E658" s="186"/>
      <c r="F658" s="186"/>
      <c r="J658" s="186"/>
      <c r="K658" s="186"/>
      <c r="O658" s="186"/>
      <c r="P658" s="186"/>
      <c r="T658" s="186"/>
      <c r="U658" s="186"/>
    </row>
    <row r="659" spans="5:21">
      <c r="E659" s="186"/>
      <c r="F659" s="186"/>
      <c r="J659" s="186"/>
      <c r="K659" s="186"/>
      <c r="O659" s="186"/>
      <c r="P659" s="186"/>
      <c r="T659" s="186"/>
      <c r="U659" s="186"/>
    </row>
    <row r="660" spans="5:21">
      <c r="E660" s="186"/>
      <c r="F660" s="186"/>
      <c r="J660" s="186"/>
      <c r="K660" s="186"/>
      <c r="O660" s="186"/>
      <c r="P660" s="186"/>
      <c r="T660" s="186"/>
      <c r="U660" s="186"/>
    </row>
    <row r="661" spans="5:21">
      <c r="E661" s="186"/>
      <c r="F661" s="186"/>
      <c r="J661" s="186"/>
      <c r="K661" s="186"/>
      <c r="O661" s="186"/>
      <c r="P661" s="186"/>
      <c r="T661" s="186"/>
      <c r="U661" s="186"/>
    </row>
    <row r="662" spans="5:21">
      <c r="E662" s="186"/>
      <c r="F662" s="186"/>
      <c r="J662" s="186"/>
      <c r="K662" s="186"/>
      <c r="O662" s="186"/>
      <c r="P662" s="186"/>
      <c r="T662" s="186"/>
      <c r="U662" s="186"/>
    </row>
    <row r="663" spans="5:21">
      <c r="E663" s="186"/>
      <c r="F663" s="186"/>
      <c r="J663" s="186"/>
      <c r="K663" s="186"/>
      <c r="O663" s="186"/>
      <c r="P663" s="186"/>
      <c r="T663" s="186"/>
      <c r="U663" s="186"/>
    </row>
    <row r="664" spans="5:21">
      <c r="E664" s="186"/>
      <c r="F664" s="186"/>
      <c r="J664" s="186"/>
      <c r="K664" s="186"/>
      <c r="O664" s="186"/>
      <c r="P664" s="186"/>
      <c r="T664" s="186"/>
      <c r="U664" s="186"/>
    </row>
    <row r="665" spans="5:21">
      <c r="E665" s="186"/>
      <c r="F665" s="186"/>
      <c r="J665" s="186"/>
      <c r="K665" s="186"/>
      <c r="O665" s="186"/>
      <c r="P665" s="186"/>
      <c r="T665" s="186"/>
      <c r="U665" s="186"/>
    </row>
    <row r="666" spans="5:21">
      <c r="E666" s="186"/>
      <c r="F666" s="186"/>
      <c r="J666" s="186"/>
      <c r="K666" s="186"/>
      <c r="O666" s="186"/>
      <c r="P666" s="186"/>
      <c r="T666" s="186"/>
      <c r="U666" s="186"/>
    </row>
    <row r="667" spans="5:21">
      <c r="E667" s="186"/>
      <c r="F667" s="186"/>
      <c r="J667" s="186"/>
      <c r="K667" s="186"/>
      <c r="O667" s="186"/>
      <c r="P667" s="186"/>
      <c r="T667" s="186"/>
      <c r="U667" s="186"/>
    </row>
    <row r="668" spans="5:21">
      <c r="E668" s="186"/>
      <c r="F668" s="186"/>
      <c r="J668" s="186"/>
      <c r="K668" s="186"/>
      <c r="O668" s="186"/>
      <c r="P668" s="186"/>
      <c r="T668" s="186"/>
      <c r="U668" s="186"/>
    </row>
    <row r="669" spans="5:21">
      <c r="E669" s="186"/>
      <c r="F669" s="186"/>
      <c r="J669" s="186"/>
      <c r="K669" s="186"/>
      <c r="O669" s="186"/>
      <c r="P669" s="186"/>
      <c r="T669" s="186"/>
      <c r="U669" s="186"/>
    </row>
    <row r="670" spans="5:21">
      <c r="E670" s="186"/>
      <c r="F670" s="186"/>
      <c r="J670" s="186"/>
      <c r="K670" s="186"/>
      <c r="O670" s="186"/>
      <c r="P670" s="186"/>
      <c r="T670" s="186"/>
      <c r="U670" s="186"/>
    </row>
    <row r="671" spans="5:21">
      <c r="E671" s="186"/>
      <c r="F671" s="186"/>
      <c r="J671" s="186"/>
      <c r="K671" s="186"/>
      <c r="O671" s="186"/>
      <c r="P671" s="186"/>
      <c r="T671" s="186"/>
      <c r="U671" s="186"/>
    </row>
    <row r="672" spans="5:21">
      <c r="E672" s="186"/>
      <c r="F672" s="186"/>
      <c r="J672" s="186"/>
      <c r="K672" s="186"/>
      <c r="O672" s="186"/>
      <c r="P672" s="186"/>
      <c r="T672" s="186"/>
      <c r="U672" s="186"/>
    </row>
    <row r="673" spans="5:21">
      <c r="E673" s="186"/>
      <c r="F673" s="186"/>
      <c r="J673" s="186"/>
      <c r="K673" s="186"/>
      <c r="O673" s="186"/>
      <c r="P673" s="186"/>
      <c r="T673" s="186"/>
      <c r="U673" s="186"/>
    </row>
    <row r="674" spans="5:21">
      <c r="E674" s="186"/>
      <c r="F674" s="186"/>
      <c r="J674" s="186"/>
      <c r="K674" s="186"/>
      <c r="O674" s="186"/>
      <c r="P674" s="186"/>
      <c r="T674" s="186"/>
      <c r="U674" s="186"/>
    </row>
    <row r="675" spans="5:21">
      <c r="E675" s="186"/>
      <c r="F675" s="186"/>
      <c r="J675" s="186"/>
      <c r="K675" s="186"/>
      <c r="O675" s="186"/>
      <c r="P675" s="186"/>
      <c r="T675" s="186"/>
      <c r="U675" s="186"/>
    </row>
    <row r="676" spans="5:21">
      <c r="E676" s="186"/>
      <c r="F676" s="186"/>
      <c r="J676" s="186"/>
      <c r="K676" s="186"/>
      <c r="O676" s="186"/>
      <c r="P676" s="186"/>
      <c r="T676" s="186"/>
      <c r="U676" s="186"/>
    </row>
    <row r="677" spans="5:21">
      <c r="E677" s="186"/>
      <c r="F677" s="186"/>
      <c r="J677" s="186"/>
      <c r="K677" s="186"/>
      <c r="O677" s="186"/>
      <c r="P677" s="186"/>
      <c r="T677" s="186"/>
      <c r="U677" s="186"/>
    </row>
    <row r="678" spans="5:21">
      <c r="E678" s="186"/>
      <c r="F678" s="186"/>
      <c r="J678" s="186"/>
      <c r="K678" s="186"/>
      <c r="O678" s="186"/>
      <c r="P678" s="186"/>
      <c r="T678" s="186"/>
      <c r="U678" s="186"/>
    </row>
    <row r="679" spans="5:21">
      <c r="E679" s="186"/>
      <c r="F679" s="186"/>
      <c r="J679" s="186"/>
      <c r="K679" s="186"/>
      <c r="O679" s="186"/>
      <c r="P679" s="186"/>
      <c r="T679" s="186"/>
      <c r="U679" s="186"/>
    </row>
    <row r="680" spans="5:21">
      <c r="E680" s="186"/>
      <c r="F680" s="186"/>
      <c r="J680" s="186"/>
      <c r="K680" s="186"/>
      <c r="O680" s="186"/>
      <c r="P680" s="186"/>
      <c r="T680" s="186"/>
      <c r="U680" s="186"/>
    </row>
    <row r="681" spans="5:21">
      <c r="E681" s="186"/>
      <c r="F681" s="186"/>
      <c r="J681" s="186"/>
      <c r="K681" s="186"/>
      <c r="O681" s="186"/>
      <c r="P681" s="186"/>
      <c r="T681" s="186"/>
      <c r="U681" s="186"/>
    </row>
    <row r="682" spans="5:21">
      <c r="E682" s="186"/>
      <c r="F682" s="186"/>
      <c r="J682" s="186"/>
      <c r="K682" s="186"/>
      <c r="O682" s="186"/>
      <c r="P682" s="186"/>
      <c r="T682" s="186"/>
      <c r="U682" s="186"/>
    </row>
    <row r="683" spans="5:21">
      <c r="E683" s="186"/>
      <c r="F683" s="186"/>
      <c r="J683" s="186"/>
      <c r="K683" s="186"/>
      <c r="O683" s="186"/>
      <c r="P683" s="186"/>
      <c r="T683" s="186"/>
      <c r="U683" s="186"/>
    </row>
    <row r="684" spans="5:21">
      <c r="E684" s="186"/>
      <c r="F684" s="186"/>
      <c r="J684" s="186"/>
      <c r="K684" s="186"/>
      <c r="O684" s="186"/>
      <c r="P684" s="186"/>
      <c r="T684" s="186"/>
      <c r="U684" s="186"/>
    </row>
    <row r="685" spans="5:21">
      <c r="E685" s="186"/>
      <c r="F685" s="186"/>
      <c r="J685" s="186"/>
      <c r="K685" s="186"/>
      <c r="O685" s="186"/>
      <c r="P685" s="186"/>
      <c r="T685" s="186"/>
      <c r="U685" s="186"/>
    </row>
    <row r="686" spans="5:21">
      <c r="E686" s="186"/>
      <c r="F686" s="186"/>
      <c r="J686" s="186"/>
      <c r="K686" s="186"/>
      <c r="O686" s="186"/>
      <c r="P686" s="186"/>
      <c r="T686" s="186"/>
      <c r="U686" s="186"/>
    </row>
    <row r="687" spans="5:21">
      <c r="E687" s="186"/>
      <c r="F687" s="186"/>
      <c r="J687" s="186"/>
      <c r="K687" s="186"/>
      <c r="O687" s="186"/>
      <c r="P687" s="186"/>
      <c r="T687" s="186"/>
      <c r="U687" s="186"/>
    </row>
    <row r="688" spans="5:21">
      <c r="E688" s="186"/>
      <c r="F688" s="186"/>
      <c r="J688" s="186"/>
      <c r="K688" s="186"/>
      <c r="O688" s="186"/>
      <c r="P688" s="186"/>
      <c r="T688" s="186"/>
      <c r="U688" s="186"/>
    </row>
    <row r="689" spans="5:21">
      <c r="E689" s="186"/>
      <c r="F689" s="186"/>
      <c r="J689" s="186"/>
      <c r="K689" s="186"/>
      <c r="O689" s="186"/>
      <c r="P689" s="186"/>
      <c r="T689" s="186"/>
      <c r="U689" s="186"/>
    </row>
    <row r="690" spans="5:21">
      <c r="E690" s="186"/>
      <c r="F690" s="186"/>
      <c r="J690" s="186"/>
      <c r="K690" s="186"/>
      <c r="O690" s="186"/>
      <c r="P690" s="186"/>
      <c r="T690" s="186"/>
      <c r="U690" s="186"/>
    </row>
    <row r="691" spans="5:21">
      <c r="E691" s="186"/>
      <c r="F691" s="186"/>
      <c r="J691" s="186"/>
      <c r="K691" s="186"/>
      <c r="O691" s="186"/>
      <c r="P691" s="186"/>
      <c r="T691" s="186"/>
      <c r="U691" s="186"/>
    </row>
    <row r="692" spans="5:21">
      <c r="E692" s="186"/>
      <c r="F692" s="186"/>
      <c r="J692" s="186"/>
      <c r="K692" s="186"/>
      <c r="O692" s="186"/>
      <c r="P692" s="186"/>
      <c r="T692" s="186"/>
      <c r="U692" s="186"/>
    </row>
    <row r="693" spans="5:21">
      <c r="E693" s="186"/>
      <c r="F693" s="186"/>
      <c r="J693" s="186"/>
      <c r="K693" s="186"/>
      <c r="O693" s="186"/>
      <c r="P693" s="186"/>
      <c r="T693" s="186"/>
      <c r="U693" s="186"/>
    </row>
    <row r="694" spans="5:21">
      <c r="E694" s="186"/>
      <c r="F694" s="186"/>
      <c r="J694" s="186"/>
      <c r="K694" s="186"/>
      <c r="O694" s="186"/>
      <c r="P694" s="186"/>
      <c r="T694" s="186"/>
      <c r="U694" s="186"/>
    </row>
    <row r="695" spans="5:21">
      <c r="E695" s="186"/>
      <c r="F695" s="186"/>
      <c r="J695" s="186"/>
      <c r="K695" s="186"/>
      <c r="O695" s="186"/>
      <c r="P695" s="186"/>
      <c r="T695" s="186"/>
      <c r="U695" s="186"/>
    </row>
    <row r="696" spans="5:21">
      <c r="E696" s="186"/>
      <c r="F696" s="186"/>
      <c r="J696" s="186"/>
      <c r="K696" s="186"/>
      <c r="O696" s="186"/>
      <c r="P696" s="186"/>
      <c r="T696" s="186"/>
      <c r="U696" s="186"/>
    </row>
    <row r="697" spans="5:21">
      <c r="E697" s="186"/>
      <c r="F697" s="186"/>
      <c r="J697" s="186"/>
      <c r="K697" s="186"/>
      <c r="O697" s="186"/>
      <c r="P697" s="186"/>
      <c r="T697" s="186"/>
      <c r="U697" s="186"/>
    </row>
    <row r="698" spans="5:21">
      <c r="E698" s="186"/>
      <c r="F698" s="186"/>
      <c r="J698" s="186"/>
      <c r="K698" s="186"/>
      <c r="O698" s="186"/>
      <c r="P698" s="186"/>
      <c r="T698" s="186"/>
      <c r="U698" s="186"/>
    </row>
    <row r="699" spans="5:21">
      <c r="E699" s="186"/>
      <c r="F699" s="186"/>
      <c r="J699" s="186"/>
      <c r="K699" s="186"/>
      <c r="O699" s="186"/>
      <c r="P699" s="186"/>
      <c r="T699" s="186"/>
      <c r="U699" s="186"/>
    </row>
    <row r="700" spans="5:21">
      <c r="E700" s="186"/>
      <c r="F700" s="186"/>
      <c r="J700" s="186"/>
      <c r="K700" s="186"/>
      <c r="O700" s="186"/>
      <c r="P700" s="186"/>
      <c r="T700" s="186"/>
      <c r="U700" s="186"/>
    </row>
    <row r="701" spans="5:21">
      <c r="E701" s="186"/>
      <c r="F701" s="186"/>
      <c r="J701" s="186"/>
      <c r="K701" s="186"/>
      <c r="O701" s="186"/>
      <c r="P701" s="186"/>
      <c r="T701" s="186"/>
      <c r="U701" s="186"/>
    </row>
    <row r="702" spans="5:21">
      <c r="E702" s="186"/>
      <c r="F702" s="186"/>
      <c r="J702" s="186"/>
      <c r="K702" s="186"/>
      <c r="O702" s="186"/>
      <c r="P702" s="186"/>
      <c r="T702" s="186"/>
      <c r="U702" s="186"/>
    </row>
    <row r="703" spans="5:21">
      <c r="E703" s="186"/>
      <c r="F703" s="186"/>
      <c r="J703" s="186"/>
      <c r="K703" s="186"/>
      <c r="O703" s="186"/>
      <c r="P703" s="186"/>
      <c r="T703" s="186"/>
      <c r="U703" s="186"/>
    </row>
    <row r="704" spans="5:21">
      <c r="E704" s="186"/>
      <c r="F704" s="186"/>
      <c r="J704" s="186"/>
      <c r="K704" s="186"/>
      <c r="O704" s="186"/>
      <c r="P704" s="186"/>
      <c r="T704" s="186"/>
      <c r="U704" s="186"/>
    </row>
    <row r="705" spans="5:21">
      <c r="E705" s="186"/>
      <c r="F705" s="186"/>
      <c r="J705" s="186"/>
      <c r="K705" s="186"/>
      <c r="O705" s="186"/>
      <c r="P705" s="186"/>
      <c r="T705" s="186"/>
      <c r="U705" s="186"/>
    </row>
    <row r="706" spans="5:21">
      <c r="E706" s="186"/>
      <c r="F706" s="186"/>
      <c r="J706" s="186"/>
      <c r="K706" s="186"/>
      <c r="O706" s="186"/>
      <c r="P706" s="186"/>
      <c r="T706" s="186"/>
      <c r="U706" s="186"/>
    </row>
    <row r="707" spans="5:21">
      <c r="E707" s="186"/>
      <c r="F707" s="186"/>
      <c r="J707" s="186"/>
      <c r="K707" s="186"/>
      <c r="O707" s="186"/>
      <c r="P707" s="186"/>
      <c r="T707" s="186"/>
      <c r="U707" s="186"/>
    </row>
    <row r="708" spans="5:21">
      <c r="E708" s="186"/>
      <c r="F708" s="186"/>
      <c r="J708" s="186"/>
      <c r="K708" s="186"/>
      <c r="O708" s="186"/>
      <c r="P708" s="186"/>
      <c r="T708" s="186"/>
      <c r="U708" s="186"/>
    </row>
    <row r="709" spans="5:21">
      <c r="E709" s="186"/>
      <c r="F709" s="186"/>
      <c r="J709" s="186"/>
      <c r="K709" s="186"/>
      <c r="O709" s="186"/>
      <c r="P709" s="186"/>
      <c r="T709" s="186"/>
      <c r="U709" s="186"/>
    </row>
    <row r="710" spans="5:21">
      <c r="E710" s="186"/>
      <c r="F710" s="186"/>
      <c r="J710" s="186"/>
      <c r="K710" s="186"/>
      <c r="O710" s="186"/>
      <c r="P710" s="186"/>
      <c r="T710" s="186"/>
      <c r="U710" s="186"/>
    </row>
    <row r="711" spans="5:21">
      <c r="E711" s="186"/>
      <c r="F711" s="186"/>
      <c r="J711" s="186"/>
      <c r="K711" s="186"/>
      <c r="O711" s="186"/>
      <c r="P711" s="186"/>
      <c r="T711" s="186"/>
      <c r="U711" s="186"/>
    </row>
    <row r="712" spans="5:21">
      <c r="E712" s="186"/>
      <c r="F712" s="186"/>
      <c r="J712" s="186"/>
      <c r="K712" s="186"/>
      <c r="O712" s="186"/>
      <c r="P712" s="186"/>
      <c r="T712" s="186"/>
      <c r="U712" s="186"/>
    </row>
    <row r="713" spans="5:21">
      <c r="E713" s="186"/>
      <c r="F713" s="186"/>
      <c r="J713" s="186"/>
      <c r="K713" s="186"/>
      <c r="O713" s="186"/>
      <c r="P713" s="186"/>
      <c r="T713" s="186"/>
      <c r="U713" s="186"/>
    </row>
    <row r="714" spans="5:21">
      <c r="E714" s="186"/>
      <c r="F714" s="186"/>
      <c r="J714" s="186"/>
      <c r="K714" s="186"/>
      <c r="O714" s="186"/>
      <c r="P714" s="186"/>
      <c r="T714" s="186"/>
      <c r="U714" s="186"/>
    </row>
    <row r="715" spans="5:21">
      <c r="E715" s="186"/>
      <c r="F715" s="186"/>
      <c r="J715" s="186"/>
      <c r="K715" s="186"/>
      <c r="O715" s="186"/>
      <c r="P715" s="186"/>
      <c r="T715" s="186"/>
      <c r="U715" s="186"/>
    </row>
    <row r="716" spans="5:21">
      <c r="E716" s="186"/>
      <c r="F716" s="186"/>
      <c r="J716" s="186"/>
      <c r="K716" s="186"/>
      <c r="O716" s="186"/>
      <c r="P716" s="186"/>
      <c r="T716" s="186"/>
      <c r="U716" s="186"/>
    </row>
    <row r="717" spans="5:21">
      <c r="E717" s="186"/>
      <c r="F717" s="186"/>
      <c r="J717" s="186"/>
      <c r="K717" s="186"/>
      <c r="O717" s="186"/>
      <c r="P717" s="186"/>
      <c r="T717" s="186"/>
      <c r="U717" s="186"/>
    </row>
    <row r="718" spans="5:21">
      <c r="E718" s="186"/>
      <c r="F718" s="186"/>
      <c r="J718" s="186"/>
      <c r="K718" s="186"/>
      <c r="O718" s="186"/>
      <c r="P718" s="186"/>
      <c r="T718" s="186"/>
      <c r="U718" s="186"/>
    </row>
    <row r="719" spans="5:21">
      <c r="E719" s="186"/>
      <c r="F719" s="186"/>
      <c r="J719" s="186"/>
      <c r="K719" s="186"/>
      <c r="O719" s="186"/>
      <c r="P719" s="186"/>
      <c r="T719" s="186"/>
      <c r="U719" s="186"/>
    </row>
    <row r="720" spans="5:21">
      <c r="E720" s="186"/>
      <c r="F720" s="186"/>
      <c r="J720" s="186"/>
      <c r="K720" s="186"/>
      <c r="O720" s="186"/>
      <c r="P720" s="186"/>
      <c r="T720" s="186"/>
      <c r="U720" s="186"/>
    </row>
    <row r="721" spans="5:21">
      <c r="E721" s="186"/>
      <c r="F721" s="186"/>
      <c r="J721" s="186"/>
      <c r="K721" s="186"/>
      <c r="O721" s="186"/>
      <c r="P721" s="186"/>
      <c r="T721" s="186"/>
      <c r="U721" s="186"/>
    </row>
    <row r="722" spans="5:21">
      <c r="E722" s="186"/>
      <c r="F722" s="186"/>
      <c r="J722" s="186"/>
      <c r="K722" s="186"/>
      <c r="O722" s="186"/>
      <c r="P722" s="186"/>
      <c r="T722" s="186"/>
      <c r="U722" s="186"/>
    </row>
    <row r="723" spans="5:21">
      <c r="E723" s="186"/>
      <c r="F723" s="186"/>
      <c r="J723" s="186"/>
      <c r="K723" s="186"/>
      <c r="O723" s="186"/>
      <c r="P723" s="186"/>
      <c r="T723" s="186"/>
      <c r="U723" s="186"/>
    </row>
    <row r="724" spans="5:21">
      <c r="E724" s="186"/>
      <c r="F724" s="186"/>
      <c r="J724" s="186"/>
      <c r="K724" s="186"/>
      <c r="O724" s="186"/>
      <c r="P724" s="186"/>
      <c r="T724" s="186"/>
      <c r="U724" s="186"/>
    </row>
    <row r="725" spans="5:21">
      <c r="E725" s="186"/>
      <c r="F725" s="186"/>
      <c r="J725" s="186"/>
      <c r="K725" s="186"/>
      <c r="O725" s="186"/>
      <c r="P725" s="186"/>
      <c r="T725" s="186"/>
      <c r="U725" s="186"/>
    </row>
    <row r="726" spans="5:21">
      <c r="E726" s="186"/>
      <c r="F726" s="186"/>
      <c r="J726" s="186"/>
      <c r="K726" s="186"/>
      <c r="O726" s="186"/>
      <c r="P726" s="186"/>
      <c r="T726" s="186"/>
      <c r="U726" s="186"/>
    </row>
    <row r="727" spans="5:21">
      <c r="E727" s="186"/>
      <c r="F727" s="186"/>
      <c r="J727" s="186"/>
      <c r="K727" s="186"/>
      <c r="O727" s="186"/>
      <c r="P727" s="186"/>
      <c r="T727" s="186"/>
      <c r="U727" s="186"/>
    </row>
    <row r="728" spans="5:21">
      <c r="E728" s="186"/>
      <c r="F728" s="186"/>
      <c r="J728" s="186"/>
      <c r="K728" s="186"/>
      <c r="O728" s="186"/>
      <c r="P728" s="186"/>
      <c r="T728" s="186"/>
      <c r="U728" s="186"/>
    </row>
    <row r="729" spans="5:21">
      <c r="E729" s="186"/>
      <c r="F729" s="186"/>
      <c r="J729" s="186"/>
      <c r="K729" s="186"/>
      <c r="O729" s="186"/>
      <c r="P729" s="186"/>
      <c r="T729" s="186"/>
      <c r="U729" s="186"/>
    </row>
    <row r="730" spans="5:21">
      <c r="E730" s="186"/>
      <c r="F730" s="186"/>
      <c r="J730" s="186"/>
      <c r="K730" s="186"/>
      <c r="O730" s="186"/>
      <c r="P730" s="186"/>
      <c r="T730" s="186"/>
      <c r="U730" s="186"/>
    </row>
    <row r="731" spans="5:21">
      <c r="E731" s="186"/>
      <c r="F731" s="186"/>
      <c r="J731" s="186"/>
      <c r="K731" s="186"/>
      <c r="O731" s="186"/>
      <c r="P731" s="186"/>
      <c r="T731" s="186"/>
      <c r="U731" s="186"/>
    </row>
    <row r="732" spans="5:21">
      <c r="E732" s="186"/>
      <c r="F732" s="186"/>
      <c r="J732" s="186"/>
      <c r="K732" s="186"/>
      <c r="O732" s="186"/>
      <c r="P732" s="186"/>
      <c r="T732" s="186"/>
      <c r="U732" s="186"/>
    </row>
    <row r="733" spans="5:21">
      <c r="E733" s="186"/>
      <c r="F733" s="186"/>
      <c r="J733" s="186"/>
      <c r="K733" s="186"/>
      <c r="O733" s="186"/>
      <c r="P733" s="186"/>
      <c r="T733" s="186"/>
      <c r="U733" s="186"/>
    </row>
    <row r="734" spans="5:21">
      <c r="E734" s="186"/>
      <c r="F734" s="186"/>
      <c r="J734" s="186"/>
      <c r="K734" s="186"/>
      <c r="O734" s="186"/>
      <c r="P734" s="186"/>
      <c r="T734" s="186"/>
      <c r="U734" s="186"/>
    </row>
    <row r="735" spans="5:21">
      <c r="E735" s="186"/>
      <c r="F735" s="186"/>
      <c r="J735" s="186"/>
      <c r="K735" s="186"/>
      <c r="O735" s="186"/>
      <c r="P735" s="186"/>
      <c r="T735" s="186"/>
      <c r="U735" s="186"/>
    </row>
    <row r="736" spans="5:21">
      <c r="E736" s="186"/>
      <c r="F736" s="186"/>
      <c r="J736" s="186"/>
      <c r="K736" s="186"/>
      <c r="O736" s="186"/>
      <c r="P736" s="186"/>
      <c r="T736" s="186"/>
      <c r="U736" s="186"/>
    </row>
    <row r="737" spans="5:21">
      <c r="E737" s="186"/>
      <c r="F737" s="186"/>
      <c r="J737" s="186"/>
      <c r="K737" s="186"/>
      <c r="O737" s="186"/>
      <c r="P737" s="186"/>
      <c r="T737" s="186"/>
      <c r="U737" s="186"/>
    </row>
    <row r="738" spans="5:21">
      <c r="E738" s="186"/>
      <c r="F738" s="186"/>
      <c r="J738" s="186"/>
      <c r="K738" s="186"/>
      <c r="O738" s="186"/>
      <c r="P738" s="186"/>
      <c r="T738" s="186"/>
      <c r="U738" s="186"/>
    </row>
    <row r="739" spans="5:21">
      <c r="E739" s="186"/>
      <c r="F739" s="186"/>
      <c r="J739" s="186"/>
      <c r="K739" s="186"/>
      <c r="O739" s="186"/>
      <c r="P739" s="186"/>
      <c r="T739" s="186"/>
      <c r="U739" s="186"/>
    </row>
    <row r="740" spans="5:21">
      <c r="E740" s="186"/>
      <c r="F740" s="186"/>
      <c r="J740" s="186"/>
      <c r="K740" s="186"/>
      <c r="O740" s="186"/>
      <c r="P740" s="186"/>
      <c r="T740" s="186"/>
      <c r="U740" s="186"/>
    </row>
    <row r="741" spans="5:21">
      <c r="E741" s="186"/>
      <c r="F741" s="186"/>
      <c r="J741" s="186"/>
      <c r="K741" s="186"/>
      <c r="O741" s="186"/>
      <c r="P741" s="186"/>
      <c r="T741" s="186"/>
      <c r="U741" s="186"/>
    </row>
    <row r="742" spans="5:21">
      <c r="E742" s="186"/>
      <c r="F742" s="186"/>
      <c r="J742" s="186"/>
      <c r="K742" s="186"/>
      <c r="O742" s="186"/>
      <c r="P742" s="186"/>
      <c r="T742" s="186"/>
      <c r="U742" s="186"/>
    </row>
    <row r="743" spans="5:21">
      <c r="E743" s="186"/>
      <c r="F743" s="186"/>
      <c r="J743" s="186"/>
      <c r="K743" s="186"/>
      <c r="O743" s="186"/>
      <c r="P743" s="186"/>
      <c r="T743" s="186"/>
      <c r="U743" s="186"/>
    </row>
    <row r="744" spans="5:21">
      <c r="E744" s="186"/>
      <c r="F744" s="186"/>
      <c r="J744" s="186"/>
      <c r="K744" s="186"/>
      <c r="O744" s="186"/>
      <c r="P744" s="186"/>
      <c r="T744" s="186"/>
      <c r="U744" s="186"/>
    </row>
    <row r="745" spans="5:21">
      <c r="E745" s="186"/>
      <c r="F745" s="186"/>
      <c r="J745" s="186"/>
      <c r="K745" s="186"/>
      <c r="O745" s="186"/>
      <c r="P745" s="186"/>
      <c r="T745" s="186"/>
      <c r="U745" s="186"/>
    </row>
    <row r="746" spans="5:21">
      <c r="E746" s="186"/>
      <c r="F746" s="186"/>
      <c r="J746" s="186"/>
      <c r="K746" s="186"/>
      <c r="O746" s="186"/>
      <c r="P746" s="186"/>
      <c r="T746" s="186"/>
      <c r="U746" s="186"/>
    </row>
    <row r="747" spans="5:21">
      <c r="E747" s="186"/>
      <c r="F747" s="186"/>
      <c r="J747" s="186"/>
      <c r="K747" s="186"/>
      <c r="O747" s="186"/>
      <c r="P747" s="186"/>
      <c r="T747" s="186"/>
      <c r="U747" s="186"/>
    </row>
    <row r="748" spans="5:21">
      <c r="E748" s="186"/>
      <c r="F748" s="186"/>
      <c r="J748" s="186"/>
      <c r="K748" s="186"/>
      <c r="O748" s="186"/>
      <c r="P748" s="186"/>
      <c r="T748" s="186"/>
      <c r="U748" s="186"/>
    </row>
    <row r="749" spans="5:21">
      <c r="E749" s="186"/>
      <c r="F749" s="186"/>
      <c r="J749" s="186"/>
      <c r="K749" s="186"/>
      <c r="O749" s="186"/>
      <c r="P749" s="186"/>
      <c r="T749" s="186"/>
      <c r="U749" s="186"/>
    </row>
    <row r="750" spans="5:21">
      <c r="E750" s="186"/>
      <c r="F750" s="186"/>
      <c r="J750" s="186"/>
      <c r="K750" s="186"/>
      <c r="O750" s="186"/>
      <c r="P750" s="186"/>
      <c r="T750" s="186"/>
      <c r="U750" s="186"/>
    </row>
    <row r="751" spans="5:21">
      <c r="E751" s="186"/>
      <c r="F751" s="186"/>
      <c r="J751" s="186"/>
      <c r="K751" s="186"/>
      <c r="O751" s="186"/>
      <c r="P751" s="186"/>
      <c r="T751" s="186"/>
      <c r="U751" s="186"/>
    </row>
    <row r="752" spans="5:21">
      <c r="E752" s="186"/>
      <c r="F752" s="186"/>
      <c r="J752" s="186"/>
      <c r="K752" s="186"/>
      <c r="O752" s="186"/>
      <c r="P752" s="186"/>
      <c r="T752" s="186"/>
      <c r="U752" s="186"/>
    </row>
    <row r="753" spans="5:21">
      <c r="E753" s="186"/>
      <c r="F753" s="186"/>
      <c r="J753" s="186"/>
      <c r="K753" s="186"/>
      <c r="O753" s="186"/>
      <c r="P753" s="186"/>
      <c r="T753" s="186"/>
      <c r="U753" s="186"/>
    </row>
    <row r="754" spans="5:21">
      <c r="E754" s="186"/>
      <c r="F754" s="186"/>
      <c r="J754" s="186"/>
      <c r="K754" s="186"/>
      <c r="O754" s="186"/>
      <c r="P754" s="186"/>
      <c r="T754" s="186"/>
      <c r="U754" s="186"/>
    </row>
    <row r="755" spans="5:21">
      <c r="E755" s="186"/>
      <c r="F755" s="186"/>
      <c r="J755" s="186"/>
      <c r="K755" s="186"/>
      <c r="O755" s="186"/>
      <c r="P755" s="186"/>
      <c r="T755" s="186"/>
      <c r="U755" s="186"/>
    </row>
    <row r="756" spans="5:21">
      <c r="E756" s="186"/>
      <c r="F756" s="186"/>
      <c r="J756" s="186"/>
      <c r="K756" s="186"/>
      <c r="O756" s="186"/>
      <c r="P756" s="186"/>
      <c r="T756" s="186"/>
      <c r="U756" s="186"/>
    </row>
    <row r="757" spans="5:21">
      <c r="E757" s="186"/>
      <c r="F757" s="186"/>
      <c r="J757" s="186"/>
      <c r="K757" s="186"/>
      <c r="O757" s="186"/>
      <c r="P757" s="186"/>
      <c r="T757" s="186"/>
      <c r="U757" s="186"/>
    </row>
    <row r="758" spans="5:21">
      <c r="E758" s="186"/>
      <c r="F758" s="186"/>
      <c r="J758" s="186"/>
      <c r="K758" s="186"/>
      <c r="O758" s="186"/>
      <c r="P758" s="186"/>
      <c r="T758" s="186"/>
      <c r="U758" s="186"/>
    </row>
    <row r="759" spans="5:21">
      <c r="E759" s="186"/>
      <c r="F759" s="186"/>
      <c r="J759" s="186"/>
      <c r="K759" s="186"/>
      <c r="O759" s="186"/>
      <c r="P759" s="186"/>
      <c r="T759" s="186"/>
      <c r="U759" s="186"/>
    </row>
    <row r="760" spans="5:21">
      <c r="E760" s="186"/>
      <c r="F760" s="186"/>
      <c r="J760" s="186"/>
      <c r="K760" s="186"/>
      <c r="O760" s="186"/>
      <c r="P760" s="186"/>
      <c r="T760" s="186"/>
      <c r="U760" s="186"/>
    </row>
    <row r="761" spans="5:21">
      <c r="E761" s="186"/>
      <c r="F761" s="186"/>
      <c r="J761" s="186"/>
      <c r="K761" s="186"/>
      <c r="O761" s="186"/>
      <c r="P761" s="186"/>
      <c r="T761" s="186"/>
      <c r="U761" s="186"/>
    </row>
    <row r="762" spans="5:21">
      <c r="E762" s="186"/>
      <c r="F762" s="186"/>
      <c r="J762" s="186"/>
      <c r="K762" s="186"/>
      <c r="O762" s="186"/>
      <c r="P762" s="186"/>
      <c r="T762" s="186"/>
      <c r="U762" s="186"/>
    </row>
    <row r="763" spans="5:21">
      <c r="E763" s="186"/>
      <c r="F763" s="186"/>
      <c r="J763" s="186"/>
      <c r="K763" s="186"/>
      <c r="O763" s="186"/>
      <c r="P763" s="186"/>
      <c r="T763" s="186"/>
      <c r="U763" s="186"/>
    </row>
    <row r="764" spans="5:21">
      <c r="E764" s="186"/>
      <c r="F764" s="186"/>
      <c r="J764" s="186"/>
      <c r="K764" s="186"/>
      <c r="O764" s="186"/>
      <c r="P764" s="186"/>
      <c r="T764" s="186"/>
      <c r="U764" s="186"/>
    </row>
    <row r="765" spans="5:21">
      <c r="E765" s="186"/>
      <c r="F765" s="186"/>
      <c r="J765" s="186"/>
      <c r="K765" s="186"/>
      <c r="O765" s="186"/>
      <c r="P765" s="186"/>
      <c r="T765" s="186"/>
      <c r="U765" s="186"/>
    </row>
    <row r="766" spans="5:21">
      <c r="E766" s="186"/>
      <c r="F766" s="186"/>
      <c r="J766" s="186"/>
      <c r="K766" s="186"/>
      <c r="O766" s="186"/>
      <c r="P766" s="186"/>
      <c r="T766" s="186"/>
      <c r="U766" s="186"/>
    </row>
    <row r="767" spans="5:21">
      <c r="E767" s="186"/>
      <c r="F767" s="186"/>
      <c r="J767" s="186"/>
      <c r="K767" s="186"/>
      <c r="O767" s="186"/>
      <c r="P767" s="186"/>
      <c r="T767" s="186"/>
      <c r="U767" s="186"/>
    </row>
    <row r="768" spans="5:21">
      <c r="E768" s="186"/>
      <c r="F768" s="186"/>
      <c r="J768" s="186"/>
      <c r="K768" s="186"/>
      <c r="O768" s="186"/>
      <c r="P768" s="186"/>
      <c r="T768" s="186"/>
      <c r="U768" s="186"/>
    </row>
    <row r="769" spans="5:21">
      <c r="E769" s="186"/>
      <c r="F769" s="186"/>
      <c r="J769" s="186"/>
      <c r="K769" s="186"/>
      <c r="O769" s="186"/>
      <c r="P769" s="186"/>
      <c r="T769" s="186"/>
      <c r="U769" s="186"/>
    </row>
    <row r="770" spans="5:21">
      <c r="E770" s="186"/>
      <c r="F770" s="186"/>
      <c r="J770" s="186"/>
      <c r="K770" s="186"/>
      <c r="O770" s="186"/>
      <c r="P770" s="186"/>
      <c r="T770" s="186"/>
      <c r="U770" s="186"/>
    </row>
    <row r="771" spans="5:21">
      <c r="E771" s="186"/>
      <c r="F771" s="186"/>
      <c r="J771" s="186"/>
      <c r="K771" s="186"/>
      <c r="O771" s="186"/>
      <c r="P771" s="186"/>
      <c r="T771" s="186"/>
      <c r="U771" s="186"/>
    </row>
    <row r="772" spans="5:21">
      <c r="E772" s="186"/>
      <c r="F772" s="186"/>
      <c r="J772" s="186"/>
      <c r="K772" s="186"/>
      <c r="O772" s="186"/>
      <c r="P772" s="186"/>
      <c r="T772" s="186"/>
      <c r="U772" s="186"/>
    </row>
    <row r="773" spans="5:21">
      <c r="E773" s="186"/>
      <c r="F773" s="186"/>
      <c r="J773" s="186"/>
      <c r="K773" s="186"/>
      <c r="O773" s="186"/>
      <c r="P773" s="186"/>
      <c r="T773" s="186"/>
      <c r="U773" s="186"/>
    </row>
    <row r="774" spans="5:21">
      <c r="E774" s="186"/>
      <c r="F774" s="186"/>
      <c r="J774" s="186"/>
      <c r="K774" s="186"/>
      <c r="O774" s="186"/>
      <c r="P774" s="186"/>
      <c r="T774" s="186"/>
      <c r="U774" s="186"/>
    </row>
    <row r="775" spans="5:21">
      <c r="E775" s="186"/>
      <c r="F775" s="186"/>
      <c r="J775" s="186"/>
      <c r="K775" s="186"/>
      <c r="O775" s="186"/>
      <c r="P775" s="186"/>
      <c r="T775" s="186"/>
      <c r="U775" s="186"/>
    </row>
    <row r="776" spans="5:21">
      <c r="E776" s="186"/>
      <c r="F776" s="186"/>
      <c r="J776" s="186"/>
      <c r="K776" s="186"/>
      <c r="O776" s="186"/>
      <c r="P776" s="186"/>
      <c r="T776" s="186"/>
      <c r="U776" s="186"/>
    </row>
    <row r="777" spans="5:21">
      <c r="E777" s="186"/>
      <c r="F777" s="186"/>
      <c r="J777" s="186"/>
      <c r="K777" s="186"/>
      <c r="O777" s="186"/>
      <c r="P777" s="186"/>
      <c r="T777" s="186"/>
      <c r="U777" s="186"/>
    </row>
    <row r="778" spans="5:21">
      <c r="E778" s="186"/>
      <c r="F778" s="186"/>
      <c r="J778" s="186"/>
      <c r="K778" s="186"/>
      <c r="O778" s="186"/>
      <c r="P778" s="186"/>
      <c r="T778" s="186"/>
      <c r="U778" s="186"/>
    </row>
    <row r="779" spans="5:21">
      <c r="E779" s="186"/>
      <c r="F779" s="186"/>
      <c r="J779" s="186"/>
      <c r="K779" s="186"/>
      <c r="O779" s="186"/>
      <c r="P779" s="186"/>
      <c r="T779" s="186"/>
      <c r="U779" s="186"/>
    </row>
    <row r="780" spans="5:21">
      <c r="E780" s="186"/>
      <c r="F780" s="186"/>
      <c r="J780" s="186"/>
      <c r="K780" s="186"/>
      <c r="O780" s="186"/>
      <c r="P780" s="186"/>
      <c r="T780" s="186"/>
      <c r="U780" s="186"/>
    </row>
    <row r="781" spans="5:21">
      <c r="E781" s="186"/>
      <c r="F781" s="186"/>
      <c r="J781" s="186"/>
      <c r="K781" s="186"/>
      <c r="O781" s="186"/>
      <c r="P781" s="186"/>
      <c r="T781" s="186"/>
      <c r="U781" s="186"/>
    </row>
    <row r="782" spans="5:21">
      <c r="E782" s="186"/>
      <c r="F782" s="186"/>
      <c r="J782" s="186"/>
      <c r="K782" s="186"/>
      <c r="O782" s="186"/>
      <c r="P782" s="186"/>
      <c r="T782" s="186"/>
      <c r="U782" s="186"/>
    </row>
    <row r="783" spans="5:21">
      <c r="E783" s="186"/>
      <c r="F783" s="186"/>
      <c r="J783" s="186"/>
      <c r="K783" s="186"/>
      <c r="O783" s="186"/>
      <c r="P783" s="186"/>
      <c r="T783" s="186"/>
      <c r="U783" s="186"/>
    </row>
    <row r="784" spans="5:21">
      <c r="E784" s="186"/>
      <c r="F784" s="186"/>
      <c r="J784" s="186"/>
      <c r="K784" s="186"/>
      <c r="O784" s="186"/>
      <c r="P784" s="186"/>
      <c r="T784" s="186"/>
      <c r="U784" s="186"/>
    </row>
    <row r="785" spans="5:21">
      <c r="E785" s="186"/>
      <c r="F785" s="186"/>
      <c r="J785" s="186"/>
      <c r="K785" s="186"/>
      <c r="O785" s="186"/>
      <c r="P785" s="186"/>
      <c r="T785" s="186"/>
      <c r="U785" s="186"/>
    </row>
    <row r="786" spans="5:21">
      <c r="E786" s="186"/>
      <c r="F786" s="186"/>
      <c r="J786" s="186"/>
      <c r="K786" s="186"/>
      <c r="O786" s="186"/>
      <c r="P786" s="186"/>
      <c r="T786" s="186"/>
      <c r="U786" s="186"/>
    </row>
    <row r="787" spans="5:21">
      <c r="E787" s="186"/>
      <c r="F787" s="186"/>
      <c r="J787" s="186"/>
      <c r="K787" s="186"/>
      <c r="O787" s="186"/>
      <c r="P787" s="186"/>
      <c r="T787" s="186"/>
      <c r="U787" s="186"/>
    </row>
    <row r="788" spans="5:21">
      <c r="E788" s="186"/>
      <c r="F788" s="186"/>
      <c r="J788" s="186"/>
      <c r="K788" s="186"/>
      <c r="O788" s="186"/>
      <c r="P788" s="186"/>
      <c r="T788" s="186"/>
      <c r="U788" s="186"/>
    </row>
    <row r="789" spans="5:21">
      <c r="E789" s="186"/>
      <c r="F789" s="186"/>
      <c r="J789" s="186"/>
      <c r="K789" s="186"/>
      <c r="O789" s="186"/>
      <c r="P789" s="186"/>
      <c r="T789" s="186"/>
      <c r="U789" s="186"/>
    </row>
    <row r="790" spans="5:21">
      <c r="E790" s="186"/>
      <c r="F790" s="186"/>
      <c r="J790" s="186"/>
      <c r="K790" s="186"/>
      <c r="O790" s="186"/>
      <c r="P790" s="186"/>
      <c r="T790" s="186"/>
      <c r="U790" s="186"/>
    </row>
    <row r="791" spans="5:21">
      <c r="E791" s="186"/>
      <c r="F791" s="186"/>
      <c r="J791" s="186"/>
      <c r="K791" s="186"/>
      <c r="O791" s="186"/>
      <c r="P791" s="186"/>
      <c r="T791" s="186"/>
      <c r="U791" s="186"/>
    </row>
    <row r="792" spans="5:21">
      <c r="E792" s="186"/>
      <c r="F792" s="186"/>
      <c r="J792" s="186"/>
      <c r="K792" s="186"/>
      <c r="O792" s="186"/>
      <c r="P792" s="186"/>
      <c r="T792" s="186"/>
      <c r="U792" s="186"/>
    </row>
    <row r="793" spans="5:21">
      <c r="E793" s="186"/>
      <c r="F793" s="186"/>
      <c r="J793" s="186"/>
      <c r="K793" s="186"/>
      <c r="O793" s="186"/>
      <c r="P793" s="186"/>
      <c r="T793" s="186"/>
      <c r="U793" s="186"/>
    </row>
    <row r="794" spans="5:21">
      <c r="E794" s="186"/>
      <c r="F794" s="186"/>
      <c r="J794" s="186"/>
      <c r="K794" s="186"/>
      <c r="O794" s="186"/>
      <c r="P794" s="186"/>
      <c r="T794" s="186"/>
      <c r="U794" s="186"/>
    </row>
    <row r="795" spans="5:21">
      <c r="E795" s="186"/>
      <c r="F795" s="186"/>
      <c r="J795" s="186"/>
      <c r="K795" s="186"/>
      <c r="O795" s="186"/>
      <c r="P795" s="186"/>
      <c r="T795" s="186"/>
      <c r="U795" s="186"/>
    </row>
    <row r="796" spans="5:21">
      <c r="E796" s="186"/>
      <c r="F796" s="186"/>
      <c r="J796" s="186"/>
      <c r="K796" s="186"/>
      <c r="O796" s="186"/>
      <c r="P796" s="186"/>
      <c r="T796" s="186"/>
      <c r="U796" s="186"/>
    </row>
    <row r="797" spans="5:21">
      <c r="E797" s="186"/>
      <c r="F797" s="186"/>
      <c r="J797" s="186"/>
      <c r="K797" s="186"/>
      <c r="O797" s="186"/>
      <c r="P797" s="186"/>
      <c r="T797" s="186"/>
      <c r="U797" s="186"/>
    </row>
    <row r="798" spans="5:21">
      <c r="E798" s="186"/>
      <c r="F798" s="186"/>
      <c r="J798" s="186"/>
      <c r="K798" s="186"/>
      <c r="O798" s="186"/>
      <c r="P798" s="186"/>
      <c r="T798" s="186"/>
      <c r="U798" s="186"/>
    </row>
    <row r="799" spans="5:21">
      <c r="E799" s="186"/>
      <c r="F799" s="186"/>
      <c r="J799" s="186"/>
      <c r="K799" s="186"/>
      <c r="O799" s="186"/>
      <c r="P799" s="186"/>
      <c r="T799" s="186"/>
      <c r="U799" s="186"/>
    </row>
    <row r="800" spans="5:21">
      <c r="E800" s="186"/>
      <c r="F800" s="186"/>
      <c r="J800" s="186"/>
      <c r="K800" s="186"/>
      <c r="O800" s="186"/>
      <c r="P800" s="186"/>
      <c r="T800" s="186"/>
      <c r="U800" s="186"/>
    </row>
    <row r="801" spans="5:21">
      <c r="E801" s="186"/>
      <c r="F801" s="186"/>
      <c r="J801" s="186"/>
      <c r="K801" s="186"/>
      <c r="O801" s="186"/>
      <c r="P801" s="186"/>
      <c r="T801" s="186"/>
      <c r="U801" s="186"/>
    </row>
    <row r="802" spans="5:21">
      <c r="E802" s="186"/>
      <c r="F802" s="186"/>
      <c r="J802" s="186"/>
      <c r="K802" s="186"/>
      <c r="O802" s="186"/>
      <c r="P802" s="186"/>
      <c r="T802" s="186"/>
      <c r="U802" s="186"/>
    </row>
    <row r="803" spans="5:21">
      <c r="E803" s="186"/>
      <c r="F803" s="186"/>
      <c r="J803" s="186"/>
      <c r="K803" s="186"/>
      <c r="O803" s="186"/>
      <c r="P803" s="186"/>
      <c r="T803" s="186"/>
      <c r="U803" s="186"/>
    </row>
    <row r="804" spans="5:21">
      <c r="E804" s="186"/>
      <c r="F804" s="186"/>
      <c r="J804" s="186"/>
      <c r="K804" s="186"/>
      <c r="O804" s="186"/>
      <c r="P804" s="186"/>
      <c r="T804" s="186"/>
      <c r="U804" s="186"/>
    </row>
    <row r="805" spans="5:21">
      <c r="E805" s="186"/>
      <c r="F805" s="186"/>
      <c r="J805" s="186"/>
      <c r="K805" s="186"/>
      <c r="O805" s="186"/>
      <c r="P805" s="186"/>
      <c r="T805" s="186"/>
      <c r="U805" s="186"/>
    </row>
    <row r="806" spans="5:21">
      <c r="E806" s="186"/>
      <c r="F806" s="186"/>
      <c r="J806" s="186"/>
      <c r="K806" s="186"/>
      <c r="O806" s="186"/>
      <c r="P806" s="186"/>
      <c r="T806" s="186"/>
      <c r="U806" s="186"/>
    </row>
    <row r="807" spans="5:21">
      <c r="E807" s="186"/>
      <c r="F807" s="186"/>
      <c r="J807" s="186"/>
      <c r="K807" s="186"/>
      <c r="O807" s="186"/>
      <c r="P807" s="186"/>
      <c r="T807" s="186"/>
      <c r="U807" s="186"/>
    </row>
    <row r="808" spans="5:21">
      <c r="E808" s="186"/>
      <c r="F808" s="186"/>
      <c r="J808" s="186"/>
      <c r="K808" s="186"/>
      <c r="O808" s="186"/>
      <c r="P808" s="186"/>
      <c r="T808" s="186"/>
      <c r="U808" s="186"/>
    </row>
    <row r="809" spans="5:21">
      <c r="E809" s="186"/>
      <c r="F809" s="186"/>
      <c r="J809" s="186"/>
      <c r="K809" s="186"/>
      <c r="O809" s="186"/>
      <c r="P809" s="186"/>
      <c r="T809" s="186"/>
      <c r="U809" s="186"/>
    </row>
    <row r="810" spans="5:21">
      <c r="E810" s="186"/>
      <c r="F810" s="186"/>
      <c r="J810" s="186"/>
      <c r="K810" s="186"/>
      <c r="O810" s="186"/>
      <c r="P810" s="186"/>
      <c r="T810" s="186"/>
      <c r="U810" s="186"/>
    </row>
    <row r="811" spans="5:21">
      <c r="E811" s="186"/>
      <c r="F811" s="186"/>
      <c r="J811" s="186"/>
      <c r="K811" s="186"/>
      <c r="O811" s="186"/>
      <c r="P811" s="186"/>
      <c r="T811" s="186"/>
      <c r="U811" s="186"/>
    </row>
    <row r="812" spans="5:21">
      <c r="E812" s="186"/>
      <c r="F812" s="186"/>
      <c r="J812" s="186"/>
      <c r="K812" s="186"/>
      <c r="O812" s="186"/>
      <c r="P812" s="186"/>
      <c r="T812" s="186"/>
      <c r="U812" s="186"/>
    </row>
    <row r="813" spans="5:21">
      <c r="E813" s="186"/>
      <c r="F813" s="186"/>
      <c r="J813" s="186"/>
      <c r="K813" s="186"/>
      <c r="O813" s="186"/>
      <c r="P813" s="186"/>
      <c r="T813" s="186"/>
      <c r="U813" s="186"/>
    </row>
    <row r="814" spans="5:21">
      <c r="E814" s="186"/>
      <c r="F814" s="186"/>
      <c r="J814" s="186"/>
      <c r="K814" s="186"/>
      <c r="O814" s="186"/>
      <c r="P814" s="186"/>
      <c r="T814" s="186"/>
      <c r="U814" s="186"/>
    </row>
    <row r="815" spans="5:21">
      <c r="E815" s="186"/>
      <c r="F815" s="186"/>
      <c r="J815" s="186"/>
      <c r="K815" s="186"/>
      <c r="O815" s="186"/>
      <c r="P815" s="186"/>
      <c r="T815" s="186"/>
      <c r="U815" s="186"/>
    </row>
    <row r="816" spans="5:21">
      <c r="E816" s="186"/>
      <c r="F816" s="186"/>
      <c r="J816" s="186"/>
      <c r="K816" s="186"/>
      <c r="O816" s="186"/>
      <c r="P816" s="186"/>
      <c r="T816" s="186"/>
      <c r="U816" s="186"/>
    </row>
    <row r="817" spans="5:21">
      <c r="E817" s="186"/>
      <c r="F817" s="186"/>
      <c r="J817" s="186"/>
      <c r="K817" s="186"/>
      <c r="O817" s="186"/>
      <c r="P817" s="186"/>
      <c r="T817" s="186"/>
      <c r="U817" s="186"/>
    </row>
    <row r="818" spans="5:21">
      <c r="E818" s="186"/>
      <c r="F818" s="186"/>
      <c r="J818" s="186"/>
      <c r="K818" s="186"/>
      <c r="O818" s="186"/>
      <c r="P818" s="186"/>
      <c r="T818" s="186"/>
      <c r="U818" s="186"/>
    </row>
    <row r="819" spans="5:21">
      <c r="E819" s="186"/>
      <c r="F819" s="186"/>
      <c r="J819" s="186"/>
      <c r="K819" s="186"/>
      <c r="O819" s="186"/>
      <c r="P819" s="186"/>
      <c r="T819" s="186"/>
      <c r="U819" s="186"/>
    </row>
    <row r="820" spans="5:21">
      <c r="E820" s="186"/>
      <c r="F820" s="186"/>
      <c r="J820" s="186"/>
      <c r="K820" s="186"/>
      <c r="O820" s="186"/>
      <c r="P820" s="186"/>
      <c r="T820" s="186"/>
      <c r="U820" s="186"/>
    </row>
    <row r="821" spans="5:21">
      <c r="E821" s="186"/>
      <c r="F821" s="186"/>
      <c r="J821" s="186"/>
      <c r="K821" s="186"/>
      <c r="O821" s="186"/>
      <c r="P821" s="186"/>
      <c r="T821" s="186"/>
      <c r="U821" s="186"/>
    </row>
    <row r="822" spans="5:21">
      <c r="E822" s="186"/>
      <c r="F822" s="186"/>
      <c r="J822" s="186"/>
      <c r="K822" s="186"/>
      <c r="O822" s="186"/>
      <c r="P822" s="186"/>
      <c r="T822" s="186"/>
      <c r="U822" s="186"/>
    </row>
    <row r="823" spans="5:21">
      <c r="E823" s="186"/>
      <c r="F823" s="186"/>
      <c r="J823" s="186"/>
      <c r="K823" s="186"/>
      <c r="O823" s="186"/>
      <c r="P823" s="186"/>
      <c r="T823" s="186"/>
      <c r="U823" s="186"/>
    </row>
    <row r="824" spans="5:21">
      <c r="E824" s="186"/>
      <c r="F824" s="186"/>
      <c r="J824" s="186"/>
      <c r="K824" s="186"/>
      <c r="O824" s="186"/>
      <c r="P824" s="186"/>
      <c r="T824" s="186"/>
      <c r="U824" s="186"/>
    </row>
    <row r="825" spans="5:21">
      <c r="E825" s="186"/>
      <c r="F825" s="186"/>
      <c r="J825" s="186"/>
      <c r="K825" s="186"/>
      <c r="O825" s="186"/>
      <c r="P825" s="186"/>
      <c r="T825" s="186"/>
      <c r="U825" s="186"/>
    </row>
    <row r="826" spans="5:21">
      <c r="E826" s="186"/>
      <c r="F826" s="186"/>
      <c r="J826" s="186"/>
      <c r="K826" s="186"/>
      <c r="O826" s="186"/>
      <c r="P826" s="186"/>
      <c r="T826" s="186"/>
      <c r="U826" s="186"/>
    </row>
    <row r="827" spans="5:21">
      <c r="E827" s="186"/>
      <c r="F827" s="186"/>
      <c r="J827" s="186"/>
      <c r="K827" s="186"/>
      <c r="O827" s="186"/>
      <c r="P827" s="186"/>
      <c r="T827" s="186"/>
      <c r="U827" s="186"/>
    </row>
    <row r="828" spans="5:21">
      <c r="E828" s="186"/>
      <c r="F828" s="186"/>
      <c r="J828" s="186"/>
      <c r="K828" s="186"/>
      <c r="O828" s="186"/>
      <c r="P828" s="186"/>
      <c r="T828" s="186"/>
      <c r="U828" s="186"/>
    </row>
    <row r="829" spans="5:21">
      <c r="E829" s="186"/>
      <c r="F829" s="186"/>
      <c r="J829" s="186"/>
      <c r="K829" s="186"/>
      <c r="O829" s="186"/>
      <c r="P829" s="186"/>
      <c r="T829" s="186"/>
      <c r="U829" s="186"/>
    </row>
    <row r="830" spans="5:21">
      <c r="E830" s="186"/>
      <c r="F830" s="186"/>
      <c r="J830" s="186"/>
      <c r="K830" s="186"/>
      <c r="O830" s="186"/>
      <c r="P830" s="186"/>
      <c r="T830" s="186"/>
      <c r="U830" s="186"/>
    </row>
    <row r="831" spans="5:21">
      <c r="E831" s="186"/>
      <c r="F831" s="186"/>
      <c r="J831" s="186"/>
      <c r="K831" s="186"/>
      <c r="O831" s="186"/>
      <c r="P831" s="186"/>
      <c r="T831" s="186"/>
      <c r="U831" s="186"/>
    </row>
    <row r="832" spans="5:21">
      <c r="E832" s="186"/>
      <c r="F832" s="186"/>
      <c r="J832" s="186"/>
      <c r="K832" s="186"/>
      <c r="O832" s="186"/>
      <c r="P832" s="186"/>
      <c r="T832" s="186"/>
      <c r="U832" s="186"/>
    </row>
    <row r="833" spans="5:21">
      <c r="E833" s="186"/>
      <c r="F833" s="186"/>
      <c r="J833" s="186"/>
      <c r="K833" s="186"/>
      <c r="O833" s="186"/>
      <c r="P833" s="186"/>
      <c r="T833" s="186"/>
      <c r="U833" s="186"/>
    </row>
    <row r="834" spans="5:21">
      <c r="E834" s="186"/>
      <c r="F834" s="186"/>
      <c r="J834" s="186"/>
      <c r="K834" s="186"/>
      <c r="O834" s="186"/>
      <c r="P834" s="186"/>
      <c r="T834" s="186"/>
      <c r="U834" s="186"/>
    </row>
    <row r="835" spans="5:21">
      <c r="E835" s="186"/>
      <c r="F835" s="186"/>
      <c r="J835" s="186"/>
      <c r="K835" s="186"/>
      <c r="O835" s="186"/>
      <c r="P835" s="186"/>
      <c r="T835" s="186"/>
      <c r="U835" s="186"/>
    </row>
    <row r="836" spans="5:21">
      <c r="E836" s="186"/>
      <c r="F836" s="186"/>
      <c r="J836" s="186"/>
      <c r="K836" s="186"/>
      <c r="O836" s="186"/>
      <c r="P836" s="186"/>
      <c r="T836" s="186"/>
      <c r="U836" s="186"/>
    </row>
    <row r="837" spans="5:21">
      <c r="E837" s="186"/>
      <c r="F837" s="186"/>
      <c r="J837" s="186"/>
      <c r="K837" s="186"/>
      <c r="O837" s="186"/>
      <c r="P837" s="186"/>
      <c r="T837" s="186"/>
      <c r="U837" s="186"/>
    </row>
    <row r="838" spans="5:21">
      <c r="E838" s="186"/>
      <c r="F838" s="186"/>
      <c r="J838" s="186"/>
      <c r="K838" s="186"/>
      <c r="O838" s="186"/>
      <c r="P838" s="186"/>
      <c r="T838" s="186"/>
      <c r="U838" s="186"/>
    </row>
    <row r="839" spans="5:21">
      <c r="E839" s="186"/>
      <c r="F839" s="186"/>
      <c r="J839" s="186"/>
      <c r="K839" s="186"/>
      <c r="O839" s="186"/>
      <c r="P839" s="186"/>
      <c r="T839" s="186"/>
      <c r="U839" s="186"/>
    </row>
    <row r="840" spans="5:21">
      <c r="E840" s="186"/>
      <c r="F840" s="186"/>
      <c r="J840" s="186"/>
      <c r="K840" s="186"/>
      <c r="O840" s="186"/>
      <c r="P840" s="186"/>
      <c r="T840" s="186"/>
      <c r="U840" s="186"/>
    </row>
    <row r="841" spans="5:21">
      <c r="E841" s="186"/>
      <c r="F841" s="186"/>
      <c r="J841" s="186"/>
      <c r="K841" s="186"/>
      <c r="O841" s="186"/>
      <c r="P841" s="186"/>
      <c r="T841" s="186"/>
      <c r="U841" s="186"/>
    </row>
    <row r="842" spans="5:21">
      <c r="E842" s="186"/>
      <c r="F842" s="186"/>
      <c r="J842" s="186"/>
      <c r="K842" s="186"/>
      <c r="O842" s="186"/>
      <c r="P842" s="186"/>
      <c r="T842" s="186"/>
      <c r="U842" s="186"/>
    </row>
    <row r="843" spans="5:21">
      <c r="E843" s="186"/>
      <c r="F843" s="186"/>
      <c r="J843" s="186"/>
      <c r="K843" s="186"/>
      <c r="O843" s="186"/>
      <c r="P843" s="186"/>
      <c r="T843" s="186"/>
      <c r="U843" s="186"/>
    </row>
    <row r="844" spans="5:21">
      <c r="E844" s="186"/>
      <c r="F844" s="186"/>
      <c r="J844" s="186"/>
      <c r="K844" s="186"/>
      <c r="O844" s="186"/>
      <c r="P844" s="186"/>
      <c r="T844" s="186"/>
      <c r="U844" s="186"/>
    </row>
    <row r="845" spans="5:21">
      <c r="E845" s="186"/>
      <c r="F845" s="186"/>
      <c r="J845" s="186"/>
      <c r="K845" s="186"/>
      <c r="O845" s="186"/>
      <c r="P845" s="186"/>
      <c r="T845" s="186"/>
      <c r="U845" s="186"/>
    </row>
    <row r="846" spans="5:21">
      <c r="E846" s="186"/>
      <c r="F846" s="186"/>
      <c r="J846" s="186"/>
      <c r="K846" s="186"/>
      <c r="O846" s="186"/>
      <c r="P846" s="186"/>
      <c r="T846" s="186"/>
      <c r="U846" s="186"/>
    </row>
    <row r="847" spans="5:21">
      <c r="E847" s="186"/>
      <c r="F847" s="186"/>
      <c r="J847" s="186"/>
      <c r="K847" s="186"/>
      <c r="O847" s="186"/>
      <c r="P847" s="186"/>
      <c r="T847" s="186"/>
      <c r="U847" s="186"/>
    </row>
    <row r="848" spans="5:21">
      <c r="E848" s="186"/>
      <c r="F848" s="186"/>
      <c r="J848" s="186"/>
      <c r="K848" s="186"/>
      <c r="O848" s="186"/>
      <c r="P848" s="186"/>
      <c r="T848" s="186"/>
      <c r="U848" s="186"/>
    </row>
    <row r="849" spans="5:21">
      <c r="E849" s="186"/>
      <c r="F849" s="186"/>
      <c r="J849" s="186"/>
      <c r="K849" s="186"/>
      <c r="O849" s="186"/>
      <c r="P849" s="186"/>
      <c r="T849" s="186"/>
      <c r="U849" s="186"/>
    </row>
    <row r="850" spans="5:21">
      <c r="E850" s="186"/>
      <c r="F850" s="186"/>
      <c r="J850" s="186"/>
      <c r="K850" s="186"/>
      <c r="O850" s="186"/>
      <c r="P850" s="186"/>
      <c r="T850" s="186"/>
      <c r="U850" s="186"/>
    </row>
    <row r="851" spans="5:21">
      <c r="E851" s="186"/>
      <c r="F851" s="186"/>
      <c r="J851" s="186"/>
      <c r="K851" s="186"/>
      <c r="O851" s="186"/>
      <c r="P851" s="186"/>
      <c r="T851" s="186"/>
      <c r="U851" s="186"/>
    </row>
    <row r="852" spans="5:21">
      <c r="E852" s="186"/>
      <c r="F852" s="186"/>
      <c r="J852" s="186"/>
      <c r="K852" s="186"/>
      <c r="O852" s="186"/>
      <c r="P852" s="186"/>
      <c r="T852" s="186"/>
      <c r="U852" s="186"/>
    </row>
    <row r="853" spans="5:21">
      <c r="E853" s="186"/>
      <c r="F853" s="186"/>
      <c r="J853" s="186"/>
      <c r="K853" s="186"/>
      <c r="O853" s="186"/>
      <c r="P853" s="186"/>
      <c r="T853" s="186"/>
      <c r="U853" s="186"/>
    </row>
    <row r="854" spans="5:21">
      <c r="E854" s="186"/>
      <c r="F854" s="186"/>
      <c r="J854" s="186"/>
      <c r="K854" s="186"/>
      <c r="O854" s="186"/>
      <c r="P854" s="186"/>
      <c r="T854" s="186"/>
      <c r="U854" s="186"/>
    </row>
    <row r="855" spans="5:21">
      <c r="E855" s="186"/>
      <c r="F855" s="186"/>
      <c r="J855" s="186"/>
      <c r="K855" s="186"/>
      <c r="O855" s="186"/>
      <c r="P855" s="186"/>
      <c r="T855" s="186"/>
      <c r="U855" s="186"/>
    </row>
    <row r="856" spans="5:21">
      <c r="E856" s="186"/>
      <c r="F856" s="186"/>
      <c r="J856" s="186"/>
      <c r="K856" s="186"/>
      <c r="O856" s="186"/>
      <c r="P856" s="186"/>
      <c r="T856" s="186"/>
      <c r="U856" s="186"/>
    </row>
    <row r="857" spans="5:21">
      <c r="E857" s="186"/>
      <c r="F857" s="186"/>
      <c r="J857" s="186"/>
      <c r="K857" s="186"/>
      <c r="O857" s="186"/>
      <c r="P857" s="186"/>
      <c r="T857" s="186"/>
      <c r="U857" s="186"/>
    </row>
    <row r="858" spans="5:21">
      <c r="E858" s="186"/>
      <c r="F858" s="186"/>
      <c r="J858" s="186"/>
      <c r="K858" s="186"/>
      <c r="O858" s="186"/>
      <c r="P858" s="186"/>
      <c r="T858" s="186"/>
      <c r="U858" s="186"/>
    </row>
    <row r="859" spans="5:21">
      <c r="E859" s="186"/>
      <c r="F859" s="186"/>
      <c r="J859" s="186"/>
      <c r="K859" s="186"/>
      <c r="O859" s="186"/>
      <c r="P859" s="186"/>
      <c r="T859" s="186"/>
      <c r="U859" s="186"/>
    </row>
    <row r="860" spans="5:21">
      <c r="E860" s="186"/>
      <c r="F860" s="186"/>
      <c r="J860" s="186"/>
      <c r="K860" s="186"/>
      <c r="O860" s="186"/>
      <c r="P860" s="186"/>
      <c r="T860" s="186"/>
      <c r="U860" s="186"/>
    </row>
    <row r="861" spans="5:21">
      <c r="E861" s="186"/>
      <c r="F861" s="186"/>
      <c r="J861" s="186"/>
      <c r="K861" s="186"/>
      <c r="O861" s="186"/>
      <c r="P861" s="186"/>
      <c r="T861" s="186"/>
      <c r="U861" s="186"/>
    </row>
    <row r="862" spans="5:21">
      <c r="E862" s="186"/>
      <c r="F862" s="186"/>
      <c r="J862" s="186"/>
      <c r="K862" s="186"/>
      <c r="O862" s="186"/>
      <c r="P862" s="186"/>
      <c r="T862" s="186"/>
      <c r="U862" s="186"/>
    </row>
    <row r="863" spans="5:21">
      <c r="E863" s="186"/>
      <c r="F863" s="186"/>
      <c r="J863" s="186"/>
      <c r="K863" s="186"/>
      <c r="O863" s="186"/>
      <c r="P863" s="186"/>
      <c r="T863" s="186"/>
      <c r="U863" s="186"/>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9"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2" manualBreakCount="2">
    <brk id="31" max="20" man="1"/>
    <brk id="41" max="20" man="1"/>
  </rowBreaks>
  <ignoredErrors>
    <ignoredError sqref="A20:A22 A28:A30 A33:A42 A48:A50" twoDigitTextYea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U781"/>
  <sheetViews>
    <sheetView windowProtection="1" zoomScaleNormal="100" zoomScaleSheetLayoutView="115" workbookViewId="0">
      <pane xSplit="1" ySplit="3" topLeftCell="B4" activePane="bottomRight" state="frozen"/>
      <selection activeCell="F25" sqref="F25"/>
      <selection pane="topRight" activeCell="F25" sqref="F25"/>
      <selection pane="bottomLeft" activeCell="F25" sqref="F25"/>
      <selection pane="bottomRight" activeCell="T23" sqref="T23"/>
    </sheetView>
  </sheetViews>
  <sheetFormatPr defaultColWidth="9.28515625" defaultRowHeight="12.75"/>
  <cols>
    <col min="1" max="1" width="7.140625" style="232" customWidth="1"/>
    <col min="2" max="2" width="44.5703125" style="187" customWidth="1"/>
    <col min="3" max="4" width="7.7109375" style="185" customWidth="1"/>
    <col min="5" max="5" width="7.7109375" style="112" customWidth="1"/>
    <col min="6" max="6" width="8.85546875" style="112" bestFit="1" customWidth="1"/>
    <col min="7" max="7" width="3.7109375" style="112" customWidth="1"/>
    <col min="8" max="9" width="7.42578125" style="185" customWidth="1"/>
    <col min="10" max="10" width="7.85546875" style="112" bestFit="1" customWidth="1"/>
    <col min="11" max="11" width="8.85546875" style="112" customWidth="1"/>
    <col min="12" max="12" width="3.7109375" style="112" customWidth="1"/>
    <col min="13" max="14" width="7.42578125" style="185" customWidth="1"/>
    <col min="15" max="15" width="7.85546875" style="112" bestFit="1" customWidth="1"/>
    <col min="16" max="16" width="8.7109375" style="112" customWidth="1"/>
    <col min="17" max="17" width="3.7109375" style="112" customWidth="1"/>
    <col min="18" max="18" width="8.140625" style="185" customWidth="1"/>
    <col min="19" max="19" width="7.42578125" style="185" customWidth="1"/>
    <col min="20" max="20" width="8.42578125" style="112" customWidth="1"/>
    <col min="21" max="21" width="11.5703125" style="112" customWidth="1"/>
    <col min="22" max="256" width="9.28515625" style="112"/>
    <col min="257" max="257" width="7.140625" style="112" customWidth="1"/>
    <col min="258" max="258" width="44.5703125" style="112" customWidth="1"/>
    <col min="259" max="259" width="8.140625" style="112" customWidth="1"/>
    <col min="260" max="260" width="7.42578125" style="112" customWidth="1"/>
    <col min="261" max="261" width="9.85546875" style="112" customWidth="1"/>
    <col min="262" max="262" width="11.5703125" style="112" customWidth="1"/>
    <col min="263" max="512" width="9.28515625" style="112"/>
    <col min="513" max="513" width="7.140625" style="112" customWidth="1"/>
    <col min="514" max="514" width="44.5703125" style="112" customWidth="1"/>
    <col min="515" max="515" width="8.140625" style="112" customWidth="1"/>
    <col min="516" max="516" width="7.42578125" style="112" customWidth="1"/>
    <col min="517" max="517" width="9.85546875" style="112" customWidth="1"/>
    <col min="518" max="518" width="11.5703125" style="112" customWidth="1"/>
    <col min="519" max="768" width="9.28515625" style="112"/>
    <col min="769" max="769" width="7.140625" style="112" customWidth="1"/>
    <col min="770" max="770" width="44.5703125" style="112" customWidth="1"/>
    <col min="771" max="771" width="8.140625" style="112" customWidth="1"/>
    <col min="772" max="772" width="7.42578125" style="112" customWidth="1"/>
    <col min="773" max="773" width="9.85546875" style="112" customWidth="1"/>
    <col min="774" max="774" width="11.5703125" style="112" customWidth="1"/>
    <col min="775" max="1024" width="9.28515625" style="112"/>
    <col min="1025" max="1025" width="7.140625" style="112" customWidth="1"/>
    <col min="1026" max="1026" width="44.5703125" style="112" customWidth="1"/>
    <col min="1027" max="1027" width="8.140625" style="112" customWidth="1"/>
    <col min="1028" max="1028" width="7.42578125" style="112" customWidth="1"/>
    <col min="1029" max="1029" width="9.85546875" style="112" customWidth="1"/>
    <col min="1030" max="1030" width="11.5703125" style="112" customWidth="1"/>
    <col min="1031" max="1280" width="9.28515625" style="112"/>
    <col min="1281" max="1281" width="7.140625" style="112" customWidth="1"/>
    <col min="1282" max="1282" width="44.5703125" style="112" customWidth="1"/>
    <col min="1283" max="1283" width="8.140625" style="112" customWidth="1"/>
    <col min="1284" max="1284" width="7.42578125" style="112" customWidth="1"/>
    <col min="1285" max="1285" width="9.85546875" style="112" customWidth="1"/>
    <col min="1286" max="1286" width="11.5703125" style="112" customWidth="1"/>
    <col min="1287" max="1536" width="9.28515625" style="112"/>
    <col min="1537" max="1537" width="7.140625" style="112" customWidth="1"/>
    <col min="1538" max="1538" width="44.5703125" style="112" customWidth="1"/>
    <col min="1539" max="1539" width="8.140625" style="112" customWidth="1"/>
    <col min="1540" max="1540" width="7.42578125" style="112" customWidth="1"/>
    <col min="1541" max="1541" width="9.85546875" style="112" customWidth="1"/>
    <col min="1542" max="1542" width="11.5703125" style="112" customWidth="1"/>
    <col min="1543" max="1792" width="9.28515625" style="112"/>
    <col min="1793" max="1793" width="7.140625" style="112" customWidth="1"/>
    <col min="1794" max="1794" width="44.5703125" style="112" customWidth="1"/>
    <col min="1795" max="1795" width="8.140625" style="112" customWidth="1"/>
    <col min="1796" max="1796" width="7.42578125" style="112" customWidth="1"/>
    <col min="1797" max="1797" width="9.85546875" style="112" customWidth="1"/>
    <col min="1798" max="1798" width="11.5703125" style="112" customWidth="1"/>
    <col min="1799" max="2048" width="9.28515625" style="112"/>
    <col min="2049" max="2049" width="7.140625" style="112" customWidth="1"/>
    <col min="2050" max="2050" width="44.5703125" style="112" customWidth="1"/>
    <col min="2051" max="2051" width="8.140625" style="112" customWidth="1"/>
    <col min="2052" max="2052" width="7.42578125" style="112" customWidth="1"/>
    <col min="2053" max="2053" width="9.85546875" style="112" customWidth="1"/>
    <col min="2054" max="2054" width="11.5703125" style="112" customWidth="1"/>
    <col min="2055" max="2304" width="9.28515625" style="112"/>
    <col min="2305" max="2305" width="7.140625" style="112" customWidth="1"/>
    <col min="2306" max="2306" width="44.5703125" style="112" customWidth="1"/>
    <col min="2307" max="2307" width="8.140625" style="112" customWidth="1"/>
    <col min="2308" max="2308" width="7.42578125" style="112" customWidth="1"/>
    <col min="2309" max="2309" width="9.85546875" style="112" customWidth="1"/>
    <col min="2310" max="2310" width="11.5703125" style="112" customWidth="1"/>
    <col min="2311" max="2560" width="9.28515625" style="112"/>
    <col min="2561" max="2561" width="7.140625" style="112" customWidth="1"/>
    <col min="2562" max="2562" width="44.5703125" style="112" customWidth="1"/>
    <col min="2563" max="2563" width="8.140625" style="112" customWidth="1"/>
    <col min="2564" max="2564" width="7.42578125" style="112" customWidth="1"/>
    <col min="2565" max="2565" width="9.85546875" style="112" customWidth="1"/>
    <col min="2566" max="2566" width="11.5703125" style="112" customWidth="1"/>
    <col min="2567" max="2816" width="9.28515625" style="112"/>
    <col min="2817" max="2817" width="7.140625" style="112" customWidth="1"/>
    <col min="2818" max="2818" width="44.5703125" style="112" customWidth="1"/>
    <col min="2819" max="2819" width="8.140625" style="112" customWidth="1"/>
    <col min="2820" max="2820" width="7.42578125" style="112" customWidth="1"/>
    <col min="2821" max="2821" width="9.85546875" style="112" customWidth="1"/>
    <col min="2822" max="2822" width="11.5703125" style="112" customWidth="1"/>
    <col min="2823" max="3072" width="9.28515625" style="112"/>
    <col min="3073" max="3073" width="7.140625" style="112" customWidth="1"/>
    <col min="3074" max="3074" width="44.5703125" style="112" customWidth="1"/>
    <col min="3075" max="3075" width="8.140625" style="112" customWidth="1"/>
    <col min="3076" max="3076" width="7.42578125" style="112" customWidth="1"/>
    <col min="3077" max="3077" width="9.85546875" style="112" customWidth="1"/>
    <col min="3078" max="3078" width="11.5703125" style="112" customWidth="1"/>
    <col min="3079" max="3328" width="9.28515625" style="112"/>
    <col min="3329" max="3329" width="7.140625" style="112" customWidth="1"/>
    <col min="3330" max="3330" width="44.5703125" style="112" customWidth="1"/>
    <col min="3331" max="3331" width="8.140625" style="112" customWidth="1"/>
    <col min="3332" max="3332" width="7.42578125" style="112" customWidth="1"/>
    <col min="3333" max="3333" width="9.85546875" style="112" customWidth="1"/>
    <col min="3334" max="3334" width="11.5703125" style="112" customWidth="1"/>
    <col min="3335" max="3584" width="9.28515625" style="112"/>
    <col min="3585" max="3585" width="7.140625" style="112" customWidth="1"/>
    <col min="3586" max="3586" width="44.5703125" style="112" customWidth="1"/>
    <col min="3587" max="3587" width="8.140625" style="112" customWidth="1"/>
    <col min="3588" max="3588" width="7.42578125" style="112" customWidth="1"/>
    <col min="3589" max="3589" width="9.85546875" style="112" customWidth="1"/>
    <col min="3590" max="3590" width="11.5703125" style="112" customWidth="1"/>
    <col min="3591" max="3840" width="9.28515625" style="112"/>
    <col min="3841" max="3841" width="7.140625" style="112" customWidth="1"/>
    <col min="3842" max="3842" width="44.5703125" style="112" customWidth="1"/>
    <col min="3843" max="3843" width="8.140625" style="112" customWidth="1"/>
    <col min="3844" max="3844" width="7.42578125" style="112" customWidth="1"/>
    <col min="3845" max="3845" width="9.85546875" style="112" customWidth="1"/>
    <col min="3846" max="3846" width="11.5703125" style="112" customWidth="1"/>
    <col min="3847" max="4096" width="9.28515625" style="112"/>
    <col min="4097" max="4097" width="7.140625" style="112" customWidth="1"/>
    <col min="4098" max="4098" width="44.5703125" style="112" customWidth="1"/>
    <col min="4099" max="4099" width="8.140625" style="112" customWidth="1"/>
    <col min="4100" max="4100" width="7.42578125" style="112" customWidth="1"/>
    <col min="4101" max="4101" width="9.85546875" style="112" customWidth="1"/>
    <col min="4102" max="4102" width="11.5703125" style="112" customWidth="1"/>
    <col min="4103" max="4352" width="9.28515625" style="112"/>
    <col min="4353" max="4353" width="7.140625" style="112" customWidth="1"/>
    <col min="4354" max="4354" width="44.5703125" style="112" customWidth="1"/>
    <col min="4355" max="4355" width="8.140625" style="112" customWidth="1"/>
    <col min="4356" max="4356" width="7.42578125" style="112" customWidth="1"/>
    <col min="4357" max="4357" width="9.85546875" style="112" customWidth="1"/>
    <col min="4358" max="4358" width="11.5703125" style="112" customWidth="1"/>
    <col min="4359" max="4608" width="9.28515625" style="112"/>
    <col min="4609" max="4609" width="7.140625" style="112" customWidth="1"/>
    <col min="4610" max="4610" width="44.5703125" style="112" customWidth="1"/>
    <col min="4611" max="4611" width="8.140625" style="112" customWidth="1"/>
    <col min="4612" max="4612" width="7.42578125" style="112" customWidth="1"/>
    <col min="4613" max="4613" width="9.85546875" style="112" customWidth="1"/>
    <col min="4614" max="4614" width="11.5703125" style="112" customWidth="1"/>
    <col min="4615" max="4864" width="9.28515625" style="112"/>
    <col min="4865" max="4865" width="7.140625" style="112" customWidth="1"/>
    <col min="4866" max="4866" width="44.5703125" style="112" customWidth="1"/>
    <col min="4867" max="4867" width="8.140625" style="112" customWidth="1"/>
    <col min="4868" max="4868" width="7.42578125" style="112" customWidth="1"/>
    <col min="4869" max="4869" width="9.85546875" style="112" customWidth="1"/>
    <col min="4870" max="4870" width="11.5703125" style="112" customWidth="1"/>
    <col min="4871" max="5120" width="9.28515625" style="112"/>
    <col min="5121" max="5121" width="7.140625" style="112" customWidth="1"/>
    <col min="5122" max="5122" width="44.5703125" style="112" customWidth="1"/>
    <col min="5123" max="5123" width="8.140625" style="112" customWidth="1"/>
    <col min="5124" max="5124" width="7.42578125" style="112" customWidth="1"/>
    <col min="5125" max="5125" width="9.85546875" style="112" customWidth="1"/>
    <col min="5126" max="5126" width="11.5703125" style="112" customWidth="1"/>
    <col min="5127" max="5376" width="9.28515625" style="112"/>
    <col min="5377" max="5377" width="7.140625" style="112" customWidth="1"/>
    <col min="5378" max="5378" width="44.5703125" style="112" customWidth="1"/>
    <col min="5379" max="5379" width="8.140625" style="112" customWidth="1"/>
    <col min="5380" max="5380" width="7.42578125" style="112" customWidth="1"/>
    <col min="5381" max="5381" width="9.85546875" style="112" customWidth="1"/>
    <col min="5382" max="5382" width="11.5703125" style="112" customWidth="1"/>
    <col min="5383" max="5632" width="9.28515625" style="112"/>
    <col min="5633" max="5633" width="7.140625" style="112" customWidth="1"/>
    <col min="5634" max="5634" width="44.5703125" style="112" customWidth="1"/>
    <col min="5635" max="5635" width="8.140625" style="112" customWidth="1"/>
    <col min="5636" max="5636" width="7.42578125" style="112" customWidth="1"/>
    <col min="5637" max="5637" width="9.85546875" style="112" customWidth="1"/>
    <col min="5638" max="5638" width="11.5703125" style="112" customWidth="1"/>
    <col min="5639" max="5888" width="9.28515625" style="112"/>
    <col min="5889" max="5889" width="7.140625" style="112" customWidth="1"/>
    <col min="5890" max="5890" width="44.5703125" style="112" customWidth="1"/>
    <col min="5891" max="5891" width="8.140625" style="112" customWidth="1"/>
    <col min="5892" max="5892" width="7.42578125" style="112" customWidth="1"/>
    <col min="5893" max="5893" width="9.85546875" style="112" customWidth="1"/>
    <col min="5894" max="5894" width="11.5703125" style="112" customWidth="1"/>
    <col min="5895" max="6144" width="9.28515625" style="112"/>
    <col min="6145" max="6145" width="7.140625" style="112" customWidth="1"/>
    <col min="6146" max="6146" width="44.5703125" style="112" customWidth="1"/>
    <col min="6147" max="6147" width="8.140625" style="112" customWidth="1"/>
    <col min="6148" max="6148" width="7.42578125" style="112" customWidth="1"/>
    <col min="6149" max="6149" width="9.85546875" style="112" customWidth="1"/>
    <col min="6150" max="6150" width="11.5703125" style="112" customWidth="1"/>
    <col min="6151" max="6400" width="9.28515625" style="112"/>
    <col min="6401" max="6401" width="7.140625" style="112" customWidth="1"/>
    <col min="6402" max="6402" width="44.5703125" style="112" customWidth="1"/>
    <col min="6403" max="6403" width="8.140625" style="112" customWidth="1"/>
    <col min="6404" max="6404" width="7.42578125" style="112" customWidth="1"/>
    <col min="6405" max="6405" width="9.85546875" style="112" customWidth="1"/>
    <col min="6406" max="6406" width="11.5703125" style="112" customWidth="1"/>
    <col min="6407" max="6656" width="9.28515625" style="112"/>
    <col min="6657" max="6657" width="7.140625" style="112" customWidth="1"/>
    <col min="6658" max="6658" width="44.5703125" style="112" customWidth="1"/>
    <col min="6659" max="6659" width="8.140625" style="112" customWidth="1"/>
    <col min="6660" max="6660" width="7.42578125" style="112" customWidth="1"/>
    <col min="6661" max="6661" width="9.85546875" style="112" customWidth="1"/>
    <col min="6662" max="6662" width="11.5703125" style="112" customWidth="1"/>
    <col min="6663" max="6912" width="9.28515625" style="112"/>
    <col min="6913" max="6913" width="7.140625" style="112" customWidth="1"/>
    <col min="6914" max="6914" width="44.5703125" style="112" customWidth="1"/>
    <col min="6915" max="6915" width="8.140625" style="112" customWidth="1"/>
    <col min="6916" max="6916" width="7.42578125" style="112" customWidth="1"/>
    <col min="6917" max="6917" width="9.85546875" style="112" customWidth="1"/>
    <col min="6918" max="6918" width="11.5703125" style="112" customWidth="1"/>
    <col min="6919" max="7168" width="9.28515625" style="112"/>
    <col min="7169" max="7169" width="7.140625" style="112" customWidth="1"/>
    <col min="7170" max="7170" width="44.5703125" style="112" customWidth="1"/>
    <col min="7171" max="7171" width="8.140625" style="112" customWidth="1"/>
    <col min="7172" max="7172" width="7.42578125" style="112" customWidth="1"/>
    <col min="7173" max="7173" width="9.85546875" style="112" customWidth="1"/>
    <col min="7174" max="7174" width="11.5703125" style="112" customWidth="1"/>
    <col min="7175" max="7424" width="9.28515625" style="112"/>
    <col min="7425" max="7425" width="7.140625" style="112" customWidth="1"/>
    <col min="7426" max="7426" width="44.5703125" style="112" customWidth="1"/>
    <col min="7427" max="7427" width="8.140625" style="112" customWidth="1"/>
    <col min="7428" max="7428" width="7.42578125" style="112" customWidth="1"/>
    <col min="7429" max="7429" width="9.85546875" style="112" customWidth="1"/>
    <col min="7430" max="7430" width="11.5703125" style="112" customWidth="1"/>
    <col min="7431" max="7680" width="9.28515625" style="112"/>
    <col min="7681" max="7681" width="7.140625" style="112" customWidth="1"/>
    <col min="7682" max="7682" width="44.5703125" style="112" customWidth="1"/>
    <col min="7683" max="7683" width="8.140625" style="112" customWidth="1"/>
    <col min="7684" max="7684" width="7.42578125" style="112" customWidth="1"/>
    <col min="7685" max="7685" width="9.85546875" style="112" customWidth="1"/>
    <col min="7686" max="7686" width="11.5703125" style="112" customWidth="1"/>
    <col min="7687" max="7936" width="9.28515625" style="112"/>
    <col min="7937" max="7937" width="7.140625" style="112" customWidth="1"/>
    <col min="7938" max="7938" width="44.5703125" style="112" customWidth="1"/>
    <col min="7939" max="7939" width="8.140625" style="112" customWidth="1"/>
    <col min="7940" max="7940" width="7.42578125" style="112" customWidth="1"/>
    <col min="7941" max="7941" width="9.85546875" style="112" customWidth="1"/>
    <col min="7942" max="7942" width="11.5703125" style="112" customWidth="1"/>
    <col min="7943" max="8192" width="9.28515625" style="112"/>
    <col min="8193" max="8193" width="7.140625" style="112" customWidth="1"/>
    <col min="8194" max="8194" width="44.5703125" style="112" customWidth="1"/>
    <col min="8195" max="8195" width="8.140625" style="112" customWidth="1"/>
    <col min="8196" max="8196" width="7.42578125" style="112" customWidth="1"/>
    <col min="8197" max="8197" width="9.85546875" style="112" customWidth="1"/>
    <col min="8198" max="8198" width="11.5703125" style="112" customWidth="1"/>
    <col min="8199" max="8448" width="9.28515625" style="112"/>
    <col min="8449" max="8449" width="7.140625" style="112" customWidth="1"/>
    <col min="8450" max="8450" width="44.5703125" style="112" customWidth="1"/>
    <col min="8451" max="8451" width="8.140625" style="112" customWidth="1"/>
    <col min="8452" max="8452" width="7.42578125" style="112" customWidth="1"/>
    <col min="8453" max="8453" width="9.85546875" style="112" customWidth="1"/>
    <col min="8454" max="8454" width="11.5703125" style="112" customWidth="1"/>
    <col min="8455" max="8704" width="9.28515625" style="112"/>
    <col min="8705" max="8705" width="7.140625" style="112" customWidth="1"/>
    <col min="8706" max="8706" width="44.5703125" style="112" customWidth="1"/>
    <col min="8707" max="8707" width="8.140625" style="112" customWidth="1"/>
    <col min="8708" max="8708" width="7.42578125" style="112" customWidth="1"/>
    <col min="8709" max="8709" width="9.85546875" style="112" customWidth="1"/>
    <col min="8710" max="8710" width="11.5703125" style="112" customWidth="1"/>
    <col min="8711" max="8960" width="9.28515625" style="112"/>
    <col min="8961" max="8961" width="7.140625" style="112" customWidth="1"/>
    <col min="8962" max="8962" width="44.5703125" style="112" customWidth="1"/>
    <col min="8963" max="8963" width="8.140625" style="112" customWidth="1"/>
    <col min="8964" max="8964" width="7.42578125" style="112" customWidth="1"/>
    <col min="8965" max="8965" width="9.85546875" style="112" customWidth="1"/>
    <col min="8966" max="8966" width="11.5703125" style="112" customWidth="1"/>
    <col min="8967" max="9216" width="9.28515625" style="112"/>
    <col min="9217" max="9217" width="7.140625" style="112" customWidth="1"/>
    <col min="9218" max="9218" width="44.5703125" style="112" customWidth="1"/>
    <col min="9219" max="9219" width="8.140625" style="112" customWidth="1"/>
    <col min="9220" max="9220" width="7.42578125" style="112" customWidth="1"/>
    <col min="9221" max="9221" width="9.85546875" style="112" customWidth="1"/>
    <col min="9222" max="9222" width="11.5703125" style="112" customWidth="1"/>
    <col min="9223" max="9472" width="9.28515625" style="112"/>
    <col min="9473" max="9473" width="7.140625" style="112" customWidth="1"/>
    <col min="9474" max="9474" width="44.5703125" style="112" customWidth="1"/>
    <col min="9475" max="9475" width="8.140625" style="112" customWidth="1"/>
    <col min="9476" max="9476" width="7.42578125" style="112" customWidth="1"/>
    <col min="9477" max="9477" width="9.85546875" style="112" customWidth="1"/>
    <col min="9478" max="9478" width="11.5703125" style="112" customWidth="1"/>
    <col min="9479" max="9728" width="9.28515625" style="112"/>
    <col min="9729" max="9729" width="7.140625" style="112" customWidth="1"/>
    <col min="9730" max="9730" width="44.5703125" style="112" customWidth="1"/>
    <col min="9731" max="9731" width="8.140625" style="112" customWidth="1"/>
    <col min="9732" max="9732" width="7.42578125" style="112" customWidth="1"/>
    <col min="9733" max="9733" width="9.85546875" style="112" customWidth="1"/>
    <col min="9734" max="9734" width="11.5703125" style="112" customWidth="1"/>
    <col min="9735" max="9984" width="9.28515625" style="112"/>
    <col min="9985" max="9985" width="7.140625" style="112" customWidth="1"/>
    <col min="9986" max="9986" width="44.5703125" style="112" customWidth="1"/>
    <col min="9987" max="9987" width="8.140625" style="112" customWidth="1"/>
    <col min="9988" max="9988" width="7.42578125" style="112" customWidth="1"/>
    <col min="9989" max="9989" width="9.85546875" style="112" customWidth="1"/>
    <col min="9990" max="9990" width="11.5703125" style="112" customWidth="1"/>
    <col min="9991" max="10240" width="9.28515625" style="112"/>
    <col min="10241" max="10241" width="7.140625" style="112" customWidth="1"/>
    <col min="10242" max="10242" width="44.5703125" style="112" customWidth="1"/>
    <col min="10243" max="10243" width="8.140625" style="112" customWidth="1"/>
    <col min="10244" max="10244" width="7.42578125" style="112" customWidth="1"/>
    <col min="10245" max="10245" width="9.85546875" style="112" customWidth="1"/>
    <col min="10246" max="10246" width="11.5703125" style="112" customWidth="1"/>
    <col min="10247" max="10496" width="9.28515625" style="112"/>
    <col min="10497" max="10497" width="7.140625" style="112" customWidth="1"/>
    <col min="10498" max="10498" width="44.5703125" style="112" customWidth="1"/>
    <col min="10499" max="10499" width="8.140625" style="112" customWidth="1"/>
    <col min="10500" max="10500" width="7.42578125" style="112" customWidth="1"/>
    <col min="10501" max="10501" width="9.85546875" style="112" customWidth="1"/>
    <col min="10502" max="10502" width="11.5703125" style="112" customWidth="1"/>
    <col min="10503" max="10752" width="9.28515625" style="112"/>
    <col min="10753" max="10753" width="7.140625" style="112" customWidth="1"/>
    <col min="10754" max="10754" width="44.5703125" style="112" customWidth="1"/>
    <col min="10755" max="10755" width="8.140625" style="112" customWidth="1"/>
    <col min="10756" max="10756" width="7.42578125" style="112" customWidth="1"/>
    <col min="10757" max="10757" width="9.85546875" style="112" customWidth="1"/>
    <col min="10758" max="10758" width="11.5703125" style="112" customWidth="1"/>
    <col min="10759" max="11008" width="9.28515625" style="112"/>
    <col min="11009" max="11009" width="7.140625" style="112" customWidth="1"/>
    <col min="11010" max="11010" width="44.5703125" style="112" customWidth="1"/>
    <col min="11011" max="11011" width="8.140625" style="112" customWidth="1"/>
    <col min="11012" max="11012" width="7.42578125" style="112" customWidth="1"/>
    <col min="11013" max="11013" width="9.85546875" style="112" customWidth="1"/>
    <col min="11014" max="11014" width="11.5703125" style="112" customWidth="1"/>
    <col min="11015" max="11264" width="9.28515625" style="112"/>
    <col min="11265" max="11265" width="7.140625" style="112" customWidth="1"/>
    <col min="11266" max="11266" width="44.5703125" style="112" customWidth="1"/>
    <col min="11267" max="11267" width="8.140625" style="112" customWidth="1"/>
    <col min="11268" max="11268" width="7.42578125" style="112" customWidth="1"/>
    <col min="11269" max="11269" width="9.85546875" style="112" customWidth="1"/>
    <col min="11270" max="11270" width="11.5703125" style="112" customWidth="1"/>
    <col min="11271" max="11520" width="9.28515625" style="112"/>
    <col min="11521" max="11521" width="7.140625" style="112" customWidth="1"/>
    <col min="11522" max="11522" width="44.5703125" style="112" customWidth="1"/>
    <col min="11523" max="11523" width="8.140625" style="112" customWidth="1"/>
    <col min="11524" max="11524" width="7.42578125" style="112" customWidth="1"/>
    <col min="11525" max="11525" width="9.85546875" style="112" customWidth="1"/>
    <col min="11526" max="11526" width="11.5703125" style="112" customWidth="1"/>
    <col min="11527" max="11776" width="9.28515625" style="112"/>
    <col min="11777" max="11777" width="7.140625" style="112" customWidth="1"/>
    <col min="11778" max="11778" width="44.5703125" style="112" customWidth="1"/>
    <col min="11779" max="11779" width="8.140625" style="112" customWidth="1"/>
    <col min="11780" max="11780" width="7.42578125" style="112" customWidth="1"/>
    <col min="11781" max="11781" width="9.85546875" style="112" customWidth="1"/>
    <col min="11782" max="11782" width="11.5703125" style="112" customWidth="1"/>
    <col min="11783" max="12032" width="9.28515625" style="112"/>
    <col min="12033" max="12033" width="7.140625" style="112" customWidth="1"/>
    <col min="12034" max="12034" width="44.5703125" style="112" customWidth="1"/>
    <col min="12035" max="12035" width="8.140625" style="112" customWidth="1"/>
    <col min="12036" max="12036" width="7.42578125" style="112" customWidth="1"/>
    <col min="12037" max="12037" width="9.85546875" style="112" customWidth="1"/>
    <col min="12038" max="12038" width="11.5703125" style="112" customWidth="1"/>
    <col min="12039" max="12288" width="9.28515625" style="112"/>
    <col min="12289" max="12289" width="7.140625" style="112" customWidth="1"/>
    <col min="12290" max="12290" width="44.5703125" style="112" customWidth="1"/>
    <col min="12291" max="12291" width="8.140625" style="112" customWidth="1"/>
    <col min="12292" max="12292" width="7.42578125" style="112" customWidth="1"/>
    <col min="12293" max="12293" width="9.85546875" style="112" customWidth="1"/>
    <col min="12294" max="12294" width="11.5703125" style="112" customWidth="1"/>
    <col min="12295" max="12544" width="9.28515625" style="112"/>
    <col min="12545" max="12545" width="7.140625" style="112" customWidth="1"/>
    <col min="12546" max="12546" width="44.5703125" style="112" customWidth="1"/>
    <col min="12547" max="12547" width="8.140625" style="112" customWidth="1"/>
    <col min="12548" max="12548" width="7.42578125" style="112" customWidth="1"/>
    <col min="12549" max="12549" width="9.85546875" style="112" customWidth="1"/>
    <col min="12550" max="12550" width="11.5703125" style="112" customWidth="1"/>
    <col min="12551" max="12800" width="9.28515625" style="112"/>
    <col min="12801" max="12801" width="7.140625" style="112" customWidth="1"/>
    <col min="12802" max="12802" width="44.5703125" style="112" customWidth="1"/>
    <col min="12803" max="12803" width="8.140625" style="112" customWidth="1"/>
    <col min="12804" max="12804" width="7.42578125" style="112" customWidth="1"/>
    <col min="12805" max="12805" width="9.85546875" style="112" customWidth="1"/>
    <col min="12806" max="12806" width="11.5703125" style="112" customWidth="1"/>
    <col min="12807" max="13056" width="9.28515625" style="112"/>
    <col min="13057" max="13057" width="7.140625" style="112" customWidth="1"/>
    <col min="13058" max="13058" width="44.5703125" style="112" customWidth="1"/>
    <col min="13059" max="13059" width="8.140625" style="112" customWidth="1"/>
    <col min="13060" max="13060" width="7.42578125" style="112" customWidth="1"/>
    <col min="13061" max="13061" width="9.85546875" style="112" customWidth="1"/>
    <col min="13062" max="13062" width="11.5703125" style="112" customWidth="1"/>
    <col min="13063" max="13312" width="9.28515625" style="112"/>
    <col min="13313" max="13313" width="7.140625" style="112" customWidth="1"/>
    <col min="13314" max="13314" width="44.5703125" style="112" customWidth="1"/>
    <col min="13315" max="13315" width="8.140625" style="112" customWidth="1"/>
    <col min="13316" max="13316" width="7.42578125" style="112" customWidth="1"/>
    <col min="13317" max="13317" width="9.85546875" style="112" customWidth="1"/>
    <col min="13318" max="13318" width="11.5703125" style="112" customWidth="1"/>
    <col min="13319" max="13568" width="9.28515625" style="112"/>
    <col min="13569" max="13569" width="7.140625" style="112" customWidth="1"/>
    <col min="13570" max="13570" width="44.5703125" style="112" customWidth="1"/>
    <col min="13571" max="13571" width="8.140625" style="112" customWidth="1"/>
    <col min="13572" max="13572" width="7.42578125" style="112" customWidth="1"/>
    <col min="13573" max="13573" width="9.85546875" style="112" customWidth="1"/>
    <col min="13574" max="13574" width="11.5703125" style="112" customWidth="1"/>
    <col min="13575" max="13824" width="9.28515625" style="112"/>
    <col min="13825" max="13825" width="7.140625" style="112" customWidth="1"/>
    <col min="13826" max="13826" width="44.5703125" style="112" customWidth="1"/>
    <col min="13827" max="13827" width="8.140625" style="112" customWidth="1"/>
    <col min="13828" max="13828" width="7.42578125" style="112" customWidth="1"/>
    <col min="13829" max="13829" width="9.85546875" style="112" customWidth="1"/>
    <col min="13830" max="13830" width="11.5703125" style="112" customWidth="1"/>
    <col min="13831" max="14080" width="9.28515625" style="112"/>
    <col min="14081" max="14081" width="7.140625" style="112" customWidth="1"/>
    <col min="14082" max="14082" width="44.5703125" style="112" customWidth="1"/>
    <col min="14083" max="14083" width="8.140625" style="112" customWidth="1"/>
    <col min="14084" max="14084" width="7.42578125" style="112" customWidth="1"/>
    <col min="14085" max="14085" width="9.85546875" style="112" customWidth="1"/>
    <col min="14086" max="14086" width="11.5703125" style="112" customWidth="1"/>
    <col min="14087" max="14336" width="9.28515625" style="112"/>
    <col min="14337" max="14337" width="7.140625" style="112" customWidth="1"/>
    <col min="14338" max="14338" width="44.5703125" style="112" customWidth="1"/>
    <col min="14339" max="14339" width="8.140625" style="112" customWidth="1"/>
    <col min="14340" max="14340" width="7.42578125" style="112" customWidth="1"/>
    <col min="14341" max="14341" width="9.85546875" style="112" customWidth="1"/>
    <col min="14342" max="14342" width="11.5703125" style="112" customWidth="1"/>
    <col min="14343" max="14592" width="9.28515625" style="112"/>
    <col min="14593" max="14593" width="7.140625" style="112" customWidth="1"/>
    <col min="14594" max="14594" width="44.5703125" style="112" customWidth="1"/>
    <col min="14595" max="14595" width="8.140625" style="112" customWidth="1"/>
    <col min="14596" max="14596" width="7.42578125" style="112" customWidth="1"/>
    <col min="14597" max="14597" width="9.85546875" style="112" customWidth="1"/>
    <col min="14598" max="14598" width="11.5703125" style="112" customWidth="1"/>
    <col min="14599" max="14848" width="9.28515625" style="112"/>
    <col min="14849" max="14849" width="7.140625" style="112" customWidth="1"/>
    <col min="14850" max="14850" width="44.5703125" style="112" customWidth="1"/>
    <col min="14851" max="14851" width="8.140625" style="112" customWidth="1"/>
    <col min="14852" max="14852" width="7.42578125" style="112" customWidth="1"/>
    <col min="14853" max="14853" width="9.85546875" style="112" customWidth="1"/>
    <col min="14854" max="14854" width="11.5703125" style="112" customWidth="1"/>
    <col min="14855" max="15104" width="9.28515625" style="112"/>
    <col min="15105" max="15105" width="7.140625" style="112" customWidth="1"/>
    <col min="15106" max="15106" width="44.5703125" style="112" customWidth="1"/>
    <col min="15107" max="15107" width="8.140625" style="112" customWidth="1"/>
    <col min="15108" max="15108" width="7.42578125" style="112" customWidth="1"/>
    <col min="15109" max="15109" width="9.85546875" style="112" customWidth="1"/>
    <col min="15110" max="15110" width="11.5703125" style="112" customWidth="1"/>
    <col min="15111" max="15360" width="9.28515625" style="112"/>
    <col min="15361" max="15361" width="7.140625" style="112" customWidth="1"/>
    <col min="15362" max="15362" width="44.5703125" style="112" customWidth="1"/>
    <col min="15363" max="15363" width="8.140625" style="112" customWidth="1"/>
    <col min="15364" max="15364" width="7.42578125" style="112" customWidth="1"/>
    <col min="15365" max="15365" width="9.85546875" style="112" customWidth="1"/>
    <col min="15366" max="15366" width="11.5703125" style="112" customWidth="1"/>
    <col min="15367" max="15616" width="9.28515625" style="112"/>
    <col min="15617" max="15617" width="7.140625" style="112" customWidth="1"/>
    <col min="15618" max="15618" width="44.5703125" style="112" customWidth="1"/>
    <col min="15619" max="15619" width="8.140625" style="112" customWidth="1"/>
    <col min="15620" max="15620" width="7.42578125" style="112" customWidth="1"/>
    <col min="15621" max="15621" width="9.85546875" style="112" customWidth="1"/>
    <col min="15622" max="15622" width="11.5703125" style="112" customWidth="1"/>
    <col min="15623" max="15872" width="9.28515625" style="112"/>
    <col min="15873" max="15873" width="7.140625" style="112" customWidth="1"/>
    <col min="15874" max="15874" width="44.5703125" style="112" customWidth="1"/>
    <col min="15875" max="15875" width="8.140625" style="112" customWidth="1"/>
    <col min="15876" max="15876" width="7.42578125" style="112" customWidth="1"/>
    <col min="15877" max="15877" width="9.85546875" style="112" customWidth="1"/>
    <col min="15878" max="15878" width="11.5703125" style="112" customWidth="1"/>
    <col min="15879" max="16128" width="9.28515625" style="112"/>
    <col min="16129" max="16129" width="7.140625" style="112" customWidth="1"/>
    <col min="16130" max="16130" width="44.5703125" style="112" customWidth="1"/>
    <col min="16131" max="16131" width="8.140625" style="112" customWidth="1"/>
    <col min="16132" max="16132" width="7.42578125" style="112" customWidth="1"/>
    <col min="16133" max="16133" width="9.85546875" style="112" customWidth="1"/>
    <col min="16134" max="16134" width="11.5703125" style="112" customWidth="1"/>
    <col min="16135" max="16384" width="9.28515625" style="112"/>
  </cols>
  <sheetData>
    <row r="1" spans="1:21" s="106" customFormat="1">
      <c r="A1" s="231"/>
      <c r="B1" s="116"/>
      <c r="C1" s="1161" t="s">
        <v>1265</v>
      </c>
      <c r="D1" s="1161"/>
      <c r="E1" s="1161"/>
      <c r="F1" s="1161"/>
      <c r="H1" s="1161" t="s">
        <v>1990</v>
      </c>
      <c r="I1" s="1161"/>
      <c r="J1" s="1161"/>
      <c r="K1" s="1161"/>
      <c r="M1" s="1161" t="s">
        <v>1991</v>
      </c>
      <c r="N1" s="1161"/>
      <c r="O1" s="1161"/>
      <c r="P1" s="1161"/>
      <c r="R1" s="1161" t="s">
        <v>1992</v>
      </c>
      <c r="S1" s="1161"/>
      <c r="T1" s="1161"/>
      <c r="U1" s="1161"/>
    </row>
    <row r="2" spans="1:21" s="106" customFormat="1" ht="6.75" customHeight="1">
      <c r="A2" s="231"/>
      <c r="B2" s="116"/>
      <c r="C2" s="117"/>
      <c r="D2" s="117"/>
      <c r="E2" s="118"/>
      <c r="F2" s="118"/>
      <c r="H2" s="117"/>
      <c r="I2" s="117"/>
      <c r="J2" s="118"/>
      <c r="K2" s="118"/>
      <c r="M2" s="117"/>
      <c r="N2" s="117"/>
      <c r="O2" s="118"/>
      <c r="P2" s="118"/>
      <c r="R2" s="117"/>
      <c r="S2" s="117"/>
      <c r="T2" s="118"/>
      <c r="U2" s="118"/>
    </row>
    <row r="3" spans="1:21" s="241" customFormat="1" ht="25.5">
      <c r="A3" s="240" t="s">
        <v>2039</v>
      </c>
      <c r="B3" s="103" t="s">
        <v>1270</v>
      </c>
      <c r="C3" s="103" t="s">
        <v>1271</v>
      </c>
      <c r="D3" s="103" t="s">
        <v>1272</v>
      </c>
      <c r="E3" s="103" t="s">
        <v>1257</v>
      </c>
      <c r="F3" s="103" t="s">
        <v>1253</v>
      </c>
      <c r="H3" s="103" t="s">
        <v>1271</v>
      </c>
      <c r="I3" s="103" t="s">
        <v>1272</v>
      </c>
      <c r="J3" s="103" t="s">
        <v>1257</v>
      </c>
      <c r="K3" s="103" t="s">
        <v>1253</v>
      </c>
      <c r="M3" s="103" t="s">
        <v>1271</v>
      </c>
      <c r="N3" s="103" t="s">
        <v>1272</v>
      </c>
      <c r="O3" s="103" t="s">
        <v>1257</v>
      </c>
      <c r="P3" s="103" t="s">
        <v>1253</v>
      </c>
      <c r="R3" s="103" t="s">
        <v>1271</v>
      </c>
      <c r="S3" s="103" t="s">
        <v>1272</v>
      </c>
      <c r="T3" s="103" t="s">
        <v>1257</v>
      </c>
      <c r="U3" s="103" t="s">
        <v>1253</v>
      </c>
    </row>
    <row r="4" spans="1:21" s="106" customFormat="1">
      <c r="A4" s="232"/>
      <c r="B4" s="213"/>
      <c r="C4" s="185"/>
      <c r="D4" s="185"/>
      <c r="E4" s="185"/>
      <c r="F4" s="185"/>
      <c r="H4" s="185"/>
      <c r="I4" s="185"/>
      <c r="J4" s="185"/>
      <c r="K4" s="185"/>
      <c r="M4" s="185"/>
      <c r="N4" s="185"/>
      <c r="O4" s="185"/>
      <c r="P4" s="185"/>
      <c r="R4" s="185"/>
      <c r="S4" s="185"/>
      <c r="T4" s="185"/>
      <c r="U4" s="185"/>
    </row>
    <row r="5" spans="1:21" s="194" customFormat="1">
      <c r="A5" s="239" t="s">
        <v>45</v>
      </c>
      <c r="B5" s="209" t="s">
        <v>1313</v>
      </c>
      <c r="C5" s="211"/>
      <c r="D5" s="211"/>
      <c r="E5" s="211"/>
      <c r="F5" s="202"/>
      <c r="H5" s="211"/>
      <c r="I5" s="211"/>
      <c r="J5" s="211"/>
      <c r="K5" s="202"/>
      <c r="M5" s="211"/>
      <c r="N5" s="211"/>
      <c r="O5" s="211"/>
      <c r="P5" s="202"/>
      <c r="R5" s="211"/>
      <c r="S5" s="211"/>
      <c r="T5" s="211"/>
      <c r="U5" s="202"/>
    </row>
    <row r="6" spans="1:21" s="194" customFormat="1">
      <c r="A6" s="233"/>
      <c r="B6" s="223"/>
      <c r="C6" s="192"/>
      <c r="D6" s="192"/>
      <c r="E6" s="193"/>
      <c r="F6" s="193"/>
      <c r="H6" s="192"/>
      <c r="I6" s="192"/>
      <c r="J6" s="193"/>
      <c r="K6" s="193"/>
      <c r="M6" s="192"/>
      <c r="N6" s="192"/>
      <c r="O6" s="193"/>
      <c r="P6" s="193"/>
      <c r="R6" s="192"/>
      <c r="S6" s="192"/>
      <c r="T6" s="193"/>
      <c r="U6" s="193"/>
    </row>
    <row r="7" spans="1:21" s="194" customFormat="1">
      <c r="A7" s="234" t="s">
        <v>1588</v>
      </c>
      <c r="B7" s="224" t="s">
        <v>1589</v>
      </c>
      <c r="C7" s="211"/>
      <c r="D7" s="211"/>
      <c r="E7" s="211"/>
      <c r="F7" s="202"/>
      <c r="H7" s="211"/>
      <c r="I7" s="211"/>
      <c r="J7" s="211"/>
      <c r="K7" s="202"/>
      <c r="M7" s="211"/>
      <c r="N7" s="211"/>
      <c r="O7" s="211"/>
      <c r="P7" s="202"/>
      <c r="R7" s="211"/>
      <c r="S7" s="211"/>
      <c r="T7" s="211"/>
      <c r="U7" s="202"/>
    </row>
    <row r="8" spans="1:21" s="106" customFormat="1" ht="51">
      <c r="A8" s="235" t="s">
        <v>1590</v>
      </c>
      <c r="B8" s="187" t="s">
        <v>1591</v>
      </c>
      <c r="C8" s="188"/>
      <c r="D8" s="188"/>
      <c r="E8" s="189"/>
      <c r="F8" s="189"/>
      <c r="H8" s="188"/>
      <c r="I8" s="188"/>
      <c r="J8" s="189"/>
      <c r="K8" s="189"/>
      <c r="M8" s="188"/>
      <c r="N8" s="188"/>
      <c r="O8" s="189"/>
      <c r="P8" s="189"/>
      <c r="R8" s="188"/>
      <c r="S8" s="188"/>
      <c r="T8" s="189"/>
      <c r="U8" s="189"/>
    </row>
    <row r="9" spans="1:21" s="106" customFormat="1" ht="25.5">
      <c r="A9" s="236"/>
      <c r="B9" s="187" t="s">
        <v>1592</v>
      </c>
      <c r="C9" s="188" t="s">
        <v>1</v>
      </c>
      <c r="D9" s="188">
        <v>1</v>
      </c>
      <c r="E9" s="189"/>
      <c r="F9" s="189"/>
      <c r="H9" s="188" t="s">
        <v>1</v>
      </c>
      <c r="I9" s="188"/>
      <c r="J9" s="189"/>
      <c r="K9" s="189"/>
      <c r="M9" s="188" t="s">
        <v>1</v>
      </c>
      <c r="N9" s="188"/>
      <c r="O9" s="189"/>
      <c r="P9" s="189"/>
      <c r="R9" s="188" t="s">
        <v>1</v>
      </c>
      <c r="S9" s="188">
        <v>1</v>
      </c>
      <c r="T9" s="189"/>
      <c r="U9" s="189"/>
    </row>
    <row r="10" spans="1:21" s="106" customFormat="1">
      <c r="A10" s="236"/>
      <c r="B10" s="187" t="s">
        <v>1593</v>
      </c>
      <c r="C10" s="188" t="s">
        <v>1</v>
      </c>
      <c r="D10" s="188">
        <v>2</v>
      </c>
      <c r="E10" s="189"/>
      <c r="F10" s="189"/>
      <c r="H10" s="188" t="s">
        <v>1</v>
      </c>
      <c r="I10" s="188"/>
      <c r="J10" s="189"/>
      <c r="K10" s="189"/>
      <c r="M10" s="188" t="s">
        <v>1</v>
      </c>
      <c r="N10" s="188"/>
      <c r="O10" s="189"/>
      <c r="P10" s="189"/>
      <c r="R10" s="188" t="s">
        <v>1</v>
      </c>
      <c r="S10" s="188">
        <v>2</v>
      </c>
      <c r="T10" s="189"/>
      <c r="U10" s="189"/>
    </row>
    <row r="11" spans="1:21" s="106" customFormat="1">
      <c r="A11" s="236"/>
      <c r="B11" s="187" t="s">
        <v>1594</v>
      </c>
      <c r="C11" s="188" t="s">
        <v>1</v>
      </c>
      <c r="D11" s="188">
        <v>2</v>
      </c>
      <c r="E11" s="189"/>
      <c r="F11" s="189"/>
      <c r="H11" s="188" t="s">
        <v>1</v>
      </c>
      <c r="I11" s="188"/>
      <c r="J11" s="189"/>
      <c r="K11" s="189"/>
      <c r="M11" s="188" t="s">
        <v>1</v>
      </c>
      <c r="N11" s="188"/>
      <c r="O11" s="189"/>
      <c r="P11" s="189"/>
      <c r="R11" s="188" t="s">
        <v>1</v>
      </c>
      <c r="S11" s="188">
        <v>2</v>
      </c>
      <c r="T11" s="189"/>
      <c r="U11" s="189"/>
    </row>
    <row r="12" spans="1:21" s="106" customFormat="1">
      <c r="A12" s="236"/>
      <c r="B12" s="187" t="s">
        <v>1595</v>
      </c>
      <c r="C12" s="188" t="s">
        <v>1</v>
      </c>
      <c r="D12" s="188">
        <v>1</v>
      </c>
      <c r="E12" s="189"/>
      <c r="F12" s="189"/>
      <c r="H12" s="188" t="s">
        <v>1</v>
      </c>
      <c r="I12" s="188"/>
      <c r="J12" s="189"/>
      <c r="K12" s="189"/>
      <c r="M12" s="188" t="s">
        <v>1</v>
      </c>
      <c r="N12" s="188"/>
      <c r="O12" s="189"/>
      <c r="P12" s="189"/>
      <c r="R12" s="188" t="s">
        <v>1</v>
      </c>
      <c r="S12" s="188">
        <v>1</v>
      </c>
      <c r="T12" s="189"/>
      <c r="U12" s="189"/>
    </row>
    <row r="13" spans="1:21" s="106" customFormat="1" ht="25.5">
      <c r="A13" s="236"/>
      <c r="B13" s="187" t="s">
        <v>1596</v>
      </c>
      <c r="C13" s="188" t="s">
        <v>1</v>
      </c>
      <c r="D13" s="188">
        <v>1</v>
      </c>
      <c r="E13" s="189"/>
      <c r="F13" s="189"/>
      <c r="H13" s="188" t="s">
        <v>1</v>
      </c>
      <c r="I13" s="188"/>
      <c r="J13" s="189"/>
      <c r="K13" s="189"/>
      <c r="M13" s="188" t="s">
        <v>1</v>
      </c>
      <c r="N13" s="188"/>
      <c r="O13" s="189"/>
      <c r="P13" s="189"/>
      <c r="R13" s="188" t="s">
        <v>1</v>
      </c>
      <c r="S13" s="188">
        <v>1</v>
      </c>
      <c r="T13" s="189"/>
      <c r="U13" s="189"/>
    </row>
    <row r="14" spans="1:21" s="106" customFormat="1">
      <c r="A14" s="236"/>
      <c r="B14" s="187" t="s">
        <v>1597</v>
      </c>
      <c r="C14" s="188" t="s">
        <v>1</v>
      </c>
      <c r="D14" s="188">
        <v>1</v>
      </c>
      <c r="E14" s="189"/>
      <c r="F14" s="189"/>
      <c r="H14" s="188" t="s">
        <v>1</v>
      </c>
      <c r="I14" s="188"/>
      <c r="J14" s="189"/>
      <c r="K14" s="189"/>
      <c r="M14" s="188" t="s">
        <v>1</v>
      </c>
      <c r="N14" s="188"/>
      <c r="O14" s="189"/>
      <c r="P14" s="189"/>
      <c r="R14" s="188" t="s">
        <v>1</v>
      </c>
      <c r="S14" s="188">
        <v>1</v>
      </c>
      <c r="T14" s="189"/>
      <c r="U14" s="189"/>
    </row>
    <row r="15" spans="1:21" s="106" customFormat="1">
      <c r="A15" s="236"/>
      <c r="B15" s="187" t="s">
        <v>1598</v>
      </c>
      <c r="C15" s="188" t="s">
        <v>1</v>
      </c>
      <c r="D15" s="188">
        <v>1</v>
      </c>
      <c r="E15" s="189"/>
      <c r="F15" s="189"/>
      <c r="H15" s="188" t="s">
        <v>1</v>
      </c>
      <c r="I15" s="188"/>
      <c r="J15" s="189"/>
      <c r="K15" s="189"/>
      <c r="M15" s="188" t="s">
        <v>1</v>
      </c>
      <c r="N15" s="188"/>
      <c r="O15" s="189"/>
      <c r="P15" s="189"/>
      <c r="R15" s="188" t="s">
        <v>1</v>
      </c>
      <c r="S15" s="188">
        <v>1</v>
      </c>
      <c r="T15" s="189"/>
      <c r="U15" s="189"/>
    </row>
    <row r="16" spans="1:21" s="106" customFormat="1">
      <c r="A16" s="236"/>
      <c r="B16" s="187" t="s">
        <v>1599</v>
      </c>
      <c r="C16" s="188" t="s">
        <v>1</v>
      </c>
      <c r="D16" s="188">
        <v>3</v>
      </c>
      <c r="E16" s="189"/>
      <c r="F16" s="189"/>
      <c r="H16" s="188" t="s">
        <v>1</v>
      </c>
      <c r="I16" s="188"/>
      <c r="J16" s="189"/>
      <c r="K16" s="189"/>
      <c r="M16" s="188" t="s">
        <v>1</v>
      </c>
      <c r="N16" s="188"/>
      <c r="O16" s="189"/>
      <c r="P16" s="189"/>
      <c r="R16" s="188" t="s">
        <v>1</v>
      </c>
      <c r="S16" s="188">
        <v>3</v>
      </c>
      <c r="T16" s="189"/>
      <c r="U16" s="189"/>
    </row>
    <row r="17" spans="1:21" s="106" customFormat="1" ht="25.5">
      <c r="A17" s="236"/>
      <c r="B17" s="187" t="s">
        <v>1600</v>
      </c>
      <c r="C17" s="188" t="s">
        <v>1</v>
      </c>
      <c r="D17" s="188">
        <v>1</v>
      </c>
      <c r="E17" s="189"/>
      <c r="F17" s="189"/>
      <c r="H17" s="188" t="s">
        <v>1</v>
      </c>
      <c r="I17" s="188"/>
      <c r="J17" s="189"/>
      <c r="K17" s="189"/>
      <c r="M17" s="188" t="s">
        <v>1</v>
      </c>
      <c r="N17" s="188"/>
      <c r="O17" s="189"/>
      <c r="P17" s="189"/>
      <c r="R17" s="188" t="s">
        <v>1</v>
      </c>
      <c r="S17" s="188">
        <v>1</v>
      </c>
      <c r="T17" s="189"/>
      <c r="U17" s="189"/>
    </row>
    <row r="18" spans="1:21" s="106" customFormat="1">
      <c r="A18" s="236"/>
      <c r="B18" s="214"/>
      <c r="C18" s="188" t="s">
        <v>2044</v>
      </c>
      <c r="D18" s="188">
        <v>1</v>
      </c>
      <c r="E18" s="1069"/>
      <c r="F18" s="189">
        <f>D18*E18</f>
        <v>0</v>
      </c>
      <c r="H18" s="188" t="s">
        <v>2044</v>
      </c>
      <c r="I18" s="188"/>
      <c r="J18" s="189">
        <f>E18</f>
        <v>0</v>
      </c>
      <c r="K18" s="189">
        <f>I18*J18</f>
        <v>0</v>
      </c>
      <c r="M18" s="188" t="s">
        <v>2044</v>
      </c>
      <c r="N18" s="188"/>
      <c r="O18" s="189">
        <f>E18</f>
        <v>0</v>
      </c>
      <c r="P18" s="189">
        <f>N18*O18</f>
        <v>0</v>
      </c>
      <c r="R18" s="188" t="s">
        <v>2044</v>
      </c>
      <c r="S18" s="188">
        <v>1</v>
      </c>
      <c r="T18" s="189">
        <f>E18</f>
        <v>0</v>
      </c>
      <c r="U18" s="189">
        <f>S18*T18</f>
        <v>0</v>
      </c>
    </row>
    <row r="19" spans="1:21" s="197" customFormat="1">
      <c r="A19" s="234"/>
      <c r="B19" s="225"/>
      <c r="C19" s="216"/>
      <c r="D19" s="217"/>
      <c r="E19" s="212"/>
      <c r="F19" s="212"/>
      <c r="H19" s="216"/>
      <c r="I19" s="217"/>
      <c r="J19" s="189"/>
      <c r="K19" s="212"/>
      <c r="M19" s="216"/>
      <c r="N19" s="217"/>
      <c r="O19" s="189"/>
      <c r="P19" s="212"/>
      <c r="R19" s="216"/>
      <c r="S19" s="217"/>
      <c r="T19" s="189"/>
      <c r="U19" s="212"/>
    </row>
    <row r="20" spans="1:21" s="226" customFormat="1" ht="42.75" customHeight="1">
      <c r="A20" s="237" t="s">
        <v>1601</v>
      </c>
      <c r="B20" s="210" t="s">
        <v>2041</v>
      </c>
      <c r="C20" s="211" t="s">
        <v>1230</v>
      </c>
      <c r="D20" s="188">
        <v>1</v>
      </c>
      <c r="E20" s="1069"/>
      <c r="F20" s="189">
        <f t="shared" ref="F20:F28" si="0">D20*E20</f>
        <v>0</v>
      </c>
      <c r="H20" s="211" t="s">
        <v>1230</v>
      </c>
      <c r="I20" s="188"/>
      <c r="J20" s="189">
        <f t="shared" ref="J20:J59" si="1">E20</f>
        <v>0</v>
      </c>
      <c r="K20" s="189">
        <f t="shared" ref="K20:K28" si="2">I20*J20</f>
        <v>0</v>
      </c>
      <c r="M20" s="211" t="s">
        <v>1230</v>
      </c>
      <c r="N20" s="188"/>
      <c r="O20" s="189">
        <f t="shared" ref="O20:O59" si="3">E20</f>
        <v>0</v>
      </c>
      <c r="P20" s="189">
        <f t="shared" ref="P20:P28" si="4">N20*O20</f>
        <v>0</v>
      </c>
      <c r="R20" s="211" t="s">
        <v>1230</v>
      </c>
      <c r="S20" s="188">
        <v>1</v>
      </c>
      <c r="T20" s="189">
        <f t="shared" ref="T20:T59" si="5">E20</f>
        <v>0</v>
      </c>
      <c r="U20" s="189">
        <f t="shared" ref="U20:U28" si="6">S20*T20</f>
        <v>0</v>
      </c>
    </row>
    <row r="21" spans="1:21" s="226" customFormat="1" ht="29.25" customHeight="1">
      <c r="A21" s="237" t="s">
        <v>1602</v>
      </c>
      <c r="B21" s="210" t="s">
        <v>1603</v>
      </c>
      <c r="C21" s="211" t="s">
        <v>1254</v>
      </c>
      <c r="D21" s="188">
        <v>220</v>
      </c>
      <c r="E21" s="1069"/>
      <c r="F21" s="189">
        <f t="shared" si="0"/>
        <v>0</v>
      </c>
      <c r="H21" s="211" t="s">
        <v>1254</v>
      </c>
      <c r="I21" s="188"/>
      <c r="J21" s="189">
        <f t="shared" si="1"/>
        <v>0</v>
      </c>
      <c r="K21" s="189">
        <f t="shared" si="2"/>
        <v>0</v>
      </c>
      <c r="M21" s="211" t="s">
        <v>1254</v>
      </c>
      <c r="N21" s="188">
        <v>220</v>
      </c>
      <c r="O21" s="189">
        <f t="shared" si="3"/>
        <v>0</v>
      </c>
      <c r="P21" s="189">
        <f t="shared" si="4"/>
        <v>0</v>
      </c>
      <c r="R21" s="211" t="s">
        <v>1254</v>
      </c>
      <c r="S21" s="188"/>
      <c r="T21" s="189">
        <f t="shared" si="5"/>
        <v>0</v>
      </c>
      <c r="U21" s="189">
        <f t="shared" si="6"/>
        <v>0</v>
      </c>
    </row>
    <row r="22" spans="1:21" s="226" customFormat="1" ht="30" customHeight="1">
      <c r="A22" s="237" t="s">
        <v>1604</v>
      </c>
      <c r="B22" s="210" t="s">
        <v>1605</v>
      </c>
      <c r="C22" s="211" t="s">
        <v>1254</v>
      </c>
      <c r="D22" s="188">
        <v>980</v>
      </c>
      <c r="E22" s="1069"/>
      <c r="F22" s="189">
        <f t="shared" si="0"/>
        <v>0</v>
      </c>
      <c r="H22" s="211" t="s">
        <v>1254</v>
      </c>
      <c r="I22" s="188"/>
      <c r="J22" s="189">
        <f t="shared" si="1"/>
        <v>0</v>
      </c>
      <c r="K22" s="189">
        <f t="shared" si="2"/>
        <v>0</v>
      </c>
      <c r="M22" s="211" t="s">
        <v>1254</v>
      </c>
      <c r="N22" s="188"/>
      <c r="O22" s="189">
        <f t="shared" si="3"/>
        <v>0</v>
      </c>
      <c r="P22" s="189">
        <f t="shared" si="4"/>
        <v>0</v>
      </c>
      <c r="R22" s="211" t="s">
        <v>1254</v>
      </c>
      <c r="S22" s="188">
        <v>980</v>
      </c>
      <c r="T22" s="189">
        <f t="shared" si="5"/>
        <v>0</v>
      </c>
      <c r="U22" s="189">
        <f t="shared" si="6"/>
        <v>0</v>
      </c>
    </row>
    <row r="23" spans="1:21" s="197" customFormat="1" ht="38.25">
      <c r="A23" s="237" t="s">
        <v>1606</v>
      </c>
      <c r="B23" s="210" t="s">
        <v>1607</v>
      </c>
      <c r="C23" s="211" t="s">
        <v>1230</v>
      </c>
      <c r="D23" s="188">
        <v>4</v>
      </c>
      <c r="E23" s="1069"/>
      <c r="F23" s="189">
        <f t="shared" si="0"/>
        <v>0</v>
      </c>
      <c r="H23" s="211" t="s">
        <v>1230</v>
      </c>
      <c r="I23" s="188"/>
      <c r="J23" s="189">
        <f t="shared" si="1"/>
        <v>0</v>
      </c>
      <c r="K23" s="189">
        <f t="shared" si="2"/>
        <v>0</v>
      </c>
      <c r="M23" s="211" t="s">
        <v>1230</v>
      </c>
      <c r="N23" s="188"/>
      <c r="O23" s="189">
        <f t="shared" si="3"/>
        <v>0</v>
      </c>
      <c r="P23" s="189">
        <f t="shared" si="4"/>
        <v>0</v>
      </c>
      <c r="R23" s="211" t="s">
        <v>1230</v>
      </c>
      <c r="S23" s="188">
        <v>4</v>
      </c>
      <c r="T23" s="189">
        <f t="shared" si="5"/>
        <v>0</v>
      </c>
      <c r="U23" s="189">
        <f t="shared" si="6"/>
        <v>0</v>
      </c>
    </row>
    <row r="24" spans="1:21" s="197" customFormat="1" ht="38.25">
      <c r="A24" s="237" t="s">
        <v>1608</v>
      </c>
      <c r="B24" s="210" t="s">
        <v>1609</v>
      </c>
      <c r="C24" s="211" t="s">
        <v>1230</v>
      </c>
      <c r="D24" s="188">
        <v>11</v>
      </c>
      <c r="E24" s="1069"/>
      <c r="F24" s="189">
        <f t="shared" si="0"/>
        <v>0</v>
      </c>
      <c r="H24" s="211" t="s">
        <v>1230</v>
      </c>
      <c r="I24" s="188"/>
      <c r="J24" s="189">
        <f t="shared" si="1"/>
        <v>0</v>
      </c>
      <c r="K24" s="189">
        <f t="shared" si="2"/>
        <v>0</v>
      </c>
      <c r="M24" s="211" t="s">
        <v>1230</v>
      </c>
      <c r="N24" s="188"/>
      <c r="O24" s="189">
        <f t="shared" si="3"/>
        <v>0</v>
      </c>
      <c r="P24" s="189">
        <f t="shared" si="4"/>
        <v>0</v>
      </c>
      <c r="R24" s="211" t="s">
        <v>1230</v>
      </c>
      <c r="S24" s="188">
        <v>11</v>
      </c>
      <c r="T24" s="189">
        <f t="shared" si="5"/>
        <v>0</v>
      </c>
      <c r="U24" s="189">
        <f t="shared" si="6"/>
        <v>0</v>
      </c>
    </row>
    <row r="25" spans="1:21" s="226" customFormat="1" ht="25.5">
      <c r="A25" s="237" t="s">
        <v>1610</v>
      </c>
      <c r="B25" s="191" t="s">
        <v>1611</v>
      </c>
      <c r="C25" s="211" t="s">
        <v>1230</v>
      </c>
      <c r="D25" s="188">
        <v>26</v>
      </c>
      <c r="E25" s="1069"/>
      <c r="F25" s="189">
        <f t="shared" si="0"/>
        <v>0</v>
      </c>
      <c r="H25" s="211" t="s">
        <v>1230</v>
      </c>
      <c r="I25" s="188"/>
      <c r="J25" s="189">
        <f t="shared" si="1"/>
        <v>0</v>
      </c>
      <c r="K25" s="189">
        <f t="shared" si="2"/>
        <v>0</v>
      </c>
      <c r="M25" s="211" t="s">
        <v>1230</v>
      </c>
      <c r="N25" s="188"/>
      <c r="O25" s="189">
        <f t="shared" si="3"/>
        <v>0</v>
      </c>
      <c r="P25" s="189">
        <f t="shared" si="4"/>
        <v>0</v>
      </c>
      <c r="R25" s="211" t="s">
        <v>1230</v>
      </c>
      <c r="S25" s="188">
        <v>26</v>
      </c>
      <c r="T25" s="189">
        <f t="shared" si="5"/>
        <v>0</v>
      </c>
      <c r="U25" s="189">
        <f t="shared" si="6"/>
        <v>0</v>
      </c>
    </row>
    <row r="26" spans="1:21" s="226" customFormat="1">
      <c r="A26" s="237" t="s">
        <v>1612</v>
      </c>
      <c r="B26" s="210" t="s">
        <v>1613</v>
      </c>
      <c r="C26" s="211" t="s">
        <v>1230</v>
      </c>
      <c r="D26" s="188">
        <v>26</v>
      </c>
      <c r="E26" s="1069"/>
      <c r="F26" s="189">
        <f t="shared" si="0"/>
        <v>0</v>
      </c>
      <c r="H26" s="211" t="s">
        <v>1230</v>
      </c>
      <c r="I26" s="188"/>
      <c r="J26" s="189">
        <f t="shared" si="1"/>
        <v>0</v>
      </c>
      <c r="K26" s="189">
        <f t="shared" si="2"/>
        <v>0</v>
      </c>
      <c r="M26" s="211" t="s">
        <v>1230</v>
      </c>
      <c r="N26" s="188"/>
      <c r="O26" s="189">
        <f t="shared" si="3"/>
        <v>0</v>
      </c>
      <c r="P26" s="189">
        <f t="shared" si="4"/>
        <v>0</v>
      </c>
      <c r="R26" s="211" t="s">
        <v>1230</v>
      </c>
      <c r="S26" s="188">
        <v>26</v>
      </c>
      <c r="T26" s="189">
        <f t="shared" si="5"/>
        <v>0</v>
      </c>
      <c r="U26" s="189">
        <f t="shared" si="6"/>
        <v>0</v>
      </c>
    </row>
    <row r="27" spans="1:21" s="226" customFormat="1">
      <c r="A27" s="237" t="s">
        <v>1614</v>
      </c>
      <c r="B27" s="210" t="s">
        <v>1615</v>
      </c>
      <c r="C27" s="211" t="s">
        <v>1255</v>
      </c>
      <c r="D27" s="188">
        <v>1</v>
      </c>
      <c r="E27" s="1069"/>
      <c r="F27" s="189">
        <f t="shared" si="0"/>
        <v>0</v>
      </c>
      <c r="H27" s="211" t="s">
        <v>1255</v>
      </c>
      <c r="I27" s="188"/>
      <c r="J27" s="189">
        <f t="shared" si="1"/>
        <v>0</v>
      </c>
      <c r="K27" s="189">
        <f t="shared" si="2"/>
        <v>0</v>
      </c>
      <c r="M27" s="211" t="s">
        <v>1255</v>
      </c>
      <c r="N27" s="188"/>
      <c r="O27" s="189">
        <f t="shared" si="3"/>
        <v>0</v>
      </c>
      <c r="P27" s="189">
        <f t="shared" si="4"/>
        <v>0</v>
      </c>
      <c r="R27" s="211" t="s">
        <v>1255</v>
      </c>
      <c r="S27" s="188">
        <v>1</v>
      </c>
      <c r="T27" s="189">
        <f t="shared" si="5"/>
        <v>0</v>
      </c>
      <c r="U27" s="189">
        <f t="shared" si="6"/>
        <v>0</v>
      </c>
    </row>
    <row r="28" spans="1:21" s="226" customFormat="1" ht="38.25">
      <c r="A28" s="237" t="s">
        <v>1616</v>
      </c>
      <c r="B28" s="210" t="s">
        <v>1617</v>
      </c>
      <c r="C28" s="211" t="s">
        <v>1230</v>
      </c>
      <c r="D28" s="188">
        <v>26</v>
      </c>
      <c r="E28" s="1069"/>
      <c r="F28" s="189">
        <f t="shared" si="0"/>
        <v>0</v>
      </c>
      <c r="H28" s="211" t="s">
        <v>1230</v>
      </c>
      <c r="I28" s="188"/>
      <c r="J28" s="189">
        <f t="shared" si="1"/>
        <v>0</v>
      </c>
      <c r="K28" s="189">
        <f t="shared" si="2"/>
        <v>0</v>
      </c>
      <c r="M28" s="211" t="s">
        <v>1230</v>
      </c>
      <c r="N28" s="188"/>
      <c r="O28" s="189">
        <f t="shared" si="3"/>
        <v>0</v>
      </c>
      <c r="P28" s="189">
        <f t="shared" si="4"/>
        <v>0</v>
      </c>
      <c r="R28" s="211" t="s">
        <v>1230</v>
      </c>
      <c r="S28" s="188">
        <v>26</v>
      </c>
      <c r="T28" s="189">
        <f t="shared" si="5"/>
        <v>0</v>
      </c>
      <c r="U28" s="189">
        <f t="shared" si="6"/>
        <v>0</v>
      </c>
    </row>
    <row r="29" spans="1:21" s="194" customFormat="1">
      <c r="A29" s="238"/>
      <c r="B29" s="191"/>
      <c r="C29" s="192"/>
      <c r="D29" s="215"/>
      <c r="E29" s="193"/>
      <c r="F29" s="193"/>
      <c r="H29" s="192"/>
      <c r="I29" s="215"/>
      <c r="J29" s="189"/>
      <c r="K29" s="193"/>
      <c r="M29" s="192"/>
      <c r="N29" s="215"/>
      <c r="O29" s="189"/>
      <c r="P29" s="193"/>
      <c r="R29" s="192"/>
      <c r="S29" s="215"/>
      <c r="T29" s="189"/>
      <c r="U29" s="193"/>
    </row>
    <row r="30" spans="1:21" s="194" customFormat="1">
      <c r="A30" s="234" t="s">
        <v>1588</v>
      </c>
      <c r="B30" s="227" t="s">
        <v>1618</v>
      </c>
      <c r="C30" s="216"/>
      <c r="D30" s="217"/>
      <c r="E30" s="228"/>
      <c r="F30" s="193">
        <f>SUM(F18:F29)</f>
        <v>0</v>
      </c>
      <c r="H30" s="216"/>
      <c r="I30" s="217"/>
      <c r="J30" s="189"/>
      <c r="K30" s="193">
        <f>SUM(K18:K29)</f>
        <v>0</v>
      </c>
      <c r="M30" s="216"/>
      <c r="N30" s="217"/>
      <c r="O30" s="189"/>
      <c r="P30" s="193">
        <f>SUM(P18:P29)</f>
        <v>0</v>
      </c>
      <c r="R30" s="216"/>
      <c r="S30" s="217"/>
      <c r="T30" s="189"/>
      <c r="U30" s="193">
        <f>SUM(U18:U29)</f>
        <v>0</v>
      </c>
    </row>
    <row r="31" spans="1:21" s="194" customFormat="1">
      <c r="A31" s="238"/>
      <c r="B31" s="191"/>
      <c r="C31" s="192"/>
      <c r="D31" s="215"/>
      <c r="E31" s="193"/>
      <c r="F31" s="193"/>
      <c r="H31" s="192"/>
      <c r="I31" s="215"/>
      <c r="J31" s="189"/>
      <c r="K31" s="193"/>
      <c r="M31" s="192"/>
      <c r="N31" s="215"/>
      <c r="O31" s="189"/>
      <c r="P31" s="193"/>
      <c r="R31" s="192"/>
      <c r="S31" s="215"/>
      <c r="T31" s="189"/>
      <c r="U31" s="193"/>
    </row>
    <row r="32" spans="1:21">
      <c r="A32" s="234" t="s">
        <v>1619</v>
      </c>
      <c r="B32" s="229" t="s">
        <v>1620</v>
      </c>
      <c r="C32" s="230"/>
      <c r="D32" s="230"/>
      <c r="E32" s="230"/>
      <c r="F32" s="110"/>
      <c r="H32" s="230"/>
      <c r="I32" s="230"/>
      <c r="J32" s="189"/>
      <c r="K32" s="110"/>
      <c r="M32" s="230"/>
      <c r="N32" s="230"/>
      <c r="O32" s="189"/>
      <c r="P32" s="110"/>
      <c r="R32" s="230"/>
      <c r="S32" s="230"/>
      <c r="T32" s="189"/>
      <c r="U32" s="110"/>
    </row>
    <row r="33" spans="1:21" ht="51">
      <c r="A33" s="235" t="s">
        <v>1621</v>
      </c>
      <c r="B33" s="218" t="s">
        <v>1622</v>
      </c>
      <c r="C33" s="185" t="s">
        <v>1623</v>
      </c>
      <c r="D33" s="185">
        <v>1</v>
      </c>
      <c r="E33" s="1069"/>
      <c r="F33" s="189">
        <f>D33*E33</f>
        <v>0</v>
      </c>
      <c r="H33" s="185" t="s">
        <v>1623</v>
      </c>
      <c r="J33" s="189">
        <f t="shared" si="1"/>
        <v>0</v>
      </c>
      <c r="K33" s="189">
        <f>I33*J33</f>
        <v>0</v>
      </c>
      <c r="M33" s="185" t="s">
        <v>1623</v>
      </c>
      <c r="O33" s="189">
        <f t="shared" si="3"/>
        <v>0</v>
      </c>
      <c r="P33" s="189">
        <f>N33*O33</f>
        <v>0</v>
      </c>
      <c r="R33" s="185" t="s">
        <v>1623</v>
      </c>
      <c r="S33" s="185">
        <v>1</v>
      </c>
      <c r="T33" s="189">
        <f t="shared" si="5"/>
        <v>0</v>
      </c>
      <c r="U33" s="189">
        <f>S33*T33</f>
        <v>0</v>
      </c>
    </row>
    <row r="34" spans="1:21" ht="25.5">
      <c r="A34" s="235" t="s">
        <v>1624</v>
      </c>
      <c r="B34" s="218" t="s">
        <v>1625</v>
      </c>
      <c r="C34" s="185" t="s">
        <v>1623</v>
      </c>
      <c r="D34" s="185">
        <v>1</v>
      </c>
      <c r="E34" s="1069"/>
      <c r="F34" s="189">
        <f>D34*E34</f>
        <v>0</v>
      </c>
      <c r="H34" s="185" t="s">
        <v>1623</v>
      </c>
      <c r="J34" s="189">
        <f t="shared" si="1"/>
        <v>0</v>
      </c>
      <c r="K34" s="189">
        <f>I34*J34</f>
        <v>0</v>
      </c>
      <c r="M34" s="185" t="s">
        <v>1623</v>
      </c>
      <c r="O34" s="189">
        <f t="shared" si="3"/>
        <v>0</v>
      </c>
      <c r="P34" s="189">
        <f>N34*O34</f>
        <v>0</v>
      </c>
      <c r="R34" s="185" t="s">
        <v>1623</v>
      </c>
      <c r="S34" s="185">
        <v>1</v>
      </c>
      <c r="T34" s="189">
        <f t="shared" si="5"/>
        <v>0</v>
      </c>
      <c r="U34" s="189">
        <f>S34*T34</f>
        <v>0</v>
      </c>
    </row>
    <row r="35" spans="1:21">
      <c r="A35" s="235" t="s">
        <v>1626</v>
      </c>
      <c r="B35" s="218" t="s">
        <v>1627</v>
      </c>
      <c r="E35" s="189"/>
      <c r="F35" s="189"/>
      <c r="J35" s="189"/>
      <c r="K35" s="189"/>
      <c r="O35" s="189"/>
      <c r="P35" s="189"/>
      <c r="T35" s="189"/>
      <c r="U35" s="189"/>
    </row>
    <row r="36" spans="1:21">
      <c r="A36" s="235"/>
      <c r="B36" s="219" t="s">
        <v>1628</v>
      </c>
      <c r="C36" s="185" t="s">
        <v>1629</v>
      </c>
      <c r="D36" s="185">
        <v>4</v>
      </c>
      <c r="E36" s="1069"/>
      <c r="F36" s="189">
        <f>D36*E36</f>
        <v>0</v>
      </c>
      <c r="H36" s="185" t="s">
        <v>1629</v>
      </c>
      <c r="J36" s="189">
        <f t="shared" si="1"/>
        <v>0</v>
      </c>
      <c r="K36" s="189">
        <f>I36*J36</f>
        <v>0</v>
      </c>
      <c r="M36" s="185" t="s">
        <v>1629</v>
      </c>
      <c r="O36" s="189">
        <f t="shared" si="3"/>
        <v>0</v>
      </c>
      <c r="P36" s="189">
        <f>N36*O36</f>
        <v>0</v>
      </c>
      <c r="R36" s="185" t="s">
        <v>1629</v>
      </c>
      <c r="S36" s="185">
        <v>4</v>
      </c>
      <c r="T36" s="189">
        <f t="shared" si="5"/>
        <v>0</v>
      </c>
      <c r="U36" s="189">
        <f>S36*T36</f>
        <v>0</v>
      </c>
    </row>
    <row r="37" spans="1:21">
      <c r="A37" s="235"/>
      <c r="B37" s="219" t="s">
        <v>1630</v>
      </c>
      <c r="C37" s="185" t="s">
        <v>1254</v>
      </c>
      <c r="D37" s="185">
        <v>160</v>
      </c>
      <c r="E37" s="1069"/>
      <c r="F37" s="189">
        <f>D37*E37</f>
        <v>0</v>
      </c>
      <c r="H37" s="185" t="s">
        <v>1254</v>
      </c>
      <c r="J37" s="189">
        <f t="shared" si="1"/>
        <v>0</v>
      </c>
      <c r="K37" s="189">
        <f>I37*J37</f>
        <v>0</v>
      </c>
      <c r="M37" s="185" t="s">
        <v>1254</v>
      </c>
      <c r="O37" s="189">
        <f t="shared" si="3"/>
        <v>0</v>
      </c>
      <c r="P37" s="189">
        <f>N37*O37</f>
        <v>0</v>
      </c>
      <c r="R37" s="185" t="s">
        <v>1254</v>
      </c>
      <c r="S37" s="185">
        <v>160</v>
      </c>
      <c r="T37" s="189">
        <f t="shared" si="5"/>
        <v>0</v>
      </c>
      <c r="U37" s="189">
        <f>S37*T37</f>
        <v>0</v>
      </c>
    </row>
    <row r="38" spans="1:21">
      <c r="A38" s="235"/>
      <c r="B38" s="219" t="s">
        <v>1631</v>
      </c>
      <c r="C38" s="185" t="s">
        <v>1254</v>
      </c>
      <c r="D38" s="185">
        <v>30</v>
      </c>
      <c r="E38" s="1069"/>
      <c r="F38" s="189">
        <f>D38*E38</f>
        <v>0</v>
      </c>
      <c r="H38" s="185" t="s">
        <v>1254</v>
      </c>
      <c r="J38" s="189">
        <f t="shared" si="1"/>
        <v>0</v>
      </c>
      <c r="K38" s="189">
        <f>I38*J38</f>
        <v>0</v>
      </c>
      <c r="M38" s="185" t="s">
        <v>1254</v>
      </c>
      <c r="O38" s="189">
        <f t="shared" si="3"/>
        <v>0</v>
      </c>
      <c r="P38" s="189">
        <f>N38*O38</f>
        <v>0</v>
      </c>
      <c r="R38" s="185" t="s">
        <v>1254</v>
      </c>
      <c r="S38" s="185">
        <v>30</v>
      </c>
      <c r="T38" s="189">
        <f t="shared" si="5"/>
        <v>0</v>
      </c>
      <c r="U38" s="189">
        <f>S38*T38</f>
        <v>0</v>
      </c>
    </row>
    <row r="39" spans="1:21">
      <c r="A39" s="235"/>
      <c r="B39" s="219"/>
      <c r="E39" s="189"/>
      <c r="F39" s="189"/>
      <c r="J39" s="189"/>
      <c r="K39" s="189"/>
      <c r="O39" s="189"/>
      <c r="P39" s="189"/>
      <c r="T39" s="189"/>
      <c r="U39" s="189"/>
    </row>
    <row r="40" spans="1:21" ht="25.5">
      <c r="A40" s="235" t="s">
        <v>1632</v>
      </c>
      <c r="B40" s="220" t="s">
        <v>1633</v>
      </c>
      <c r="C40" s="185" t="s">
        <v>1254</v>
      </c>
      <c r="D40" s="185">
        <v>180</v>
      </c>
      <c r="E40" s="1069"/>
      <c r="F40" s="189">
        <f>D40*E40</f>
        <v>0</v>
      </c>
      <c r="H40" s="185" t="s">
        <v>1254</v>
      </c>
      <c r="J40" s="189">
        <f t="shared" si="1"/>
        <v>0</v>
      </c>
      <c r="K40" s="189">
        <f>I40*J40</f>
        <v>0</v>
      </c>
      <c r="M40" s="185" t="s">
        <v>1254</v>
      </c>
      <c r="O40" s="189">
        <f t="shared" si="3"/>
        <v>0</v>
      </c>
      <c r="P40" s="189">
        <f>N40*O40</f>
        <v>0</v>
      </c>
      <c r="R40" s="185" t="s">
        <v>1254</v>
      </c>
      <c r="S40" s="185">
        <v>180</v>
      </c>
      <c r="T40" s="189">
        <f t="shared" si="5"/>
        <v>0</v>
      </c>
      <c r="U40" s="189">
        <f>S40*T40</f>
        <v>0</v>
      </c>
    </row>
    <row r="41" spans="1:21" ht="25.5">
      <c r="A41" s="235" t="s">
        <v>1634</v>
      </c>
      <c r="B41" s="218" t="s">
        <v>1635</v>
      </c>
      <c r="C41" s="185" t="s">
        <v>41</v>
      </c>
      <c r="D41" s="185">
        <v>5</v>
      </c>
      <c r="E41" s="1069"/>
      <c r="F41" s="189">
        <f>D41*E41</f>
        <v>0</v>
      </c>
      <c r="H41" s="185" t="s">
        <v>41</v>
      </c>
      <c r="J41" s="189">
        <f t="shared" si="1"/>
        <v>0</v>
      </c>
      <c r="K41" s="189">
        <f>I41*J41</f>
        <v>0</v>
      </c>
      <c r="M41" s="185" t="s">
        <v>41</v>
      </c>
      <c r="O41" s="189">
        <f t="shared" si="3"/>
        <v>0</v>
      </c>
      <c r="P41" s="189">
        <f>N41*O41</f>
        <v>0</v>
      </c>
      <c r="R41" s="185" t="s">
        <v>41</v>
      </c>
      <c r="S41" s="185">
        <v>5</v>
      </c>
      <c r="T41" s="189">
        <f t="shared" si="5"/>
        <v>0</v>
      </c>
      <c r="U41" s="189">
        <f>S41*T41</f>
        <v>0</v>
      </c>
    </row>
    <row r="42" spans="1:21" ht="25.5">
      <c r="A42" s="235" t="s">
        <v>1636</v>
      </c>
      <c r="B42" s="218" t="s">
        <v>1637</v>
      </c>
      <c r="C42" s="185" t="s">
        <v>1255</v>
      </c>
      <c r="D42" s="185">
        <v>1</v>
      </c>
      <c r="E42" s="1069"/>
      <c r="F42" s="189">
        <f>D42*E42</f>
        <v>0</v>
      </c>
      <c r="H42" s="185" t="s">
        <v>1255</v>
      </c>
      <c r="J42" s="189">
        <f t="shared" si="1"/>
        <v>0</v>
      </c>
      <c r="K42" s="189">
        <f>I42*J42</f>
        <v>0</v>
      </c>
      <c r="M42" s="185" t="s">
        <v>1255</v>
      </c>
      <c r="O42" s="189">
        <f t="shared" si="3"/>
        <v>0</v>
      </c>
      <c r="P42" s="189">
        <f>N42*O42</f>
        <v>0</v>
      </c>
      <c r="R42" s="185" t="s">
        <v>1255</v>
      </c>
      <c r="S42" s="185">
        <v>1</v>
      </c>
      <c r="T42" s="189">
        <f t="shared" si="5"/>
        <v>0</v>
      </c>
      <c r="U42" s="189">
        <f>S42*T42</f>
        <v>0</v>
      </c>
    </row>
    <row r="43" spans="1:21" ht="63.75">
      <c r="A43" s="235" t="s">
        <v>1638</v>
      </c>
      <c r="B43" s="218" t="s">
        <v>1639</v>
      </c>
      <c r="C43" s="185" t="s">
        <v>1255</v>
      </c>
      <c r="D43" s="185">
        <v>1</v>
      </c>
      <c r="E43" s="1069"/>
      <c r="F43" s="189">
        <f>D43*E43</f>
        <v>0</v>
      </c>
      <c r="H43" s="185" t="s">
        <v>1255</v>
      </c>
      <c r="J43" s="189">
        <f t="shared" si="1"/>
        <v>0</v>
      </c>
      <c r="K43" s="189">
        <f>I43*J43</f>
        <v>0</v>
      </c>
      <c r="M43" s="185" t="s">
        <v>1255</v>
      </c>
      <c r="O43" s="189">
        <f t="shared" si="3"/>
        <v>0</v>
      </c>
      <c r="P43" s="189">
        <f>N43*O43</f>
        <v>0</v>
      </c>
      <c r="R43" s="185" t="s">
        <v>1255</v>
      </c>
      <c r="S43" s="185">
        <v>1</v>
      </c>
      <c r="T43" s="189">
        <f t="shared" si="5"/>
        <v>0</v>
      </c>
      <c r="U43" s="189">
        <f>S43*T43</f>
        <v>0</v>
      </c>
    </row>
    <row r="44" spans="1:21" ht="38.25">
      <c r="A44" s="235" t="s">
        <v>1640</v>
      </c>
      <c r="B44" s="218" t="s">
        <v>1641</v>
      </c>
      <c r="C44" s="185" t="s">
        <v>1255</v>
      </c>
      <c r="D44" s="185">
        <v>1</v>
      </c>
      <c r="E44" s="1069"/>
      <c r="F44" s="189">
        <f>D44*E44</f>
        <v>0</v>
      </c>
      <c r="H44" s="185" t="s">
        <v>1255</v>
      </c>
      <c r="J44" s="189">
        <f t="shared" si="1"/>
        <v>0</v>
      </c>
      <c r="K44" s="189">
        <f>I44*J44</f>
        <v>0</v>
      </c>
      <c r="M44" s="185" t="s">
        <v>1255</v>
      </c>
      <c r="O44" s="189">
        <f t="shared" si="3"/>
        <v>0</v>
      </c>
      <c r="P44" s="189">
        <f>N44*O44</f>
        <v>0</v>
      </c>
      <c r="R44" s="185" t="s">
        <v>1255</v>
      </c>
      <c r="S44" s="185">
        <v>1</v>
      </c>
      <c r="T44" s="189">
        <f t="shared" si="5"/>
        <v>0</v>
      </c>
      <c r="U44" s="189">
        <f>S44*T44</f>
        <v>0</v>
      </c>
    </row>
    <row r="45" spans="1:21">
      <c r="A45" s="235"/>
      <c r="B45" s="218"/>
      <c r="E45" s="189"/>
      <c r="F45" s="189"/>
      <c r="J45" s="189"/>
      <c r="K45" s="189"/>
      <c r="O45" s="189"/>
      <c r="P45" s="189"/>
      <c r="T45" s="189"/>
      <c r="U45" s="189"/>
    </row>
    <row r="46" spans="1:21">
      <c r="A46" s="234" t="s">
        <v>1619</v>
      </c>
      <c r="B46" s="229" t="s">
        <v>1642</v>
      </c>
      <c r="C46" s="230"/>
      <c r="D46" s="230"/>
      <c r="E46" s="230"/>
      <c r="F46" s="114">
        <f>SUM(F33:F45)</f>
        <v>0</v>
      </c>
      <c r="H46" s="230"/>
      <c r="I46" s="230"/>
      <c r="J46" s="189"/>
      <c r="K46" s="114">
        <f>SUM(K33:K45)</f>
        <v>0</v>
      </c>
      <c r="M46" s="230"/>
      <c r="N46" s="230"/>
      <c r="O46" s="189"/>
      <c r="P46" s="114">
        <f>SUM(P33:P45)</f>
        <v>0</v>
      </c>
      <c r="R46" s="230"/>
      <c r="S46" s="230"/>
      <c r="T46" s="189"/>
      <c r="U46" s="114">
        <f>SUM(U33:U45)</f>
        <v>0</v>
      </c>
    </row>
    <row r="47" spans="1:21">
      <c r="E47" s="186"/>
      <c r="F47" s="186"/>
      <c r="J47" s="189"/>
      <c r="K47" s="186"/>
      <c r="O47" s="189"/>
      <c r="P47" s="186"/>
      <c r="T47" s="189"/>
      <c r="U47" s="186"/>
    </row>
    <row r="48" spans="1:21">
      <c r="A48" s="234" t="s">
        <v>1643</v>
      </c>
      <c r="B48" s="229" t="s">
        <v>1644</v>
      </c>
      <c r="C48" s="230"/>
      <c r="D48" s="230"/>
      <c r="E48" s="230"/>
      <c r="F48" s="110"/>
      <c r="H48" s="230"/>
      <c r="I48" s="230"/>
      <c r="J48" s="189"/>
      <c r="K48" s="110"/>
      <c r="M48" s="230"/>
      <c r="N48" s="230"/>
      <c r="O48" s="189"/>
      <c r="P48" s="110"/>
      <c r="R48" s="230"/>
      <c r="S48" s="230"/>
      <c r="T48" s="189"/>
      <c r="U48" s="110"/>
    </row>
    <row r="49" spans="1:21" ht="63.75">
      <c r="A49" s="235" t="s">
        <v>1645</v>
      </c>
      <c r="B49" s="222" t="s">
        <v>1646</v>
      </c>
      <c r="C49" s="185" t="s">
        <v>1623</v>
      </c>
      <c r="D49" s="185">
        <v>1</v>
      </c>
      <c r="E49" s="1069"/>
      <c r="F49" s="189">
        <f t="shared" ref="F49:F59" si="7">D49*E49</f>
        <v>0</v>
      </c>
      <c r="H49" s="185" t="s">
        <v>1623</v>
      </c>
      <c r="J49" s="189">
        <f t="shared" si="1"/>
        <v>0</v>
      </c>
      <c r="K49" s="189">
        <f t="shared" ref="K49:K59" si="8">I49*J49</f>
        <v>0</v>
      </c>
      <c r="M49" s="185" t="s">
        <v>1623</v>
      </c>
      <c r="O49" s="189">
        <f t="shared" si="3"/>
        <v>0</v>
      </c>
      <c r="P49" s="189">
        <f t="shared" ref="P49:P59" si="9">N49*O49</f>
        <v>0</v>
      </c>
      <c r="R49" s="185" t="s">
        <v>1623</v>
      </c>
      <c r="S49" s="185">
        <v>1</v>
      </c>
      <c r="T49" s="189">
        <f t="shared" si="5"/>
        <v>0</v>
      </c>
      <c r="U49" s="189">
        <f t="shared" ref="U49:U59" si="10">S49*T49</f>
        <v>0</v>
      </c>
    </row>
    <row r="50" spans="1:21" ht="78.75" customHeight="1">
      <c r="A50" s="235" t="s">
        <v>1647</v>
      </c>
      <c r="B50" s="222" t="s">
        <v>1648</v>
      </c>
      <c r="C50" s="185" t="s">
        <v>1623</v>
      </c>
      <c r="D50" s="185">
        <v>5</v>
      </c>
      <c r="E50" s="1069"/>
      <c r="F50" s="189">
        <f t="shared" si="7"/>
        <v>0</v>
      </c>
      <c r="H50" s="185" t="s">
        <v>1623</v>
      </c>
      <c r="J50" s="189">
        <f t="shared" si="1"/>
        <v>0</v>
      </c>
      <c r="K50" s="189">
        <f t="shared" si="8"/>
        <v>0</v>
      </c>
      <c r="M50" s="185" t="s">
        <v>1623</v>
      </c>
      <c r="O50" s="189">
        <f t="shared" si="3"/>
        <v>0</v>
      </c>
      <c r="P50" s="189">
        <f t="shared" si="9"/>
        <v>0</v>
      </c>
      <c r="R50" s="185" t="s">
        <v>1623</v>
      </c>
      <c r="S50" s="185">
        <v>5</v>
      </c>
      <c r="T50" s="189">
        <f t="shared" si="5"/>
        <v>0</v>
      </c>
      <c r="U50" s="189">
        <f t="shared" si="10"/>
        <v>0</v>
      </c>
    </row>
    <row r="51" spans="1:21" ht="69" customHeight="1">
      <c r="A51" s="235" t="s">
        <v>1649</v>
      </c>
      <c r="B51" s="222" t="s">
        <v>1650</v>
      </c>
      <c r="C51" s="185" t="s">
        <v>1623</v>
      </c>
      <c r="D51" s="185">
        <v>1</v>
      </c>
      <c r="E51" s="1069"/>
      <c r="F51" s="189">
        <f t="shared" si="7"/>
        <v>0</v>
      </c>
      <c r="H51" s="185" t="s">
        <v>1623</v>
      </c>
      <c r="J51" s="189">
        <f t="shared" si="1"/>
        <v>0</v>
      </c>
      <c r="K51" s="189">
        <f t="shared" si="8"/>
        <v>0</v>
      </c>
      <c r="M51" s="185" t="s">
        <v>1623</v>
      </c>
      <c r="O51" s="189">
        <f t="shared" si="3"/>
        <v>0</v>
      </c>
      <c r="P51" s="189">
        <f t="shared" si="9"/>
        <v>0</v>
      </c>
      <c r="R51" s="185" t="s">
        <v>1623</v>
      </c>
      <c r="S51" s="185">
        <v>1</v>
      </c>
      <c r="T51" s="189">
        <f t="shared" si="5"/>
        <v>0</v>
      </c>
      <c r="U51" s="189">
        <f t="shared" si="10"/>
        <v>0</v>
      </c>
    </row>
    <row r="52" spans="1:21">
      <c r="A52" s="235" t="s">
        <v>1651</v>
      </c>
      <c r="B52" s="220" t="s">
        <v>1652</v>
      </c>
      <c r="C52" s="185" t="s">
        <v>1254</v>
      </c>
      <c r="D52" s="185">
        <v>250</v>
      </c>
      <c r="E52" s="1069"/>
      <c r="F52" s="189">
        <f t="shared" si="7"/>
        <v>0</v>
      </c>
      <c r="H52" s="185" t="s">
        <v>1254</v>
      </c>
      <c r="J52" s="189">
        <f t="shared" si="1"/>
        <v>0</v>
      </c>
      <c r="K52" s="189">
        <f t="shared" si="8"/>
        <v>0</v>
      </c>
      <c r="M52" s="185" t="s">
        <v>1254</v>
      </c>
      <c r="O52" s="189">
        <f t="shared" si="3"/>
        <v>0</v>
      </c>
      <c r="P52" s="189">
        <f t="shared" si="9"/>
        <v>0</v>
      </c>
      <c r="R52" s="185" t="s">
        <v>1254</v>
      </c>
      <c r="S52" s="185">
        <v>250</v>
      </c>
      <c r="T52" s="189">
        <f t="shared" si="5"/>
        <v>0</v>
      </c>
      <c r="U52" s="189">
        <f t="shared" si="10"/>
        <v>0</v>
      </c>
    </row>
    <row r="53" spans="1:21">
      <c r="A53" s="235" t="s">
        <v>1653</v>
      </c>
      <c r="B53" s="218" t="s">
        <v>1654</v>
      </c>
      <c r="C53" s="185" t="s">
        <v>1254</v>
      </c>
      <c r="D53" s="185">
        <v>200</v>
      </c>
      <c r="E53" s="1069"/>
      <c r="F53" s="189">
        <f t="shared" si="7"/>
        <v>0</v>
      </c>
      <c r="H53" s="185" t="s">
        <v>1254</v>
      </c>
      <c r="J53" s="189">
        <f t="shared" si="1"/>
        <v>0</v>
      </c>
      <c r="K53" s="189">
        <f t="shared" si="8"/>
        <v>0</v>
      </c>
      <c r="M53" s="185" t="s">
        <v>1254</v>
      </c>
      <c r="O53" s="189">
        <f t="shared" si="3"/>
        <v>0</v>
      </c>
      <c r="P53" s="189">
        <f t="shared" si="9"/>
        <v>0</v>
      </c>
      <c r="R53" s="185" t="s">
        <v>1254</v>
      </c>
      <c r="S53" s="185">
        <v>200</v>
      </c>
      <c r="T53" s="189">
        <f t="shared" si="5"/>
        <v>0</v>
      </c>
      <c r="U53" s="189">
        <f t="shared" si="10"/>
        <v>0</v>
      </c>
    </row>
    <row r="54" spans="1:21" ht="15">
      <c r="A54" s="235" t="s">
        <v>1655</v>
      </c>
      <c r="B54" s="218" t="s">
        <v>2040</v>
      </c>
      <c r="C54" s="185" t="s">
        <v>1254</v>
      </c>
      <c r="D54" s="185">
        <v>25</v>
      </c>
      <c r="E54" s="1069"/>
      <c r="F54" s="189">
        <f t="shared" si="7"/>
        <v>0</v>
      </c>
      <c r="H54" s="185" t="s">
        <v>1254</v>
      </c>
      <c r="J54" s="189">
        <f t="shared" si="1"/>
        <v>0</v>
      </c>
      <c r="K54" s="189">
        <f t="shared" si="8"/>
        <v>0</v>
      </c>
      <c r="M54" s="185" t="s">
        <v>1254</v>
      </c>
      <c r="O54" s="189">
        <f t="shared" si="3"/>
        <v>0</v>
      </c>
      <c r="P54" s="189">
        <f t="shared" si="9"/>
        <v>0</v>
      </c>
      <c r="R54" s="185" t="s">
        <v>1254</v>
      </c>
      <c r="S54" s="185">
        <v>25</v>
      </c>
      <c r="T54" s="189">
        <f t="shared" si="5"/>
        <v>0</v>
      </c>
      <c r="U54" s="189">
        <f t="shared" si="10"/>
        <v>0</v>
      </c>
    </row>
    <row r="55" spans="1:21">
      <c r="A55" s="235" t="s">
        <v>1656</v>
      </c>
      <c r="B55" s="218" t="s">
        <v>1657</v>
      </c>
      <c r="C55" s="185" t="s">
        <v>1623</v>
      </c>
      <c r="D55" s="185">
        <v>1</v>
      </c>
      <c r="E55" s="1069"/>
      <c r="F55" s="189">
        <f t="shared" si="7"/>
        <v>0</v>
      </c>
      <c r="H55" s="185" t="s">
        <v>1623</v>
      </c>
      <c r="J55" s="189">
        <f t="shared" si="1"/>
        <v>0</v>
      </c>
      <c r="K55" s="189">
        <f t="shared" si="8"/>
        <v>0</v>
      </c>
      <c r="M55" s="185" t="s">
        <v>1623</v>
      </c>
      <c r="O55" s="189">
        <f t="shared" si="3"/>
        <v>0</v>
      </c>
      <c r="P55" s="189">
        <f t="shared" si="9"/>
        <v>0</v>
      </c>
      <c r="R55" s="185" t="s">
        <v>1623</v>
      </c>
      <c r="S55" s="185">
        <v>1</v>
      </c>
      <c r="T55" s="189">
        <f t="shared" si="5"/>
        <v>0</v>
      </c>
      <c r="U55" s="189">
        <f t="shared" si="10"/>
        <v>0</v>
      </c>
    </row>
    <row r="56" spans="1:21" ht="25.5">
      <c r="A56" s="235" t="s">
        <v>1658</v>
      </c>
      <c r="B56" s="187" t="s">
        <v>2043</v>
      </c>
      <c r="C56" s="185" t="s">
        <v>1623</v>
      </c>
      <c r="D56" s="185">
        <v>1</v>
      </c>
      <c r="E56" s="1069"/>
      <c r="F56" s="189">
        <f t="shared" si="7"/>
        <v>0</v>
      </c>
      <c r="H56" s="185" t="s">
        <v>1623</v>
      </c>
      <c r="J56" s="189">
        <f t="shared" si="1"/>
        <v>0</v>
      </c>
      <c r="K56" s="189">
        <f t="shared" si="8"/>
        <v>0</v>
      </c>
      <c r="M56" s="185" t="s">
        <v>1623</v>
      </c>
      <c r="O56" s="189">
        <f t="shared" si="3"/>
        <v>0</v>
      </c>
      <c r="P56" s="189">
        <f t="shared" si="9"/>
        <v>0</v>
      </c>
      <c r="R56" s="185" t="s">
        <v>1623</v>
      </c>
      <c r="S56" s="185">
        <v>1</v>
      </c>
      <c r="T56" s="189">
        <f t="shared" si="5"/>
        <v>0</v>
      </c>
      <c r="U56" s="189">
        <f t="shared" si="10"/>
        <v>0</v>
      </c>
    </row>
    <row r="57" spans="1:21">
      <c r="A57" s="235" t="s">
        <v>1659</v>
      </c>
      <c r="B57" s="220" t="s">
        <v>1660</v>
      </c>
      <c r="C57" s="185" t="s">
        <v>1623</v>
      </c>
      <c r="D57" s="185">
        <v>1</v>
      </c>
      <c r="E57" s="1069"/>
      <c r="F57" s="189">
        <f t="shared" si="7"/>
        <v>0</v>
      </c>
      <c r="H57" s="185" t="s">
        <v>1623</v>
      </c>
      <c r="J57" s="189">
        <f t="shared" si="1"/>
        <v>0</v>
      </c>
      <c r="K57" s="189">
        <f t="shared" si="8"/>
        <v>0</v>
      </c>
      <c r="M57" s="185" t="s">
        <v>1623</v>
      </c>
      <c r="O57" s="189">
        <f t="shared" si="3"/>
        <v>0</v>
      </c>
      <c r="P57" s="189">
        <f t="shared" si="9"/>
        <v>0</v>
      </c>
      <c r="R57" s="185" t="s">
        <v>1623</v>
      </c>
      <c r="S57" s="185">
        <v>1</v>
      </c>
      <c r="T57" s="189">
        <f t="shared" si="5"/>
        <v>0</v>
      </c>
      <c r="U57" s="189">
        <f t="shared" si="10"/>
        <v>0</v>
      </c>
    </row>
    <row r="58" spans="1:21" ht="25.5">
      <c r="A58" s="235" t="s">
        <v>1661</v>
      </c>
      <c r="B58" s="187" t="s">
        <v>2042</v>
      </c>
      <c r="C58" s="185" t="s">
        <v>1623</v>
      </c>
      <c r="D58" s="185">
        <v>1</v>
      </c>
      <c r="E58" s="1069"/>
      <c r="F58" s="189">
        <f t="shared" si="7"/>
        <v>0</v>
      </c>
      <c r="H58" s="185" t="s">
        <v>1623</v>
      </c>
      <c r="J58" s="189">
        <f t="shared" si="1"/>
        <v>0</v>
      </c>
      <c r="K58" s="189">
        <f t="shared" si="8"/>
        <v>0</v>
      </c>
      <c r="M58" s="185" t="s">
        <v>1623</v>
      </c>
      <c r="O58" s="189">
        <f t="shared" si="3"/>
        <v>0</v>
      </c>
      <c r="P58" s="189">
        <f t="shared" si="9"/>
        <v>0</v>
      </c>
      <c r="R58" s="185" t="s">
        <v>1623</v>
      </c>
      <c r="S58" s="185">
        <v>1</v>
      </c>
      <c r="T58" s="189">
        <f t="shared" si="5"/>
        <v>0</v>
      </c>
      <c r="U58" s="189">
        <f t="shared" si="10"/>
        <v>0</v>
      </c>
    </row>
    <row r="59" spans="1:21">
      <c r="A59" s="235" t="s">
        <v>1662</v>
      </c>
      <c r="B59" s="218" t="s">
        <v>1663</v>
      </c>
      <c r="C59" s="185" t="s">
        <v>1255</v>
      </c>
      <c r="D59" s="185">
        <v>1</v>
      </c>
      <c r="E59" s="1069"/>
      <c r="F59" s="189">
        <f t="shared" si="7"/>
        <v>0</v>
      </c>
      <c r="H59" s="185" t="s">
        <v>1255</v>
      </c>
      <c r="J59" s="189">
        <f t="shared" si="1"/>
        <v>0</v>
      </c>
      <c r="K59" s="189">
        <f t="shared" si="8"/>
        <v>0</v>
      </c>
      <c r="M59" s="185" t="s">
        <v>1255</v>
      </c>
      <c r="O59" s="189">
        <f t="shared" si="3"/>
        <v>0</v>
      </c>
      <c r="P59" s="189">
        <f t="shared" si="9"/>
        <v>0</v>
      </c>
      <c r="R59" s="185" t="s">
        <v>1255</v>
      </c>
      <c r="S59" s="185">
        <v>1</v>
      </c>
      <c r="T59" s="189">
        <f t="shared" si="5"/>
        <v>0</v>
      </c>
      <c r="U59" s="189">
        <f t="shared" si="10"/>
        <v>0</v>
      </c>
    </row>
    <row r="60" spans="1:21">
      <c r="A60" s="235"/>
      <c r="B60" s="218"/>
      <c r="E60" s="189"/>
      <c r="F60" s="189"/>
      <c r="J60" s="189"/>
      <c r="K60" s="189"/>
      <c r="O60" s="189"/>
      <c r="P60" s="189"/>
      <c r="T60" s="189"/>
      <c r="U60" s="189"/>
    </row>
    <row r="61" spans="1:21">
      <c r="A61" s="234" t="s">
        <v>1643</v>
      </c>
      <c r="B61" s="229" t="s">
        <v>1664</v>
      </c>
      <c r="C61" s="230"/>
      <c r="D61" s="230"/>
      <c r="E61" s="230"/>
      <c r="F61" s="114">
        <f>SUM(F49:F60)</f>
        <v>0</v>
      </c>
      <c r="H61" s="230"/>
      <c r="I61" s="230"/>
      <c r="J61" s="230"/>
      <c r="K61" s="114">
        <f>SUM(K49:K60)</f>
        <v>0</v>
      </c>
      <c r="M61" s="230"/>
      <c r="N61" s="230"/>
      <c r="O61" s="230"/>
      <c r="P61" s="114">
        <f>SUM(P49:P60)</f>
        <v>0</v>
      </c>
      <c r="R61" s="230"/>
      <c r="S61" s="230"/>
      <c r="T61" s="230"/>
      <c r="U61" s="114">
        <f>SUM(U49:U60)</f>
        <v>0</v>
      </c>
    </row>
    <row r="62" spans="1:21">
      <c r="E62" s="186"/>
      <c r="F62" s="186"/>
      <c r="J62" s="186"/>
      <c r="K62" s="186"/>
      <c r="O62" s="186"/>
      <c r="P62" s="186"/>
      <c r="T62" s="186"/>
      <c r="U62" s="186"/>
    </row>
    <row r="63" spans="1:21" s="194" customFormat="1">
      <c r="A63" s="242" t="s">
        <v>45</v>
      </c>
      <c r="B63" s="205" t="s">
        <v>1665</v>
      </c>
      <c r="C63" s="243"/>
      <c r="D63" s="243"/>
      <c r="E63" s="243"/>
      <c r="F63" s="207">
        <f>F61+F46+F30</f>
        <v>0</v>
      </c>
      <c r="H63" s="243"/>
      <c r="I63" s="243"/>
      <c r="J63" s="243"/>
      <c r="K63" s="207">
        <f>K61+K46+K30</f>
        <v>0</v>
      </c>
      <c r="M63" s="243"/>
      <c r="N63" s="243"/>
      <c r="O63" s="243"/>
      <c r="P63" s="207">
        <f>P61+P46+P30</f>
        <v>0</v>
      </c>
      <c r="R63" s="243"/>
      <c r="S63" s="243"/>
      <c r="T63" s="243"/>
      <c r="U63" s="207">
        <f>U61+U46+U30</f>
        <v>0</v>
      </c>
    </row>
    <row r="65" spans="5:21">
      <c r="E65" s="186"/>
      <c r="F65" s="186"/>
      <c r="J65" s="186"/>
      <c r="K65" s="186"/>
      <c r="O65" s="186"/>
      <c r="P65" s="186"/>
      <c r="T65" s="186"/>
      <c r="U65" s="186"/>
    </row>
    <row r="66" spans="5:21">
      <c r="E66" s="186"/>
      <c r="F66" s="186"/>
      <c r="J66" s="186"/>
      <c r="K66" s="186"/>
      <c r="O66" s="186"/>
      <c r="P66" s="186"/>
      <c r="T66" s="186"/>
      <c r="U66" s="186"/>
    </row>
    <row r="67" spans="5:21">
      <c r="E67" s="186"/>
      <c r="F67" s="186"/>
      <c r="J67" s="186"/>
      <c r="K67" s="186"/>
      <c r="O67" s="186"/>
      <c r="P67" s="186"/>
      <c r="T67" s="186"/>
      <c r="U67" s="186"/>
    </row>
    <row r="68" spans="5:21">
      <c r="E68" s="186"/>
      <c r="F68" s="186"/>
      <c r="J68" s="186"/>
      <c r="K68" s="186"/>
      <c r="O68" s="186"/>
      <c r="P68" s="186"/>
      <c r="T68" s="186"/>
      <c r="U68" s="186"/>
    </row>
    <row r="69" spans="5:21">
      <c r="E69" s="186"/>
      <c r="F69" s="186"/>
      <c r="J69" s="186"/>
      <c r="K69" s="186"/>
      <c r="O69" s="186"/>
      <c r="P69" s="186"/>
      <c r="T69" s="186"/>
      <c r="U69" s="186"/>
    </row>
    <row r="70" spans="5:21">
      <c r="E70" s="186"/>
      <c r="F70" s="186"/>
      <c r="J70" s="186"/>
      <c r="K70" s="186"/>
      <c r="O70" s="186"/>
      <c r="P70" s="186"/>
      <c r="T70" s="186"/>
      <c r="U70" s="186"/>
    </row>
    <row r="71" spans="5:21">
      <c r="E71" s="186"/>
      <c r="F71" s="186"/>
      <c r="J71" s="186"/>
      <c r="K71" s="186"/>
      <c r="O71" s="186"/>
      <c r="P71" s="186"/>
      <c r="T71" s="186"/>
      <c r="U71" s="186"/>
    </row>
    <row r="72" spans="5:21">
      <c r="E72" s="186"/>
      <c r="F72" s="186"/>
      <c r="J72" s="186"/>
      <c r="K72" s="186"/>
      <c r="O72" s="186"/>
      <c r="P72" s="186"/>
      <c r="T72" s="186"/>
      <c r="U72" s="186"/>
    </row>
    <row r="73" spans="5:21">
      <c r="E73" s="186"/>
      <c r="F73" s="186"/>
      <c r="J73" s="186"/>
      <c r="K73" s="186"/>
      <c r="O73" s="186"/>
      <c r="P73" s="186"/>
      <c r="T73" s="186"/>
      <c r="U73" s="186"/>
    </row>
    <row r="74" spans="5:21">
      <c r="E74" s="186"/>
      <c r="F74" s="186"/>
      <c r="J74" s="186"/>
      <c r="K74" s="186"/>
      <c r="O74" s="186"/>
      <c r="P74" s="186"/>
      <c r="T74" s="186"/>
      <c r="U74" s="186"/>
    </row>
    <row r="75" spans="5:21">
      <c r="E75" s="186"/>
      <c r="F75" s="186"/>
      <c r="J75" s="186"/>
      <c r="K75" s="186"/>
      <c r="O75" s="186"/>
      <c r="P75" s="186"/>
      <c r="T75" s="186"/>
      <c r="U75" s="186"/>
    </row>
    <row r="76" spans="5:21">
      <c r="E76" s="186"/>
      <c r="F76" s="186"/>
      <c r="J76" s="186"/>
      <c r="K76" s="186"/>
      <c r="O76" s="186"/>
      <c r="P76" s="186"/>
      <c r="T76" s="186"/>
      <c r="U76" s="186"/>
    </row>
    <row r="77" spans="5:21">
      <c r="E77" s="186"/>
      <c r="F77" s="186"/>
      <c r="J77" s="186"/>
      <c r="K77" s="186"/>
      <c r="O77" s="186"/>
      <c r="P77" s="186"/>
      <c r="T77" s="186"/>
      <c r="U77" s="186"/>
    </row>
    <row r="78" spans="5:21">
      <c r="E78" s="186"/>
      <c r="F78" s="186"/>
      <c r="J78" s="186"/>
      <c r="K78" s="186"/>
      <c r="O78" s="186"/>
      <c r="P78" s="186"/>
      <c r="T78" s="186"/>
      <c r="U78" s="186"/>
    </row>
    <row r="79" spans="5:21">
      <c r="E79" s="186"/>
      <c r="F79" s="186"/>
      <c r="J79" s="186"/>
      <c r="K79" s="186"/>
      <c r="O79" s="186"/>
      <c r="P79" s="186"/>
      <c r="T79" s="186"/>
      <c r="U79" s="186"/>
    </row>
    <row r="80" spans="5:21">
      <c r="E80" s="186"/>
      <c r="F80" s="186"/>
      <c r="J80" s="186"/>
      <c r="K80" s="186"/>
      <c r="O80" s="186"/>
      <c r="P80" s="186"/>
      <c r="T80" s="186"/>
      <c r="U80" s="186"/>
    </row>
    <row r="81" spans="5:21">
      <c r="E81" s="186"/>
      <c r="F81" s="186"/>
      <c r="J81" s="186"/>
      <c r="K81" s="186"/>
      <c r="O81" s="186"/>
      <c r="P81" s="186"/>
      <c r="T81" s="186"/>
      <c r="U81" s="186"/>
    </row>
    <row r="82" spans="5:21">
      <c r="E82" s="186"/>
      <c r="F82" s="186"/>
      <c r="J82" s="186"/>
      <c r="K82" s="186"/>
      <c r="O82" s="186"/>
      <c r="P82" s="186"/>
      <c r="T82" s="186"/>
      <c r="U82" s="186"/>
    </row>
    <row r="83" spans="5:21">
      <c r="E83" s="186"/>
      <c r="F83" s="186"/>
      <c r="J83" s="186"/>
      <c r="K83" s="186"/>
      <c r="O83" s="186"/>
      <c r="P83" s="186"/>
      <c r="T83" s="186"/>
      <c r="U83" s="186"/>
    </row>
    <row r="84" spans="5:21">
      <c r="E84" s="186"/>
      <c r="F84" s="186"/>
      <c r="J84" s="186"/>
      <c r="K84" s="186"/>
      <c r="O84" s="186"/>
      <c r="P84" s="186"/>
      <c r="T84" s="186"/>
      <c r="U84" s="186"/>
    </row>
    <row r="85" spans="5:21">
      <c r="E85" s="186"/>
      <c r="F85" s="186"/>
      <c r="J85" s="186"/>
      <c r="K85" s="186"/>
      <c r="O85" s="186"/>
      <c r="P85" s="186"/>
      <c r="T85" s="186"/>
      <c r="U85" s="186"/>
    </row>
    <row r="86" spans="5:21">
      <c r="E86" s="186"/>
      <c r="F86" s="186"/>
      <c r="J86" s="186"/>
      <c r="K86" s="186"/>
      <c r="O86" s="186"/>
      <c r="P86" s="186"/>
      <c r="T86" s="186"/>
      <c r="U86" s="186"/>
    </row>
    <row r="87" spans="5:21">
      <c r="E87" s="186"/>
      <c r="F87" s="186"/>
      <c r="J87" s="186"/>
      <c r="K87" s="186"/>
      <c r="O87" s="186"/>
      <c r="P87" s="186"/>
      <c r="T87" s="186"/>
      <c r="U87" s="186"/>
    </row>
    <row r="88" spans="5:21">
      <c r="E88" s="186"/>
      <c r="F88" s="186"/>
      <c r="J88" s="186"/>
      <c r="K88" s="186"/>
      <c r="O88" s="186"/>
      <c r="P88" s="186"/>
      <c r="T88" s="186"/>
      <c r="U88" s="186"/>
    </row>
    <row r="89" spans="5:21">
      <c r="E89" s="186"/>
      <c r="F89" s="186"/>
      <c r="J89" s="186"/>
      <c r="K89" s="186"/>
      <c r="O89" s="186"/>
      <c r="P89" s="186"/>
      <c r="T89" s="186"/>
      <c r="U89" s="186"/>
    </row>
    <row r="90" spans="5:21">
      <c r="E90" s="186"/>
      <c r="F90" s="186"/>
      <c r="J90" s="186"/>
      <c r="K90" s="186"/>
      <c r="O90" s="186"/>
      <c r="P90" s="186"/>
      <c r="T90" s="186"/>
      <c r="U90" s="186"/>
    </row>
    <row r="91" spans="5:21">
      <c r="E91" s="186"/>
      <c r="F91" s="186"/>
      <c r="J91" s="186"/>
      <c r="K91" s="186"/>
      <c r="O91" s="186"/>
      <c r="P91" s="186"/>
      <c r="T91" s="186"/>
      <c r="U91" s="186"/>
    </row>
    <row r="92" spans="5:21">
      <c r="E92" s="186"/>
      <c r="F92" s="186"/>
      <c r="J92" s="186"/>
      <c r="K92" s="186"/>
      <c r="O92" s="186"/>
      <c r="P92" s="186"/>
      <c r="T92" s="186"/>
      <c r="U92" s="186"/>
    </row>
    <row r="93" spans="5:21">
      <c r="E93" s="186"/>
      <c r="F93" s="186"/>
      <c r="J93" s="186"/>
      <c r="K93" s="186"/>
      <c r="O93" s="186"/>
      <c r="P93" s="186"/>
      <c r="T93" s="186"/>
      <c r="U93" s="186"/>
    </row>
    <row r="94" spans="5:21">
      <c r="E94" s="186"/>
      <c r="F94" s="186"/>
      <c r="J94" s="186"/>
      <c r="K94" s="186"/>
      <c r="O94" s="186"/>
      <c r="P94" s="186"/>
      <c r="T94" s="186"/>
      <c r="U94" s="186"/>
    </row>
    <row r="95" spans="5:21">
      <c r="E95" s="186"/>
      <c r="F95" s="186"/>
      <c r="J95" s="186"/>
      <c r="K95" s="186"/>
      <c r="O95" s="186"/>
      <c r="P95" s="186"/>
      <c r="T95" s="186"/>
      <c r="U95" s="186"/>
    </row>
    <row r="96" spans="5:21">
      <c r="E96" s="186"/>
      <c r="F96" s="186"/>
      <c r="J96" s="186"/>
      <c r="K96" s="186"/>
      <c r="O96" s="186"/>
      <c r="P96" s="186"/>
      <c r="T96" s="186"/>
      <c r="U96" s="186"/>
    </row>
    <row r="97" spans="5:21">
      <c r="E97" s="186"/>
      <c r="F97" s="186"/>
      <c r="J97" s="186"/>
      <c r="K97" s="186"/>
      <c r="O97" s="186"/>
      <c r="P97" s="186"/>
      <c r="T97" s="186"/>
      <c r="U97" s="186"/>
    </row>
    <row r="98" spans="5:21">
      <c r="E98" s="186"/>
      <c r="F98" s="186"/>
      <c r="J98" s="186"/>
      <c r="K98" s="186"/>
      <c r="O98" s="186"/>
      <c r="P98" s="186"/>
      <c r="T98" s="186"/>
      <c r="U98" s="186"/>
    </row>
    <row r="99" spans="5:21">
      <c r="E99" s="186"/>
      <c r="F99" s="186"/>
      <c r="J99" s="186"/>
      <c r="K99" s="186"/>
      <c r="O99" s="186"/>
      <c r="P99" s="186"/>
      <c r="T99" s="186"/>
      <c r="U99" s="186"/>
    </row>
    <row r="100" spans="5:21">
      <c r="E100" s="186"/>
      <c r="F100" s="186"/>
      <c r="J100" s="186"/>
      <c r="K100" s="186"/>
      <c r="O100" s="186"/>
      <c r="P100" s="186"/>
      <c r="T100" s="186"/>
      <c r="U100" s="186"/>
    </row>
    <row r="101" spans="5:21">
      <c r="E101" s="186"/>
      <c r="F101" s="186"/>
      <c r="J101" s="186"/>
      <c r="K101" s="186"/>
      <c r="O101" s="186"/>
      <c r="P101" s="186"/>
      <c r="T101" s="186"/>
      <c r="U101" s="186"/>
    </row>
    <row r="102" spans="5:21">
      <c r="E102" s="186"/>
      <c r="F102" s="186"/>
      <c r="J102" s="186"/>
      <c r="K102" s="186"/>
      <c r="O102" s="186"/>
      <c r="P102" s="186"/>
      <c r="T102" s="186"/>
      <c r="U102" s="186"/>
    </row>
    <row r="103" spans="5:21">
      <c r="E103" s="186"/>
      <c r="F103" s="186"/>
      <c r="J103" s="186"/>
      <c r="K103" s="186"/>
      <c r="O103" s="186"/>
      <c r="P103" s="186"/>
      <c r="T103" s="186"/>
      <c r="U103" s="186"/>
    </row>
    <row r="104" spans="5:21">
      <c r="E104" s="186"/>
      <c r="F104" s="186"/>
      <c r="J104" s="186"/>
      <c r="K104" s="186"/>
      <c r="O104" s="186"/>
      <c r="P104" s="186"/>
      <c r="T104" s="186"/>
      <c r="U104" s="186"/>
    </row>
    <row r="105" spans="5:21">
      <c r="E105" s="186"/>
      <c r="F105" s="186"/>
      <c r="J105" s="186"/>
      <c r="K105" s="186"/>
      <c r="O105" s="186"/>
      <c r="P105" s="186"/>
      <c r="T105" s="186"/>
      <c r="U105" s="186"/>
    </row>
    <row r="106" spans="5:21">
      <c r="E106" s="186"/>
      <c r="F106" s="186"/>
      <c r="J106" s="186"/>
      <c r="K106" s="186"/>
      <c r="O106" s="186"/>
      <c r="P106" s="186"/>
      <c r="T106" s="186"/>
      <c r="U106" s="186"/>
    </row>
    <row r="107" spans="5:21">
      <c r="E107" s="186"/>
      <c r="F107" s="186"/>
      <c r="J107" s="186"/>
      <c r="K107" s="186"/>
      <c r="O107" s="186"/>
      <c r="P107" s="186"/>
      <c r="T107" s="186"/>
      <c r="U107" s="186"/>
    </row>
    <row r="108" spans="5:21">
      <c r="E108" s="186"/>
      <c r="F108" s="186"/>
      <c r="J108" s="186"/>
      <c r="K108" s="186"/>
      <c r="O108" s="186"/>
      <c r="P108" s="186"/>
      <c r="T108" s="186"/>
      <c r="U108" s="186"/>
    </row>
    <row r="109" spans="5:21">
      <c r="E109" s="186"/>
      <c r="F109" s="186"/>
      <c r="J109" s="186"/>
      <c r="K109" s="186"/>
      <c r="O109" s="186"/>
      <c r="P109" s="186"/>
      <c r="T109" s="186"/>
      <c r="U109" s="186"/>
    </row>
    <row r="110" spans="5:21">
      <c r="E110" s="186"/>
      <c r="F110" s="186"/>
      <c r="J110" s="186"/>
      <c r="K110" s="186"/>
      <c r="O110" s="186"/>
      <c r="P110" s="186"/>
      <c r="T110" s="186"/>
      <c r="U110" s="186"/>
    </row>
    <row r="111" spans="5:21">
      <c r="E111" s="186"/>
      <c r="F111" s="186"/>
      <c r="J111" s="186"/>
      <c r="K111" s="186"/>
      <c r="O111" s="186"/>
      <c r="P111" s="186"/>
      <c r="T111" s="186"/>
      <c r="U111" s="186"/>
    </row>
    <row r="112" spans="5:21">
      <c r="E112" s="186"/>
      <c r="F112" s="186"/>
      <c r="J112" s="186"/>
      <c r="K112" s="186"/>
      <c r="O112" s="186"/>
      <c r="P112" s="186"/>
      <c r="T112" s="186"/>
      <c r="U112" s="186"/>
    </row>
    <row r="113" spans="5:21">
      <c r="E113" s="186"/>
      <c r="F113" s="186"/>
      <c r="J113" s="186"/>
      <c r="K113" s="186"/>
      <c r="O113" s="186"/>
      <c r="P113" s="186"/>
      <c r="T113" s="186"/>
      <c r="U113" s="186"/>
    </row>
    <row r="114" spans="5:21">
      <c r="E114" s="186"/>
      <c r="F114" s="186"/>
      <c r="J114" s="186"/>
      <c r="K114" s="186"/>
      <c r="O114" s="186"/>
      <c r="P114" s="186"/>
      <c r="T114" s="186"/>
      <c r="U114" s="186"/>
    </row>
    <row r="115" spans="5:21">
      <c r="E115" s="186"/>
      <c r="F115" s="186"/>
      <c r="J115" s="186"/>
      <c r="K115" s="186"/>
      <c r="O115" s="186"/>
      <c r="P115" s="186"/>
      <c r="T115" s="186"/>
      <c r="U115" s="186"/>
    </row>
    <row r="116" spans="5:21">
      <c r="E116" s="186"/>
      <c r="F116" s="186"/>
      <c r="J116" s="186"/>
      <c r="K116" s="186"/>
      <c r="O116" s="186"/>
      <c r="P116" s="186"/>
      <c r="T116" s="186"/>
      <c r="U116" s="186"/>
    </row>
    <row r="117" spans="5:21">
      <c r="E117" s="186"/>
      <c r="F117" s="186"/>
      <c r="J117" s="186"/>
      <c r="K117" s="186"/>
      <c r="O117" s="186"/>
      <c r="P117" s="186"/>
      <c r="T117" s="186"/>
      <c r="U117" s="186"/>
    </row>
    <row r="118" spans="5:21">
      <c r="E118" s="186"/>
      <c r="F118" s="186"/>
      <c r="J118" s="186"/>
      <c r="K118" s="186"/>
      <c r="O118" s="186"/>
      <c r="P118" s="186"/>
      <c r="T118" s="186"/>
      <c r="U118" s="186"/>
    </row>
    <row r="119" spans="5:21">
      <c r="E119" s="186"/>
      <c r="F119" s="186"/>
      <c r="J119" s="186"/>
      <c r="K119" s="186"/>
      <c r="O119" s="186"/>
      <c r="P119" s="186"/>
      <c r="T119" s="186"/>
      <c r="U119" s="186"/>
    </row>
    <row r="120" spans="5:21">
      <c r="E120" s="186"/>
      <c r="F120" s="186"/>
      <c r="J120" s="186"/>
      <c r="K120" s="186"/>
      <c r="O120" s="186"/>
      <c r="P120" s="186"/>
      <c r="T120" s="186"/>
      <c r="U120" s="186"/>
    </row>
    <row r="121" spans="5:21">
      <c r="E121" s="186"/>
      <c r="F121" s="186"/>
      <c r="J121" s="186"/>
      <c r="K121" s="186"/>
      <c r="O121" s="186"/>
      <c r="P121" s="186"/>
      <c r="T121" s="186"/>
      <c r="U121" s="186"/>
    </row>
    <row r="122" spans="5:21">
      <c r="E122" s="186"/>
      <c r="F122" s="186"/>
      <c r="J122" s="186"/>
      <c r="K122" s="186"/>
      <c r="O122" s="186"/>
      <c r="P122" s="186"/>
      <c r="T122" s="186"/>
      <c r="U122" s="186"/>
    </row>
    <row r="123" spans="5:21">
      <c r="E123" s="186"/>
      <c r="F123" s="186"/>
      <c r="J123" s="186"/>
      <c r="K123" s="186"/>
      <c r="O123" s="186"/>
      <c r="P123" s="186"/>
      <c r="T123" s="186"/>
      <c r="U123" s="186"/>
    </row>
    <row r="124" spans="5:21">
      <c r="E124" s="186"/>
      <c r="F124" s="186"/>
      <c r="J124" s="186"/>
      <c r="K124" s="186"/>
      <c r="O124" s="186"/>
      <c r="P124" s="186"/>
      <c r="T124" s="186"/>
      <c r="U124" s="186"/>
    </row>
    <row r="125" spans="5:21">
      <c r="E125" s="186"/>
      <c r="F125" s="186"/>
      <c r="J125" s="186"/>
      <c r="K125" s="186"/>
      <c r="O125" s="186"/>
      <c r="P125" s="186"/>
      <c r="T125" s="186"/>
      <c r="U125" s="186"/>
    </row>
    <row r="126" spans="5:21">
      <c r="E126" s="186"/>
      <c r="F126" s="186"/>
      <c r="J126" s="186"/>
      <c r="K126" s="186"/>
      <c r="O126" s="186"/>
      <c r="P126" s="186"/>
      <c r="T126" s="186"/>
      <c r="U126" s="186"/>
    </row>
    <row r="127" spans="5:21">
      <c r="E127" s="186"/>
      <c r="F127" s="186"/>
      <c r="J127" s="186"/>
      <c r="K127" s="186"/>
      <c r="O127" s="186"/>
      <c r="P127" s="186"/>
      <c r="T127" s="186"/>
      <c r="U127" s="186"/>
    </row>
    <row r="128" spans="5:21">
      <c r="E128" s="186"/>
      <c r="F128" s="186"/>
      <c r="J128" s="186"/>
      <c r="K128" s="186"/>
      <c r="O128" s="186"/>
      <c r="P128" s="186"/>
      <c r="T128" s="186"/>
      <c r="U128" s="186"/>
    </row>
    <row r="129" spans="5:21">
      <c r="E129" s="186"/>
      <c r="F129" s="186"/>
      <c r="J129" s="186"/>
      <c r="K129" s="186"/>
      <c r="O129" s="186"/>
      <c r="P129" s="186"/>
      <c r="T129" s="186"/>
      <c r="U129" s="186"/>
    </row>
    <row r="130" spans="5:21">
      <c r="E130" s="186"/>
      <c r="F130" s="186"/>
      <c r="J130" s="186"/>
      <c r="K130" s="186"/>
      <c r="O130" s="186"/>
      <c r="P130" s="186"/>
      <c r="T130" s="186"/>
      <c r="U130" s="186"/>
    </row>
    <row r="131" spans="5:21">
      <c r="E131" s="186"/>
      <c r="F131" s="186"/>
      <c r="J131" s="186"/>
      <c r="K131" s="186"/>
      <c r="O131" s="186"/>
      <c r="P131" s="186"/>
      <c r="T131" s="186"/>
      <c r="U131" s="186"/>
    </row>
    <row r="132" spans="5:21">
      <c r="E132" s="186"/>
      <c r="F132" s="186"/>
      <c r="J132" s="186"/>
      <c r="K132" s="186"/>
      <c r="O132" s="186"/>
      <c r="P132" s="186"/>
      <c r="T132" s="186"/>
      <c r="U132" s="186"/>
    </row>
    <row r="133" spans="5:21">
      <c r="E133" s="186"/>
      <c r="F133" s="186"/>
      <c r="J133" s="186"/>
      <c r="K133" s="186"/>
      <c r="O133" s="186"/>
      <c r="P133" s="186"/>
      <c r="T133" s="186"/>
      <c r="U133" s="186"/>
    </row>
    <row r="134" spans="5:21">
      <c r="E134" s="186"/>
      <c r="F134" s="186"/>
      <c r="J134" s="186"/>
      <c r="K134" s="186"/>
      <c r="O134" s="186"/>
      <c r="P134" s="186"/>
      <c r="T134" s="186"/>
      <c r="U134" s="186"/>
    </row>
    <row r="135" spans="5:21">
      <c r="E135" s="186"/>
      <c r="F135" s="186"/>
      <c r="J135" s="186"/>
      <c r="K135" s="186"/>
      <c r="O135" s="186"/>
      <c r="P135" s="186"/>
      <c r="T135" s="186"/>
      <c r="U135" s="186"/>
    </row>
    <row r="136" spans="5:21">
      <c r="E136" s="186"/>
      <c r="F136" s="186"/>
      <c r="J136" s="186"/>
      <c r="K136" s="186"/>
      <c r="O136" s="186"/>
      <c r="P136" s="186"/>
      <c r="T136" s="186"/>
      <c r="U136" s="186"/>
    </row>
    <row r="137" spans="5:21">
      <c r="E137" s="186"/>
      <c r="F137" s="186"/>
      <c r="J137" s="186"/>
      <c r="K137" s="186"/>
      <c r="O137" s="186"/>
      <c r="P137" s="186"/>
      <c r="T137" s="186"/>
      <c r="U137" s="186"/>
    </row>
    <row r="138" spans="5:21">
      <c r="E138" s="186"/>
      <c r="F138" s="186"/>
      <c r="J138" s="186"/>
      <c r="K138" s="186"/>
      <c r="O138" s="186"/>
      <c r="P138" s="186"/>
      <c r="T138" s="186"/>
      <c r="U138" s="186"/>
    </row>
    <row r="139" spans="5:21">
      <c r="E139" s="186"/>
      <c r="F139" s="186"/>
      <c r="J139" s="186"/>
      <c r="K139" s="186"/>
      <c r="O139" s="186"/>
      <c r="P139" s="186"/>
      <c r="T139" s="186"/>
      <c r="U139" s="186"/>
    </row>
    <row r="140" spans="5:21">
      <c r="E140" s="186"/>
      <c r="F140" s="186"/>
      <c r="J140" s="186"/>
      <c r="K140" s="186"/>
      <c r="O140" s="186"/>
      <c r="P140" s="186"/>
      <c r="T140" s="186"/>
      <c r="U140" s="186"/>
    </row>
    <row r="141" spans="5:21">
      <c r="E141" s="186"/>
      <c r="F141" s="186"/>
      <c r="J141" s="186"/>
      <c r="K141" s="186"/>
      <c r="O141" s="186"/>
      <c r="P141" s="186"/>
      <c r="T141" s="186"/>
      <c r="U141" s="186"/>
    </row>
    <row r="142" spans="5:21">
      <c r="E142" s="186"/>
      <c r="F142" s="186"/>
      <c r="J142" s="186"/>
      <c r="K142" s="186"/>
      <c r="O142" s="186"/>
      <c r="P142" s="186"/>
      <c r="T142" s="186"/>
      <c r="U142" s="186"/>
    </row>
    <row r="143" spans="5:21">
      <c r="E143" s="186"/>
      <c r="F143" s="186"/>
      <c r="J143" s="186"/>
      <c r="K143" s="186"/>
      <c r="O143" s="186"/>
      <c r="P143" s="186"/>
      <c r="T143" s="186"/>
      <c r="U143" s="186"/>
    </row>
    <row r="144" spans="5:21">
      <c r="E144" s="186"/>
      <c r="F144" s="186"/>
      <c r="J144" s="186"/>
      <c r="K144" s="186"/>
      <c r="O144" s="186"/>
      <c r="P144" s="186"/>
      <c r="T144" s="186"/>
      <c r="U144" s="186"/>
    </row>
    <row r="145" spans="5:21">
      <c r="E145" s="186"/>
      <c r="F145" s="186"/>
      <c r="J145" s="186"/>
      <c r="K145" s="186"/>
      <c r="O145" s="186"/>
      <c r="P145" s="186"/>
      <c r="T145" s="186"/>
      <c r="U145" s="186"/>
    </row>
    <row r="146" spans="5:21">
      <c r="E146" s="186"/>
      <c r="F146" s="186"/>
      <c r="J146" s="186"/>
      <c r="K146" s="186"/>
      <c r="O146" s="186"/>
      <c r="P146" s="186"/>
      <c r="T146" s="186"/>
      <c r="U146" s="186"/>
    </row>
    <row r="147" spans="5:21">
      <c r="E147" s="186"/>
      <c r="F147" s="186"/>
      <c r="J147" s="186"/>
      <c r="K147" s="186"/>
      <c r="O147" s="186"/>
      <c r="P147" s="186"/>
      <c r="T147" s="186"/>
      <c r="U147" s="186"/>
    </row>
    <row r="148" spans="5:21">
      <c r="E148" s="186"/>
      <c r="F148" s="186"/>
      <c r="J148" s="186"/>
      <c r="K148" s="186"/>
      <c r="O148" s="186"/>
      <c r="P148" s="186"/>
      <c r="T148" s="186"/>
      <c r="U148" s="186"/>
    </row>
    <row r="149" spans="5:21">
      <c r="E149" s="186"/>
      <c r="F149" s="186"/>
      <c r="J149" s="186"/>
      <c r="K149" s="186"/>
      <c r="O149" s="186"/>
      <c r="P149" s="186"/>
      <c r="T149" s="186"/>
      <c r="U149" s="186"/>
    </row>
    <row r="150" spans="5:21">
      <c r="E150" s="186"/>
      <c r="F150" s="186"/>
      <c r="J150" s="186"/>
      <c r="K150" s="186"/>
      <c r="O150" s="186"/>
      <c r="P150" s="186"/>
      <c r="T150" s="186"/>
      <c r="U150" s="186"/>
    </row>
    <row r="151" spans="5:21">
      <c r="E151" s="186"/>
      <c r="F151" s="186"/>
      <c r="J151" s="186"/>
      <c r="K151" s="186"/>
      <c r="O151" s="186"/>
      <c r="P151" s="186"/>
      <c r="T151" s="186"/>
      <c r="U151" s="186"/>
    </row>
    <row r="152" spans="5:21">
      <c r="E152" s="186"/>
      <c r="F152" s="186"/>
      <c r="J152" s="186"/>
      <c r="K152" s="186"/>
      <c r="O152" s="186"/>
      <c r="P152" s="186"/>
      <c r="T152" s="186"/>
      <c r="U152" s="186"/>
    </row>
    <row r="153" spans="5:21">
      <c r="E153" s="186"/>
      <c r="F153" s="186"/>
      <c r="J153" s="186"/>
      <c r="K153" s="186"/>
      <c r="O153" s="186"/>
      <c r="P153" s="186"/>
      <c r="T153" s="186"/>
      <c r="U153" s="186"/>
    </row>
    <row r="154" spans="5:21">
      <c r="E154" s="186"/>
      <c r="F154" s="186"/>
      <c r="J154" s="186"/>
      <c r="K154" s="186"/>
      <c r="O154" s="186"/>
      <c r="P154" s="186"/>
      <c r="T154" s="186"/>
      <c r="U154" s="186"/>
    </row>
    <row r="155" spans="5:21">
      <c r="E155" s="186"/>
      <c r="F155" s="186"/>
      <c r="J155" s="186"/>
      <c r="K155" s="186"/>
      <c r="O155" s="186"/>
      <c r="P155" s="186"/>
      <c r="T155" s="186"/>
      <c r="U155" s="186"/>
    </row>
    <row r="156" spans="5:21">
      <c r="E156" s="186"/>
      <c r="F156" s="186"/>
      <c r="J156" s="186"/>
      <c r="K156" s="186"/>
      <c r="O156" s="186"/>
      <c r="P156" s="186"/>
      <c r="T156" s="186"/>
      <c r="U156" s="186"/>
    </row>
    <row r="157" spans="5:21">
      <c r="E157" s="186"/>
      <c r="F157" s="186"/>
      <c r="J157" s="186"/>
      <c r="K157" s="186"/>
      <c r="O157" s="186"/>
      <c r="P157" s="186"/>
      <c r="T157" s="186"/>
      <c r="U157" s="186"/>
    </row>
    <row r="158" spans="5:21">
      <c r="E158" s="186"/>
      <c r="F158" s="186"/>
      <c r="J158" s="186"/>
      <c r="K158" s="186"/>
      <c r="O158" s="186"/>
      <c r="P158" s="186"/>
      <c r="T158" s="186"/>
      <c r="U158" s="186"/>
    </row>
    <row r="159" spans="5:21">
      <c r="E159" s="186"/>
      <c r="F159" s="186"/>
      <c r="J159" s="186"/>
      <c r="K159" s="186"/>
      <c r="O159" s="186"/>
      <c r="P159" s="186"/>
      <c r="T159" s="186"/>
      <c r="U159" s="186"/>
    </row>
    <row r="160" spans="5:21">
      <c r="E160" s="186"/>
      <c r="F160" s="186"/>
      <c r="J160" s="186"/>
      <c r="K160" s="186"/>
      <c r="O160" s="186"/>
      <c r="P160" s="186"/>
      <c r="T160" s="186"/>
      <c r="U160" s="186"/>
    </row>
    <row r="161" spans="5:21">
      <c r="E161" s="186"/>
      <c r="F161" s="186"/>
      <c r="J161" s="186"/>
      <c r="K161" s="186"/>
      <c r="O161" s="186"/>
      <c r="P161" s="186"/>
      <c r="T161" s="186"/>
      <c r="U161" s="186"/>
    </row>
    <row r="162" spans="5:21">
      <c r="E162" s="186"/>
      <c r="F162" s="186"/>
      <c r="J162" s="186"/>
      <c r="K162" s="186"/>
      <c r="O162" s="186"/>
      <c r="P162" s="186"/>
      <c r="T162" s="186"/>
      <c r="U162" s="186"/>
    </row>
    <row r="163" spans="5:21">
      <c r="E163" s="186"/>
      <c r="F163" s="186"/>
      <c r="J163" s="186"/>
      <c r="K163" s="186"/>
      <c r="O163" s="186"/>
      <c r="P163" s="186"/>
      <c r="T163" s="186"/>
      <c r="U163" s="186"/>
    </row>
    <row r="164" spans="5:21">
      <c r="E164" s="186"/>
      <c r="F164" s="186"/>
      <c r="J164" s="186"/>
      <c r="K164" s="186"/>
      <c r="O164" s="186"/>
      <c r="P164" s="186"/>
      <c r="T164" s="186"/>
      <c r="U164" s="186"/>
    </row>
    <row r="165" spans="5:21">
      <c r="E165" s="186"/>
      <c r="F165" s="186"/>
      <c r="J165" s="186"/>
      <c r="K165" s="186"/>
      <c r="O165" s="186"/>
      <c r="P165" s="186"/>
      <c r="T165" s="186"/>
      <c r="U165" s="186"/>
    </row>
    <row r="166" spans="5:21">
      <c r="E166" s="186"/>
      <c r="F166" s="186"/>
      <c r="J166" s="186"/>
      <c r="K166" s="186"/>
      <c r="O166" s="186"/>
      <c r="P166" s="186"/>
      <c r="T166" s="186"/>
      <c r="U166" s="186"/>
    </row>
    <row r="167" spans="5:21">
      <c r="E167" s="186"/>
      <c r="F167" s="186"/>
      <c r="J167" s="186"/>
      <c r="K167" s="186"/>
      <c r="O167" s="186"/>
      <c r="P167" s="186"/>
      <c r="T167" s="186"/>
      <c r="U167" s="186"/>
    </row>
    <row r="168" spans="5:21">
      <c r="E168" s="186"/>
      <c r="F168" s="186"/>
      <c r="J168" s="186"/>
      <c r="K168" s="186"/>
      <c r="O168" s="186"/>
      <c r="P168" s="186"/>
      <c r="T168" s="186"/>
      <c r="U168" s="186"/>
    </row>
    <row r="169" spans="5:21">
      <c r="E169" s="186"/>
      <c r="F169" s="186"/>
      <c r="J169" s="186"/>
      <c r="K169" s="186"/>
      <c r="O169" s="186"/>
      <c r="P169" s="186"/>
      <c r="T169" s="186"/>
      <c r="U169" s="186"/>
    </row>
    <row r="170" spans="5:21">
      <c r="E170" s="186"/>
      <c r="F170" s="186"/>
      <c r="J170" s="186"/>
      <c r="K170" s="186"/>
      <c r="O170" s="186"/>
      <c r="P170" s="186"/>
      <c r="T170" s="186"/>
      <c r="U170" s="186"/>
    </row>
    <row r="171" spans="5:21">
      <c r="E171" s="186"/>
      <c r="F171" s="186"/>
      <c r="J171" s="186"/>
      <c r="K171" s="186"/>
      <c r="O171" s="186"/>
      <c r="P171" s="186"/>
      <c r="T171" s="186"/>
      <c r="U171" s="186"/>
    </row>
    <row r="172" spans="5:21">
      <c r="E172" s="186"/>
      <c r="F172" s="186"/>
      <c r="J172" s="186"/>
      <c r="K172" s="186"/>
      <c r="O172" s="186"/>
      <c r="P172" s="186"/>
      <c r="T172" s="186"/>
      <c r="U172" s="186"/>
    </row>
    <row r="173" spans="5:21">
      <c r="E173" s="186"/>
      <c r="F173" s="186"/>
      <c r="J173" s="186"/>
      <c r="K173" s="186"/>
      <c r="O173" s="186"/>
      <c r="P173" s="186"/>
      <c r="T173" s="186"/>
      <c r="U173" s="186"/>
    </row>
    <row r="174" spans="5:21">
      <c r="E174" s="186"/>
      <c r="F174" s="186"/>
      <c r="J174" s="186"/>
      <c r="K174" s="186"/>
      <c r="O174" s="186"/>
      <c r="P174" s="186"/>
      <c r="T174" s="186"/>
      <c r="U174" s="186"/>
    </row>
    <row r="175" spans="5:21">
      <c r="E175" s="186"/>
      <c r="F175" s="186"/>
      <c r="J175" s="186"/>
      <c r="K175" s="186"/>
      <c r="O175" s="186"/>
      <c r="P175" s="186"/>
      <c r="T175" s="186"/>
      <c r="U175" s="186"/>
    </row>
    <row r="176" spans="5:21">
      <c r="E176" s="186"/>
      <c r="F176" s="186"/>
      <c r="J176" s="186"/>
      <c r="K176" s="186"/>
      <c r="O176" s="186"/>
      <c r="P176" s="186"/>
      <c r="T176" s="186"/>
      <c r="U176" s="186"/>
    </row>
    <row r="177" spans="5:21">
      <c r="E177" s="186"/>
      <c r="F177" s="186"/>
      <c r="J177" s="186"/>
      <c r="K177" s="186"/>
      <c r="O177" s="186"/>
      <c r="P177" s="186"/>
      <c r="T177" s="186"/>
      <c r="U177" s="186"/>
    </row>
    <row r="178" spans="5:21">
      <c r="E178" s="186"/>
      <c r="F178" s="186"/>
      <c r="J178" s="186"/>
      <c r="K178" s="186"/>
      <c r="O178" s="186"/>
      <c r="P178" s="186"/>
      <c r="T178" s="186"/>
      <c r="U178" s="186"/>
    </row>
    <row r="179" spans="5:21">
      <c r="E179" s="186"/>
      <c r="F179" s="186"/>
      <c r="J179" s="186"/>
      <c r="K179" s="186"/>
      <c r="O179" s="186"/>
      <c r="P179" s="186"/>
      <c r="T179" s="186"/>
      <c r="U179" s="186"/>
    </row>
    <row r="180" spans="5:21">
      <c r="E180" s="186"/>
      <c r="F180" s="186"/>
      <c r="J180" s="186"/>
      <c r="K180" s="186"/>
      <c r="O180" s="186"/>
      <c r="P180" s="186"/>
      <c r="T180" s="186"/>
      <c r="U180" s="186"/>
    </row>
    <row r="181" spans="5:21">
      <c r="E181" s="186"/>
      <c r="F181" s="186"/>
      <c r="J181" s="186"/>
      <c r="K181" s="186"/>
      <c r="O181" s="186"/>
      <c r="P181" s="186"/>
      <c r="T181" s="186"/>
      <c r="U181" s="186"/>
    </row>
    <row r="182" spans="5:21">
      <c r="E182" s="186"/>
      <c r="F182" s="186"/>
      <c r="J182" s="186"/>
      <c r="K182" s="186"/>
      <c r="O182" s="186"/>
      <c r="P182" s="186"/>
      <c r="T182" s="186"/>
      <c r="U182" s="186"/>
    </row>
    <row r="183" spans="5:21">
      <c r="E183" s="186"/>
      <c r="F183" s="186"/>
      <c r="J183" s="186"/>
      <c r="K183" s="186"/>
      <c r="O183" s="186"/>
      <c r="P183" s="186"/>
      <c r="T183" s="186"/>
      <c r="U183" s="186"/>
    </row>
    <row r="184" spans="5:21">
      <c r="E184" s="186"/>
      <c r="F184" s="186"/>
      <c r="J184" s="186"/>
      <c r="K184" s="186"/>
      <c r="O184" s="186"/>
      <c r="P184" s="186"/>
      <c r="T184" s="186"/>
      <c r="U184" s="186"/>
    </row>
    <row r="185" spans="5:21">
      <c r="E185" s="186"/>
      <c r="F185" s="186"/>
      <c r="J185" s="186"/>
      <c r="K185" s="186"/>
      <c r="O185" s="186"/>
      <c r="P185" s="186"/>
      <c r="T185" s="186"/>
      <c r="U185" s="186"/>
    </row>
    <row r="186" spans="5:21">
      <c r="E186" s="186"/>
      <c r="F186" s="186"/>
      <c r="J186" s="186"/>
      <c r="K186" s="186"/>
      <c r="O186" s="186"/>
      <c r="P186" s="186"/>
      <c r="T186" s="186"/>
      <c r="U186" s="186"/>
    </row>
    <row r="187" spans="5:21">
      <c r="E187" s="186"/>
      <c r="F187" s="186"/>
      <c r="J187" s="186"/>
      <c r="K187" s="186"/>
      <c r="O187" s="186"/>
      <c r="P187" s="186"/>
      <c r="T187" s="186"/>
      <c r="U187" s="186"/>
    </row>
    <row r="188" spans="5:21">
      <c r="E188" s="186"/>
      <c r="F188" s="186"/>
      <c r="J188" s="186"/>
      <c r="K188" s="186"/>
      <c r="O188" s="186"/>
      <c r="P188" s="186"/>
      <c r="T188" s="186"/>
      <c r="U188" s="186"/>
    </row>
    <row r="189" spans="5:21">
      <c r="E189" s="186"/>
      <c r="F189" s="186"/>
      <c r="J189" s="186"/>
      <c r="K189" s="186"/>
      <c r="O189" s="186"/>
      <c r="P189" s="186"/>
      <c r="T189" s="186"/>
      <c r="U189" s="186"/>
    </row>
    <row r="190" spans="5:21">
      <c r="E190" s="186"/>
      <c r="F190" s="186"/>
      <c r="J190" s="186"/>
      <c r="K190" s="186"/>
      <c r="O190" s="186"/>
      <c r="P190" s="186"/>
      <c r="T190" s="186"/>
      <c r="U190" s="186"/>
    </row>
    <row r="191" spans="5:21">
      <c r="E191" s="186"/>
      <c r="F191" s="186"/>
      <c r="J191" s="186"/>
      <c r="K191" s="186"/>
      <c r="O191" s="186"/>
      <c r="P191" s="186"/>
      <c r="T191" s="186"/>
      <c r="U191" s="186"/>
    </row>
    <row r="192" spans="5:21">
      <c r="E192" s="186"/>
      <c r="F192" s="186"/>
      <c r="J192" s="186"/>
      <c r="K192" s="186"/>
      <c r="O192" s="186"/>
      <c r="P192" s="186"/>
      <c r="T192" s="186"/>
      <c r="U192" s="186"/>
    </row>
    <row r="193" spans="5:21">
      <c r="E193" s="186"/>
      <c r="F193" s="186"/>
      <c r="J193" s="186"/>
      <c r="K193" s="186"/>
      <c r="O193" s="186"/>
      <c r="P193" s="186"/>
      <c r="T193" s="186"/>
      <c r="U193" s="186"/>
    </row>
    <row r="194" spans="5:21">
      <c r="E194" s="186"/>
      <c r="F194" s="186"/>
      <c r="J194" s="186"/>
      <c r="K194" s="186"/>
      <c r="O194" s="186"/>
      <c r="P194" s="186"/>
      <c r="T194" s="186"/>
      <c r="U194" s="186"/>
    </row>
    <row r="195" spans="5:21">
      <c r="E195" s="186"/>
      <c r="F195" s="186"/>
      <c r="J195" s="186"/>
      <c r="K195" s="186"/>
      <c r="O195" s="186"/>
      <c r="P195" s="186"/>
      <c r="T195" s="186"/>
      <c r="U195" s="186"/>
    </row>
    <row r="196" spans="5:21">
      <c r="E196" s="186"/>
      <c r="F196" s="186"/>
      <c r="J196" s="186"/>
      <c r="K196" s="186"/>
      <c r="O196" s="186"/>
      <c r="P196" s="186"/>
      <c r="T196" s="186"/>
      <c r="U196" s="186"/>
    </row>
    <row r="197" spans="5:21">
      <c r="E197" s="186"/>
      <c r="F197" s="186"/>
      <c r="J197" s="186"/>
      <c r="K197" s="186"/>
      <c r="O197" s="186"/>
      <c r="P197" s="186"/>
      <c r="T197" s="186"/>
      <c r="U197" s="186"/>
    </row>
    <row r="198" spans="5:21">
      <c r="E198" s="186"/>
      <c r="F198" s="186"/>
      <c r="J198" s="186"/>
      <c r="K198" s="186"/>
      <c r="O198" s="186"/>
      <c r="P198" s="186"/>
      <c r="T198" s="186"/>
      <c r="U198" s="186"/>
    </row>
    <row r="199" spans="5:21">
      <c r="E199" s="186"/>
      <c r="F199" s="186"/>
      <c r="J199" s="186"/>
      <c r="K199" s="186"/>
      <c r="O199" s="186"/>
      <c r="P199" s="186"/>
      <c r="T199" s="186"/>
      <c r="U199" s="186"/>
    </row>
    <row r="200" spans="5:21">
      <c r="E200" s="186"/>
      <c r="F200" s="186"/>
      <c r="J200" s="186"/>
      <c r="K200" s="186"/>
      <c r="O200" s="186"/>
      <c r="P200" s="186"/>
      <c r="T200" s="186"/>
      <c r="U200" s="186"/>
    </row>
    <row r="201" spans="5:21">
      <c r="E201" s="186"/>
      <c r="F201" s="186"/>
      <c r="J201" s="186"/>
      <c r="K201" s="186"/>
      <c r="O201" s="186"/>
      <c r="P201" s="186"/>
      <c r="T201" s="186"/>
      <c r="U201" s="186"/>
    </row>
    <row r="202" spans="5:21">
      <c r="E202" s="186"/>
      <c r="F202" s="186"/>
      <c r="J202" s="186"/>
      <c r="K202" s="186"/>
      <c r="O202" s="186"/>
      <c r="P202" s="186"/>
      <c r="T202" s="186"/>
      <c r="U202" s="186"/>
    </row>
    <row r="203" spans="5:21">
      <c r="E203" s="186"/>
      <c r="F203" s="186"/>
      <c r="J203" s="186"/>
      <c r="K203" s="186"/>
      <c r="O203" s="186"/>
      <c r="P203" s="186"/>
      <c r="T203" s="186"/>
      <c r="U203" s="186"/>
    </row>
    <row r="204" spans="5:21">
      <c r="E204" s="186"/>
      <c r="F204" s="186"/>
      <c r="J204" s="186"/>
      <c r="K204" s="186"/>
      <c r="O204" s="186"/>
      <c r="P204" s="186"/>
      <c r="T204" s="186"/>
      <c r="U204" s="186"/>
    </row>
    <row r="205" spans="5:21">
      <c r="E205" s="186"/>
      <c r="F205" s="186"/>
      <c r="J205" s="186"/>
      <c r="K205" s="186"/>
      <c r="O205" s="186"/>
      <c r="P205" s="186"/>
      <c r="T205" s="186"/>
      <c r="U205" s="186"/>
    </row>
    <row r="206" spans="5:21">
      <c r="E206" s="186"/>
      <c r="F206" s="186"/>
      <c r="J206" s="186"/>
      <c r="K206" s="186"/>
      <c r="O206" s="186"/>
      <c r="P206" s="186"/>
      <c r="T206" s="186"/>
      <c r="U206" s="186"/>
    </row>
    <row r="207" spans="5:21">
      <c r="E207" s="186"/>
      <c r="F207" s="186"/>
      <c r="J207" s="186"/>
      <c r="K207" s="186"/>
      <c r="O207" s="186"/>
      <c r="P207" s="186"/>
      <c r="T207" s="186"/>
      <c r="U207" s="186"/>
    </row>
    <row r="208" spans="5:21">
      <c r="E208" s="186"/>
      <c r="F208" s="186"/>
      <c r="J208" s="186"/>
      <c r="K208" s="186"/>
      <c r="O208" s="186"/>
      <c r="P208" s="186"/>
      <c r="T208" s="186"/>
      <c r="U208" s="186"/>
    </row>
    <row r="209" spans="5:21">
      <c r="E209" s="186"/>
      <c r="F209" s="186"/>
      <c r="J209" s="186"/>
      <c r="K209" s="186"/>
      <c r="O209" s="186"/>
      <c r="P209" s="186"/>
      <c r="T209" s="186"/>
      <c r="U209" s="186"/>
    </row>
    <row r="210" spans="5:21">
      <c r="E210" s="186"/>
      <c r="F210" s="186"/>
      <c r="J210" s="186"/>
      <c r="K210" s="186"/>
      <c r="O210" s="186"/>
      <c r="P210" s="186"/>
      <c r="T210" s="186"/>
      <c r="U210" s="186"/>
    </row>
    <row r="211" spans="5:21">
      <c r="E211" s="186"/>
      <c r="F211" s="186"/>
      <c r="J211" s="186"/>
      <c r="K211" s="186"/>
      <c r="O211" s="186"/>
      <c r="P211" s="186"/>
      <c r="T211" s="186"/>
      <c r="U211" s="186"/>
    </row>
    <row r="212" spans="5:21">
      <c r="E212" s="186"/>
      <c r="F212" s="186"/>
      <c r="J212" s="186"/>
      <c r="K212" s="186"/>
      <c r="O212" s="186"/>
      <c r="P212" s="186"/>
      <c r="T212" s="186"/>
      <c r="U212" s="186"/>
    </row>
    <row r="213" spans="5:21">
      <c r="E213" s="186"/>
      <c r="F213" s="186"/>
      <c r="J213" s="186"/>
      <c r="K213" s="186"/>
      <c r="O213" s="186"/>
      <c r="P213" s="186"/>
      <c r="T213" s="186"/>
      <c r="U213" s="186"/>
    </row>
    <row r="214" spans="5:21">
      <c r="E214" s="186"/>
      <c r="F214" s="186"/>
      <c r="J214" s="186"/>
      <c r="K214" s="186"/>
      <c r="O214" s="186"/>
      <c r="P214" s="186"/>
      <c r="T214" s="186"/>
      <c r="U214" s="186"/>
    </row>
    <row r="215" spans="5:21">
      <c r="E215" s="186"/>
      <c r="F215" s="186"/>
      <c r="J215" s="186"/>
      <c r="K215" s="186"/>
      <c r="O215" s="186"/>
      <c r="P215" s="186"/>
      <c r="T215" s="186"/>
      <c r="U215" s="186"/>
    </row>
    <row r="216" spans="5:21">
      <c r="E216" s="186"/>
      <c r="F216" s="186"/>
      <c r="J216" s="186"/>
      <c r="K216" s="186"/>
      <c r="O216" s="186"/>
      <c r="P216" s="186"/>
      <c r="T216" s="186"/>
      <c r="U216" s="186"/>
    </row>
    <row r="217" spans="5:21">
      <c r="E217" s="186"/>
      <c r="F217" s="186"/>
      <c r="J217" s="186"/>
      <c r="K217" s="186"/>
      <c r="O217" s="186"/>
      <c r="P217" s="186"/>
      <c r="T217" s="186"/>
      <c r="U217" s="186"/>
    </row>
    <row r="218" spans="5:21">
      <c r="E218" s="186"/>
      <c r="F218" s="186"/>
      <c r="J218" s="186"/>
      <c r="K218" s="186"/>
      <c r="O218" s="186"/>
      <c r="P218" s="186"/>
      <c r="T218" s="186"/>
      <c r="U218" s="186"/>
    </row>
    <row r="219" spans="5:21">
      <c r="E219" s="186"/>
      <c r="F219" s="186"/>
      <c r="J219" s="186"/>
      <c r="K219" s="186"/>
      <c r="O219" s="186"/>
      <c r="P219" s="186"/>
      <c r="T219" s="186"/>
      <c r="U219" s="186"/>
    </row>
    <row r="220" spans="5:21">
      <c r="E220" s="186"/>
      <c r="F220" s="186"/>
      <c r="J220" s="186"/>
      <c r="K220" s="186"/>
      <c r="O220" s="186"/>
      <c r="P220" s="186"/>
      <c r="T220" s="186"/>
      <c r="U220" s="186"/>
    </row>
    <row r="221" spans="5:21">
      <c r="E221" s="186"/>
      <c r="F221" s="186"/>
      <c r="J221" s="186"/>
      <c r="K221" s="186"/>
      <c r="O221" s="186"/>
      <c r="P221" s="186"/>
      <c r="T221" s="186"/>
      <c r="U221" s="186"/>
    </row>
    <row r="222" spans="5:21">
      <c r="E222" s="186"/>
      <c r="F222" s="186"/>
      <c r="J222" s="186"/>
      <c r="K222" s="186"/>
      <c r="O222" s="186"/>
      <c r="P222" s="186"/>
      <c r="T222" s="186"/>
      <c r="U222" s="186"/>
    </row>
    <row r="223" spans="5:21">
      <c r="E223" s="186"/>
      <c r="F223" s="186"/>
      <c r="J223" s="186"/>
      <c r="K223" s="186"/>
      <c r="O223" s="186"/>
      <c r="P223" s="186"/>
      <c r="T223" s="186"/>
      <c r="U223" s="186"/>
    </row>
    <row r="224" spans="5:21">
      <c r="E224" s="186"/>
      <c r="F224" s="186"/>
      <c r="J224" s="186"/>
      <c r="K224" s="186"/>
      <c r="O224" s="186"/>
      <c r="P224" s="186"/>
      <c r="T224" s="186"/>
      <c r="U224" s="186"/>
    </row>
    <row r="225" spans="5:21">
      <c r="E225" s="186"/>
      <c r="F225" s="186"/>
      <c r="J225" s="186"/>
      <c r="K225" s="186"/>
      <c r="O225" s="186"/>
      <c r="P225" s="186"/>
      <c r="T225" s="186"/>
      <c r="U225" s="186"/>
    </row>
    <row r="226" spans="5:21">
      <c r="E226" s="186"/>
      <c r="F226" s="186"/>
      <c r="J226" s="186"/>
      <c r="K226" s="186"/>
      <c r="O226" s="186"/>
      <c r="P226" s="186"/>
      <c r="T226" s="186"/>
      <c r="U226" s="186"/>
    </row>
    <row r="227" spans="5:21">
      <c r="E227" s="186"/>
      <c r="F227" s="186"/>
      <c r="J227" s="186"/>
      <c r="K227" s="186"/>
      <c r="O227" s="186"/>
      <c r="P227" s="186"/>
      <c r="T227" s="186"/>
      <c r="U227" s="186"/>
    </row>
    <row r="228" spans="5:21">
      <c r="E228" s="186"/>
      <c r="F228" s="186"/>
      <c r="J228" s="186"/>
      <c r="K228" s="186"/>
      <c r="O228" s="186"/>
      <c r="P228" s="186"/>
      <c r="T228" s="186"/>
      <c r="U228" s="186"/>
    </row>
    <row r="229" spans="5:21">
      <c r="E229" s="186"/>
      <c r="F229" s="186"/>
      <c r="J229" s="186"/>
      <c r="K229" s="186"/>
      <c r="O229" s="186"/>
      <c r="P229" s="186"/>
      <c r="T229" s="186"/>
      <c r="U229" s="186"/>
    </row>
    <row r="230" spans="5:21">
      <c r="E230" s="186"/>
      <c r="F230" s="186"/>
      <c r="J230" s="186"/>
      <c r="K230" s="186"/>
      <c r="O230" s="186"/>
      <c r="P230" s="186"/>
      <c r="T230" s="186"/>
      <c r="U230" s="186"/>
    </row>
    <row r="231" spans="5:21">
      <c r="E231" s="186"/>
      <c r="F231" s="186"/>
      <c r="J231" s="186"/>
      <c r="K231" s="186"/>
      <c r="O231" s="186"/>
      <c r="P231" s="186"/>
      <c r="T231" s="186"/>
      <c r="U231" s="186"/>
    </row>
    <row r="232" spans="5:21">
      <c r="E232" s="186"/>
      <c r="F232" s="186"/>
      <c r="J232" s="186"/>
      <c r="K232" s="186"/>
      <c r="O232" s="186"/>
      <c r="P232" s="186"/>
      <c r="T232" s="186"/>
      <c r="U232" s="186"/>
    </row>
    <row r="233" spans="5:21">
      <c r="E233" s="186"/>
      <c r="F233" s="186"/>
      <c r="J233" s="186"/>
      <c r="K233" s="186"/>
      <c r="O233" s="186"/>
      <c r="P233" s="186"/>
      <c r="T233" s="186"/>
      <c r="U233" s="186"/>
    </row>
    <row r="234" spans="5:21">
      <c r="E234" s="186"/>
      <c r="F234" s="186"/>
      <c r="J234" s="186"/>
      <c r="K234" s="186"/>
      <c r="O234" s="186"/>
      <c r="P234" s="186"/>
      <c r="T234" s="186"/>
      <c r="U234" s="186"/>
    </row>
    <row r="235" spans="5:21">
      <c r="E235" s="186"/>
      <c r="F235" s="186"/>
      <c r="J235" s="186"/>
      <c r="K235" s="186"/>
      <c r="O235" s="186"/>
      <c r="P235" s="186"/>
      <c r="T235" s="186"/>
      <c r="U235" s="186"/>
    </row>
    <row r="236" spans="5:21">
      <c r="E236" s="186"/>
      <c r="F236" s="186"/>
      <c r="J236" s="186"/>
      <c r="K236" s="186"/>
      <c r="O236" s="186"/>
      <c r="P236" s="186"/>
      <c r="T236" s="186"/>
      <c r="U236" s="186"/>
    </row>
    <row r="237" spans="5:21">
      <c r="E237" s="186"/>
      <c r="F237" s="186"/>
      <c r="J237" s="186"/>
      <c r="K237" s="186"/>
      <c r="O237" s="186"/>
      <c r="P237" s="186"/>
      <c r="T237" s="186"/>
      <c r="U237" s="186"/>
    </row>
    <row r="238" spans="5:21">
      <c r="E238" s="186"/>
      <c r="F238" s="186"/>
      <c r="J238" s="186"/>
      <c r="K238" s="186"/>
      <c r="O238" s="186"/>
      <c r="P238" s="186"/>
      <c r="T238" s="186"/>
      <c r="U238" s="186"/>
    </row>
    <row r="239" spans="5:21">
      <c r="E239" s="186"/>
      <c r="F239" s="186"/>
      <c r="J239" s="186"/>
      <c r="K239" s="186"/>
      <c r="O239" s="186"/>
      <c r="P239" s="186"/>
      <c r="T239" s="186"/>
      <c r="U239" s="186"/>
    </row>
    <row r="240" spans="5:21">
      <c r="E240" s="186"/>
      <c r="F240" s="186"/>
      <c r="J240" s="186"/>
      <c r="K240" s="186"/>
      <c r="O240" s="186"/>
      <c r="P240" s="186"/>
      <c r="T240" s="186"/>
      <c r="U240" s="186"/>
    </row>
    <row r="241" spans="5:21">
      <c r="E241" s="186"/>
      <c r="F241" s="186"/>
      <c r="J241" s="186"/>
      <c r="K241" s="186"/>
      <c r="O241" s="186"/>
      <c r="P241" s="186"/>
      <c r="T241" s="186"/>
      <c r="U241" s="186"/>
    </row>
    <row r="242" spans="5:21">
      <c r="E242" s="186"/>
      <c r="F242" s="186"/>
      <c r="J242" s="186"/>
      <c r="K242" s="186"/>
      <c r="O242" s="186"/>
      <c r="P242" s="186"/>
      <c r="T242" s="186"/>
      <c r="U242" s="186"/>
    </row>
    <row r="243" spans="5:21">
      <c r="E243" s="186"/>
      <c r="F243" s="186"/>
      <c r="J243" s="186"/>
      <c r="K243" s="186"/>
      <c r="O243" s="186"/>
      <c r="P243" s="186"/>
      <c r="T243" s="186"/>
      <c r="U243" s="186"/>
    </row>
    <row r="244" spans="5:21">
      <c r="E244" s="186"/>
      <c r="F244" s="186"/>
      <c r="J244" s="186"/>
      <c r="K244" s="186"/>
      <c r="O244" s="186"/>
      <c r="P244" s="186"/>
      <c r="T244" s="186"/>
      <c r="U244" s="186"/>
    </row>
    <row r="245" spans="5:21">
      <c r="E245" s="186"/>
      <c r="F245" s="186"/>
      <c r="J245" s="186"/>
      <c r="K245" s="186"/>
      <c r="O245" s="186"/>
      <c r="P245" s="186"/>
      <c r="T245" s="186"/>
      <c r="U245" s="186"/>
    </row>
    <row r="246" spans="5:21">
      <c r="E246" s="186"/>
      <c r="F246" s="186"/>
      <c r="J246" s="186"/>
      <c r="K246" s="186"/>
      <c r="O246" s="186"/>
      <c r="P246" s="186"/>
      <c r="T246" s="186"/>
      <c r="U246" s="186"/>
    </row>
    <row r="247" spans="5:21">
      <c r="E247" s="186"/>
      <c r="F247" s="186"/>
      <c r="J247" s="186"/>
      <c r="K247" s="186"/>
      <c r="O247" s="186"/>
      <c r="P247" s="186"/>
      <c r="T247" s="186"/>
      <c r="U247" s="186"/>
    </row>
    <row r="248" spans="5:21">
      <c r="E248" s="186"/>
      <c r="F248" s="186"/>
      <c r="J248" s="186"/>
      <c r="K248" s="186"/>
      <c r="O248" s="186"/>
      <c r="P248" s="186"/>
      <c r="T248" s="186"/>
      <c r="U248" s="186"/>
    </row>
    <row r="249" spans="5:21">
      <c r="E249" s="186"/>
      <c r="F249" s="186"/>
      <c r="J249" s="186"/>
      <c r="K249" s="186"/>
      <c r="O249" s="186"/>
      <c r="P249" s="186"/>
      <c r="T249" s="186"/>
      <c r="U249" s="186"/>
    </row>
    <row r="250" spans="5:21">
      <c r="E250" s="186"/>
      <c r="F250" s="186"/>
      <c r="J250" s="186"/>
      <c r="K250" s="186"/>
      <c r="O250" s="186"/>
      <c r="P250" s="186"/>
      <c r="T250" s="186"/>
      <c r="U250" s="186"/>
    </row>
    <row r="251" spans="5:21">
      <c r="E251" s="186"/>
      <c r="F251" s="186"/>
      <c r="J251" s="186"/>
      <c r="K251" s="186"/>
      <c r="O251" s="186"/>
      <c r="P251" s="186"/>
      <c r="T251" s="186"/>
      <c r="U251" s="186"/>
    </row>
    <row r="252" spans="5:21">
      <c r="E252" s="186"/>
      <c r="F252" s="186"/>
      <c r="J252" s="186"/>
      <c r="K252" s="186"/>
      <c r="O252" s="186"/>
      <c r="P252" s="186"/>
      <c r="T252" s="186"/>
      <c r="U252" s="186"/>
    </row>
    <row r="253" spans="5:21">
      <c r="E253" s="186"/>
      <c r="F253" s="186"/>
      <c r="J253" s="186"/>
      <c r="K253" s="186"/>
      <c r="O253" s="186"/>
      <c r="P253" s="186"/>
      <c r="T253" s="186"/>
      <c r="U253" s="186"/>
    </row>
    <row r="254" spans="5:21">
      <c r="E254" s="186"/>
      <c r="F254" s="186"/>
      <c r="J254" s="186"/>
      <c r="K254" s="186"/>
      <c r="O254" s="186"/>
      <c r="P254" s="186"/>
      <c r="T254" s="186"/>
      <c r="U254" s="186"/>
    </row>
    <row r="255" spans="5:21">
      <c r="E255" s="186"/>
      <c r="F255" s="186"/>
      <c r="J255" s="186"/>
      <c r="K255" s="186"/>
      <c r="O255" s="186"/>
      <c r="P255" s="186"/>
      <c r="T255" s="186"/>
      <c r="U255" s="186"/>
    </row>
    <row r="256" spans="5:21">
      <c r="E256" s="186"/>
      <c r="F256" s="186"/>
      <c r="J256" s="186"/>
      <c r="K256" s="186"/>
      <c r="O256" s="186"/>
      <c r="P256" s="186"/>
      <c r="T256" s="186"/>
      <c r="U256" s="186"/>
    </row>
    <row r="257" spans="5:21">
      <c r="E257" s="186"/>
      <c r="F257" s="186"/>
      <c r="J257" s="186"/>
      <c r="K257" s="186"/>
      <c r="O257" s="186"/>
      <c r="P257" s="186"/>
      <c r="T257" s="186"/>
      <c r="U257" s="186"/>
    </row>
    <row r="258" spans="5:21">
      <c r="E258" s="186"/>
      <c r="F258" s="186"/>
      <c r="J258" s="186"/>
      <c r="K258" s="186"/>
      <c r="O258" s="186"/>
      <c r="P258" s="186"/>
      <c r="T258" s="186"/>
      <c r="U258" s="186"/>
    </row>
    <row r="259" spans="5:21">
      <c r="E259" s="186"/>
      <c r="F259" s="186"/>
      <c r="J259" s="186"/>
      <c r="K259" s="186"/>
      <c r="O259" s="186"/>
      <c r="P259" s="186"/>
      <c r="T259" s="186"/>
      <c r="U259" s="186"/>
    </row>
    <row r="260" spans="5:21">
      <c r="E260" s="186"/>
      <c r="F260" s="186"/>
      <c r="J260" s="186"/>
      <c r="K260" s="186"/>
      <c r="O260" s="186"/>
      <c r="P260" s="186"/>
      <c r="T260" s="186"/>
      <c r="U260" s="186"/>
    </row>
    <row r="261" spans="5:21">
      <c r="E261" s="186"/>
      <c r="F261" s="186"/>
      <c r="J261" s="186"/>
      <c r="K261" s="186"/>
      <c r="O261" s="186"/>
      <c r="P261" s="186"/>
      <c r="T261" s="186"/>
      <c r="U261" s="186"/>
    </row>
    <row r="262" spans="5:21">
      <c r="E262" s="186"/>
      <c r="F262" s="186"/>
      <c r="J262" s="186"/>
      <c r="K262" s="186"/>
      <c r="O262" s="186"/>
      <c r="P262" s="186"/>
      <c r="T262" s="186"/>
      <c r="U262" s="186"/>
    </row>
    <row r="263" spans="5:21">
      <c r="E263" s="186"/>
      <c r="F263" s="186"/>
      <c r="J263" s="186"/>
      <c r="K263" s="186"/>
      <c r="O263" s="186"/>
      <c r="P263" s="186"/>
      <c r="T263" s="186"/>
      <c r="U263" s="186"/>
    </row>
    <row r="264" spans="5:21">
      <c r="E264" s="186"/>
      <c r="F264" s="186"/>
      <c r="J264" s="186"/>
      <c r="K264" s="186"/>
      <c r="O264" s="186"/>
      <c r="P264" s="186"/>
      <c r="T264" s="186"/>
      <c r="U264" s="186"/>
    </row>
    <row r="265" spans="5:21">
      <c r="E265" s="186"/>
      <c r="F265" s="186"/>
      <c r="J265" s="186"/>
      <c r="K265" s="186"/>
      <c r="O265" s="186"/>
      <c r="P265" s="186"/>
      <c r="T265" s="186"/>
      <c r="U265" s="186"/>
    </row>
    <row r="266" spans="5:21">
      <c r="E266" s="186"/>
      <c r="F266" s="186"/>
      <c r="J266" s="186"/>
      <c r="K266" s="186"/>
      <c r="O266" s="186"/>
      <c r="P266" s="186"/>
      <c r="T266" s="186"/>
      <c r="U266" s="186"/>
    </row>
    <row r="267" spans="5:21">
      <c r="E267" s="186"/>
      <c r="F267" s="186"/>
      <c r="J267" s="186"/>
      <c r="K267" s="186"/>
      <c r="O267" s="186"/>
      <c r="P267" s="186"/>
      <c r="T267" s="186"/>
      <c r="U267" s="186"/>
    </row>
    <row r="268" spans="5:21">
      <c r="E268" s="186"/>
      <c r="F268" s="186"/>
      <c r="J268" s="186"/>
      <c r="K268" s="186"/>
      <c r="O268" s="186"/>
      <c r="P268" s="186"/>
      <c r="T268" s="186"/>
      <c r="U268" s="186"/>
    </row>
    <row r="269" spans="5:21">
      <c r="E269" s="186"/>
      <c r="F269" s="186"/>
      <c r="J269" s="186"/>
      <c r="K269" s="186"/>
      <c r="O269" s="186"/>
      <c r="P269" s="186"/>
      <c r="T269" s="186"/>
      <c r="U269" s="186"/>
    </row>
    <row r="270" spans="5:21">
      <c r="E270" s="186"/>
      <c r="F270" s="186"/>
      <c r="J270" s="186"/>
      <c r="K270" s="186"/>
      <c r="O270" s="186"/>
      <c r="P270" s="186"/>
      <c r="T270" s="186"/>
      <c r="U270" s="186"/>
    </row>
    <row r="271" spans="5:21">
      <c r="E271" s="186"/>
      <c r="F271" s="186"/>
      <c r="J271" s="186"/>
      <c r="K271" s="186"/>
      <c r="O271" s="186"/>
      <c r="P271" s="186"/>
      <c r="T271" s="186"/>
      <c r="U271" s="186"/>
    </row>
    <row r="272" spans="5:21">
      <c r="E272" s="186"/>
      <c r="F272" s="186"/>
      <c r="J272" s="186"/>
      <c r="K272" s="186"/>
      <c r="O272" s="186"/>
      <c r="P272" s="186"/>
      <c r="T272" s="186"/>
      <c r="U272" s="186"/>
    </row>
    <row r="273" spans="5:21">
      <c r="E273" s="186"/>
      <c r="F273" s="186"/>
      <c r="J273" s="186"/>
      <c r="K273" s="186"/>
      <c r="O273" s="186"/>
      <c r="P273" s="186"/>
      <c r="T273" s="186"/>
      <c r="U273" s="186"/>
    </row>
    <row r="274" spans="5:21">
      <c r="E274" s="186"/>
      <c r="F274" s="186"/>
      <c r="J274" s="186"/>
      <c r="K274" s="186"/>
      <c r="O274" s="186"/>
      <c r="P274" s="186"/>
      <c r="T274" s="186"/>
      <c r="U274" s="186"/>
    </row>
    <row r="275" spans="5:21">
      <c r="E275" s="186"/>
      <c r="F275" s="186"/>
      <c r="J275" s="186"/>
      <c r="K275" s="186"/>
      <c r="O275" s="186"/>
      <c r="P275" s="186"/>
      <c r="T275" s="186"/>
      <c r="U275" s="186"/>
    </row>
    <row r="276" spans="5:21">
      <c r="E276" s="186"/>
      <c r="F276" s="186"/>
      <c r="J276" s="186"/>
      <c r="K276" s="186"/>
      <c r="O276" s="186"/>
      <c r="P276" s="186"/>
      <c r="T276" s="186"/>
      <c r="U276" s="186"/>
    </row>
    <row r="277" spans="5:21">
      <c r="E277" s="186"/>
      <c r="F277" s="186"/>
      <c r="J277" s="186"/>
      <c r="K277" s="186"/>
      <c r="O277" s="186"/>
      <c r="P277" s="186"/>
      <c r="T277" s="186"/>
      <c r="U277" s="186"/>
    </row>
    <row r="278" spans="5:21">
      <c r="E278" s="186"/>
      <c r="F278" s="186"/>
      <c r="J278" s="186"/>
      <c r="K278" s="186"/>
      <c r="O278" s="186"/>
      <c r="P278" s="186"/>
      <c r="T278" s="186"/>
      <c r="U278" s="186"/>
    </row>
    <row r="279" spans="5:21">
      <c r="E279" s="186"/>
      <c r="F279" s="186"/>
      <c r="J279" s="186"/>
      <c r="K279" s="186"/>
      <c r="O279" s="186"/>
      <c r="P279" s="186"/>
      <c r="T279" s="186"/>
      <c r="U279" s="186"/>
    </row>
    <row r="280" spans="5:21">
      <c r="E280" s="186"/>
      <c r="F280" s="186"/>
      <c r="J280" s="186"/>
      <c r="K280" s="186"/>
      <c r="O280" s="186"/>
      <c r="P280" s="186"/>
      <c r="T280" s="186"/>
      <c r="U280" s="186"/>
    </row>
    <row r="281" spans="5:21">
      <c r="E281" s="186"/>
      <c r="F281" s="186"/>
      <c r="J281" s="186"/>
      <c r="K281" s="186"/>
      <c r="O281" s="186"/>
      <c r="P281" s="186"/>
      <c r="T281" s="186"/>
      <c r="U281" s="186"/>
    </row>
    <row r="282" spans="5:21">
      <c r="E282" s="186"/>
      <c r="F282" s="186"/>
      <c r="J282" s="186"/>
      <c r="K282" s="186"/>
      <c r="O282" s="186"/>
      <c r="P282" s="186"/>
      <c r="T282" s="186"/>
      <c r="U282" s="186"/>
    </row>
    <row r="283" spans="5:21">
      <c r="E283" s="186"/>
      <c r="F283" s="186"/>
      <c r="J283" s="186"/>
      <c r="K283" s="186"/>
      <c r="O283" s="186"/>
      <c r="P283" s="186"/>
      <c r="T283" s="186"/>
      <c r="U283" s="186"/>
    </row>
    <row r="284" spans="5:21">
      <c r="E284" s="186"/>
      <c r="F284" s="186"/>
      <c r="J284" s="186"/>
      <c r="K284" s="186"/>
      <c r="O284" s="186"/>
      <c r="P284" s="186"/>
      <c r="T284" s="186"/>
      <c r="U284" s="186"/>
    </row>
    <row r="285" spans="5:21">
      <c r="E285" s="186"/>
      <c r="F285" s="186"/>
      <c r="J285" s="186"/>
      <c r="K285" s="186"/>
      <c r="O285" s="186"/>
      <c r="P285" s="186"/>
      <c r="T285" s="186"/>
      <c r="U285" s="186"/>
    </row>
    <row r="286" spans="5:21">
      <c r="E286" s="186"/>
      <c r="F286" s="186"/>
      <c r="J286" s="186"/>
      <c r="K286" s="186"/>
      <c r="O286" s="186"/>
      <c r="P286" s="186"/>
      <c r="T286" s="186"/>
      <c r="U286" s="186"/>
    </row>
    <row r="287" spans="5:21">
      <c r="E287" s="186"/>
      <c r="F287" s="186"/>
      <c r="J287" s="186"/>
      <c r="K287" s="186"/>
      <c r="O287" s="186"/>
      <c r="P287" s="186"/>
      <c r="T287" s="186"/>
      <c r="U287" s="186"/>
    </row>
    <row r="288" spans="5:21">
      <c r="E288" s="186"/>
      <c r="F288" s="186"/>
      <c r="J288" s="186"/>
      <c r="K288" s="186"/>
      <c r="O288" s="186"/>
      <c r="P288" s="186"/>
      <c r="T288" s="186"/>
      <c r="U288" s="186"/>
    </row>
    <row r="289" spans="5:21">
      <c r="E289" s="186"/>
      <c r="F289" s="186"/>
      <c r="J289" s="186"/>
      <c r="K289" s="186"/>
      <c r="O289" s="186"/>
      <c r="P289" s="186"/>
      <c r="T289" s="186"/>
      <c r="U289" s="186"/>
    </row>
    <row r="290" spans="5:21">
      <c r="E290" s="186"/>
      <c r="F290" s="186"/>
      <c r="J290" s="186"/>
      <c r="K290" s="186"/>
      <c r="O290" s="186"/>
      <c r="P290" s="186"/>
      <c r="T290" s="186"/>
      <c r="U290" s="186"/>
    </row>
    <row r="291" spans="5:21">
      <c r="E291" s="186"/>
      <c r="F291" s="186"/>
      <c r="J291" s="186"/>
      <c r="K291" s="186"/>
      <c r="O291" s="186"/>
      <c r="P291" s="186"/>
      <c r="T291" s="186"/>
      <c r="U291" s="186"/>
    </row>
    <row r="292" spans="5:21">
      <c r="E292" s="186"/>
      <c r="F292" s="186"/>
      <c r="J292" s="186"/>
      <c r="K292" s="186"/>
      <c r="O292" s="186"/>
      <c r="P292" s="186"/>
      <c r="T292" s="186"/>
      <c r="U292" s="186"/>
    </row>
    <row r="293" spans="5:21">
      <c r="E293" s="186"/>
      <c r="F293" s="186"/>
      <c r="J293" s="186"/>
      <c r="K293" s="186"/>
      <c r="O293" s="186"/>
      <c r="P293" s="186"/>
      <c r="T293" s="186"/>
      <c r="U293" s="186"/>
    </row>
    <row r="294" spans="5:21">
      <c r="E294" s="186"/>
      <c r="F294" s="186"/>
      <c r="J294" s="186"/>
      <c r="K294" s="186"/>
      <c r="O294" s="186"/>
      <c r="P294" s="186"/>
      <c r="T294" s="186"/>
      <c r="U294" s="186"/>
    </row>
    <row r="295" spans="5:21">
      <c r="E295" s="186"/>
      <c r="F295" s="186"/>
      <c r="J295" s="186"/>
      <c r="K295" s="186"/>
      <c r="O295" s="186"/>
      <c r="P295" s="186"/>
      <c r="T295" s="186"/>
      <c r="U295" s="186"/>
    </row>
    <row r="296" spans="5:21">
      <c r="E296" s="186"/>
      <c r="F296" s="186"/>
      <c r="J296" s="186"/>
      <c r="K296" s="186"/>
      <c r="O296" s="186"/>
      <c r="P296" s="186"/>
      <c r="T296" s="186"/>
      <c r="U296" s="186"/>
    </row>
    <row r="297" spans="5:21">
      <c r="E297" s="186"/>
      <c r="F297" s="186"/>
      <c r="J297" s="186"/>
      <c r="K297" s="186"/>
      <c r="O297" s="186"/>
      <c r="P297" s="186"/>
      <c r="T297" s="186"/>
      <c r="U297" s="186"/>
    </row>
    <row r="298" spans="5:21">
      <c r="E298" s="186"/>
      <c r="F298" s="186"/>
      <c r="J298" s="186"/>
      <c r="K298" s="186"/>
      <c r="O298" s="186"/>
      <c r="P298" s="186"/>
      <c r="T298" s="186"/>
      <c r="U298" s="186"/>
    </row>
    <row r="299" spans="5:21">
      <c r="E299" s="186"/>
      <c r="F299" s="186"/>
      <c r="J299" s="186"/>
      <c r="K299" s="186"/>
      <c r="O299" s="186"/>
      <c r="P299" s="186"/>
      <c r="T299" s="186"/>
      <c r="U299" s="186"/>
    </row>
    <row r="300" spans="5:21">
      <c r="E300" s="186"/>
      <c r="F300" s="186"/>
      <c r="J300" s="186"/>
      <c r="K300" s="186"/>
      <c r="O300" s="186"/>
      <c r="P300" s="186"/>
      <c r="T300" s="186"/>
      <c r="U300" s="186"/>
    </row>
    <row r="301" spans="5:21">
      <c r="E301" s="186"/>
      <c r="F301" s="186"/>
      <c r="J301" s="186"/>
      <c r="K301" s="186"/>
      <c r="O301" s="186"/>
      <c r="P301" s="186"/>
      <c r="T301" s="186"/>
      <c r="U301" s="186"/>
    </row>
    <row r="302" spans="5:21">
      <c r="E302" s="186"/>
      <c r="F302" s="186"/>
      <c r="J302" s="186"/>
      <c r="K302" s="186"/>
      <c r="O302" s="186"/>
      <c r="P302" s="186"/>
      <c r="T302" s="186"/>
      <c r="U302" s="186"/>
    </row>
    <row r="303" spans="5:21">
      <c r="E303" s="186"/>
      <c r="F303" s="186"/>
      <c r="J303" s="186"/>
      <c r="K303" s="186"/>
      <c r="O303" s="186"/>
      <c r="P303" s="186"/>
      <c r="T303" s="186"/>
      <c r="U303" s="186"/>
    </row>
    <row r="304" spans="5:21">
      <c r="E304" s="186"/>
      <c r="F304" s="186"/>
      <c r="J304" s="186"/>
      <c r="K304" s="186"/>
      <c r="O304" s="186"/>
      <c r="P304" s="186"/>
      <c r="T304" s="186"/>
      <c r="U304" s="186"/>
    </row>
    <row r="305" spans="5:21">
      <c r="E305" s="186"/>
      <c r="F305" s="186"/>
      <c r="J305" s="186"/>
      <c r="K305" s="186"/>
      <c r="O305" s="186"/>
      <c r="P305" s="186"/>
      <c r="T305" s="186"/>
      <c r="U305" s="186"/>
    </row>
    <row r="306" spans="5:21">
      <c r="E306" s="186"/>
      <c r="F306" s="186"/>
      <c r="J306" s="186"/>
      <c r="K306" s="186"/>
      <c r="O306" s="186"/>
      <c r="P306" s="186"/>
      <c r="T306" s="186"/>
      <c r="U306" s="186"/>
    </row>
    <row r="307" spans="5:21">
      <c r="E307" s="186"/>
      <c r="F307" s="186"/>
      <c r="J307" s="186"/>
      <c r="K307" s="186"/>
      <c r="O307" s="186"/>
      <c r="P307" s="186"/>
      <c r="T307" s="186"/>
      <c r="U307" s="186"/>
    </row>
    <row r="308" spans="5:21">
      <c r="E308" s="186"/>
      <c r="F308" s="186"/>
      <c r="J308" s="186"/>
      <c r="K308" s="186"/>
      <c r="O308" s="186"/>
      <c r="P308" s="186"/>
      <c r="T308" s="186"/>
      <c r="U308" s="186"/>
    </row>
    <row r="309" spans="5:21">
      <c r="E309" s="186"/>
      <c r="F309" s="186"/>
      <c r="J309" s="186"/>
      <c r="K309" s="186"/>
      <c r="O309" s="186"/>
      <c r="P309" s="186"/>
      <c r="T309" s="186"/>
      <c r="U309" s="186"/>
    </row>
    <row r="310" spans="5:21">
      <c r="E310" s="186"/>
      <c r="F310" s="186"/>
      <c r="J310" s="186"/>
      <c r="K310" s="186"/>
      <c r="O310" s="186"/>
      <c r="P310" s="186"/>
      <c r="T310" s="186"/>
      <c r="U310" s="186"/>
    </row>
    <row r="311" spans="5:21">
      <c r="E311" s="186"/>
      <c r="F311" s="186"/>
      <c r="J311" s="186"/>
      <c r="K311" s="186"/>
      <c r="O311" s="186"/>
      <c r="P311" s="186"/>
      <c r="T311" s="186"/>
      <c r="U311" s="186"/>
    </row>
    <row r="312" spans="5:21">
      <c r="E312" s="186"/>
      <c r="F312" s="186"/>
      <c r="J312" s="186"/>
      <c r="K312" s="186"/>
      <c r="O312" s="186"/>
      <c r="P312" s="186"/>
      <c r="T312" s="186"/>
      <c r="U312" s="186"/>
    </row>
    <row r="313" spans="5:21">
      <c r="E313" s="186"/>
      <c r="F313" s="186"/>
      <c r="J313" s="186"/>
      <c r="K313" s="186"/>
      <c r="O313" s="186"/>
      <c r="P313" s="186"/>
      <c r="T313" s="186"/>
      <c r="U313" s="186"/>
    </row>
    <row r="314" spans="5:21">
      <c r="E314" s="186"/>
      <c r="F314" s="186"/>
      <c r="J314" s="186"/>
      <c r="K314" s="186"/>
      <c r="O314" s="186"/>
      <c r="P314" s="186"/>
      <c r="T314" s="186"/>
      <c r="U314" s="186"/>
    </row>
    <row r="315" spans="5:21">
      <c r="E315" s="186"/>
      <c r="F315" s="186"/>
      <c r="J315" s="186"/>
      <c r="K315" s="186"/>
      <c r="O315" s="186"/>
      <c r="P315" s="186"/>
      <c r="T315" s="186"/>
      <c r="U315" s="186"/>
    </row>
    <row r="316" spans="5:21">
      <c r="E316" s="186"/>
      <c r="F316" s="186"/>
      <c r="J316" s="186"/>
      <c r="K316" s="186"/>
      <c r="O316" s="186"/>
      <c r="P316" s="186"/>
      <c r="T316" s="186"/>
      <c r="U316" s="186"/>
    </row>
    <row r="317" spans="5:21">
      <c r="E317" s="186"/>
      <c r="F317" s="186"/>
      <c r="J317" s="186"/>
      <c r="K317" s="186"/>
      <c r="O317" s="186"/>
      <c r="P317" s="186"/>
      <c r="T317" s="186"/>
      <c r="U317" s="186"/>
    </row>
    <row r="318" spans="5:21">
      <c r="E318" s="186"/>
      <c r="F318" s="186"/>
      <c r="J318" s="186"/>
      <c r="K318" s="186"/>
      <c r="O318" s="186"/>
      <c r="P318" s="186"/>
      <c r="T318" s="186"/>
      <c r="U318" s="186"/>
    </row>
    <row r="319" spans="5:21">
      <c r="E319" s="186"/>
      <c r="F319" s="186"/>
      <c r="J319" s="186"/>
      <c r="K319" s="186"/>
      <c r="O319" s="186"/>
      <c r="P319" s="186"/>
      <c r="T319" s="186"/>
      <c r="U319" s="186"/>
    </row>
    <row r="320" spans="5:21">
      <c r="E320" s="186"/>
      <c r="F320" s="186"/>
      <c r="J320" s="186"/>
      <c r="K320" s="186"/>
      <c r="O320" s="186"/>
      <c r="P320" s="186"/>
      <c r="T320" s="186"/>
      <c r="U320" s="186"/>
    </row>
    <row r="321" spans="5:21">
      <c r="E321" s="186"/>
      <c r="F321" s="186"/>
      <c r="J321" s="186"/>
      <c r="K321" s="186"/>
      <c r="O321" s="186"/>
      <c r="P321" s="186"/>
      <c r="T321" s="186"/>
      <c r="U321" s="186"/>
    </row>
    <row r="322" spans="5:21">
      <c r="E322" s="186"/>
      <c r="F322" s="186"/>
      <c r="J322" s="186"/>
      <c r="K322" s="186"/>
      <c r="O322" s="186"/>
      <c r="P322" s="186"/>
      <c r="T322" s="186"/>
      <c r="U322" s="186"/>
    </row>
    <row r="323" spans="5:21">
      <c r="E323" s="186"/>
      <c r="F323" s="186"/>
      <c r="J323" s="186"/>
      <c r="K323" s="186"/>
      <c r="O323" s="186"/>
      <c r="P323" s="186"/>
      <c r="T323" s="186"/>
      <c r="U323" s="186"/>
    </row>
    <row r="324" spans="5:21">
      <c r="E324" s="186"/>
      <c r="F324" s="186"/>
      <c r="J324" s="186"/>
      <c r="K324" s="186"/>
      <c r="O324" s="186"/>
      <c r="P324" s="186"/>
      <c r="T324" s="186"/>
      <c r="U324" s="186"/>
    </row>
    <row r="325" spans="5:21">
      <c r="E325" s="186"/>
      <c r="F325" s="186"/>
      <c r="J325" s="186"/>
      <c r="K325" s="186"/>
      <c r="O325" s="186"/>
      <c r="P325" s="186"/>
      <c r="T325" s="186"/>
      <c r="U325" s="186"/>
    </row>
    <row r="326" spans="5:21">
      <c r="E326" s="186"/>
      <c r="F326" s="186"/>
      <c r="J326" s="186"/>
      <c r="K326" s="186"/>
      <c r="O326" s="186"/>
      <c r="P326" s="186"/>
      <c r="T326" s="186"/>
      <c r="U326" s="186"/>
    </row>
    <row r="327" spans="5:21">
      <c r="E327" s="186"/>
      <c r="F327" s="186"/>
      <c r="J327" s="186"/>
      <c r="K327" s="186"/>
      <c r="O327" s="186"/>
      <c r="P327" s="186"/>
      <c r="T327" s="186"/>
      <c r="U327" s="186"/>
    </row>
    <row r="328" spans="5:21">
      <c r="E328" s="186"/>
      <c r="F328" s="186"/>
      <c r="J328" s="186"/>
      <c r="K328" s="186"/>
      <c r="O328" s="186"/>
      <c r="P328" s="186"/>
      <c r="T328" s="186"/>
      <c r="U328" s="186"/>
    </row>
    <row r="329" spans="5:21">
      <c r="E329" s="186"/>
      <c r="F329" s="186"/>
      <c r="J329" s="186"/>
      <c r="K329" s="186"/>
      <c r="O329" s="186"/>
      <c r="P329" s="186"/>
      <c r="T329" s="186"/>
      <c r="U329" s="186"/>
    </row>
    <row r="330" spans="5:21">
      <c r="E330" s="186"/>
      <c r="F330" s="186"/>
      <c r="J330" s="186"/>
      <c r="K330" s="186"/>
      <c r="O330" s="186"/>
      <c r="P330" s="186"/>
      <c r="T330" s="186"/>
      <c r="U330" s="186"/>
    </row>
    <row r="331" spans="5:21">
      <c r="E331" s="186"/>
      <c r="F331" s="186"/>
      <c r="J331" s="186"/>
      <c r="K331" s="186"/>
      <c r="O331" s="186"/>
      <c r="P331" s="186"/>
      <c r="T331" s="186"/>
      <c r="U331" s="186"/>
    </row>
    <row r="332" spans="5:21">
      <c r="E332" s="186"/>
      <c r="F332" s="186"/>
      <c r="J332" s="186"/>
      <c r="K332" s="186"/>
      <c r="O332" s="186"/>
      <c r="P332" s="186"/>
      <c r="T332" s="186"/>
      <c r="U332" s="186"/>
    </row>
    <row r="333" spans="5:21">
      <c r="E333" s="186"/>
      <c r="F333" s="186"/>
      <c r="J333" s="186"/>
      <c r="K333" s="186"/>
      <c r="O333" s="186"/>
      <c r="P333" s="186"/>
      <c r="T333" s="186"/>
      <c r="U333" s="186"/>
    </row>
    <row r="334" spans="5:21">
      <c r="E334" s="186"/>
      <c r="F334" s="186"/>
      <c r="J334" s="186"/>
      <c r="K334" s="186"/>
      <c r="O334" s="186"/>
      <c r="P334" s="186"/>
      <c r="T334" s="186"/>
      <c r="U334" s="186"/>
    </row>
    <row r="335" spans="5:21">
      <c r="E335" s="186"/>
      <c r="F335" s="186"/>
      <c r="J335" s="186"/>
      <c r="K335" s="186"/>
      <c r="O335" s="186"/>
      <c r="P335" s="186"/>
      <c r="T335" s="186"/>
      <c r="U335" s="186"/>
    </row>
    <row r="336" spans="5:21">
      <c r="E336" s="186"/>
      <c r="F336" s="186"/>
      <c r="J336" s="186"/>
      <c r="K336" s="186"/>
      <c r="O336" s="186"/>
      <c r="P336" s="186"/>
      <c r="T336" s="186"/>
      <c r="U336" s="186"/>
    </row>
    <row r="337" spans="5:21">
      <c r="E337" s="186"/>
      <c r="F337" s="186"/>
      <c r="J337" s="186"/>
      <c r="K337" s="186"/>
      <c r="O337" s="186"/>
      <c r="P337" s="186"/>
      <c r="T337" s="186"/>
      <c r="U337" s="186"/>
    </row>
    <row r="338" spans="5:21">
      <c r="E338" s="186"/>
      <c r="F338" s="186"/>
      <c r="J338" s="186"/>
      <c r="K338" s="186"/>
      <c r="O338" s="186"/>
      <c r="P338" s="186"/>
      <c r="T338" s="186"/>
      <c r="U338" s="186"/>
    </row>
    <row r="339" spans="5:21">
      <c r="E339" s="186"/>
      <c r="F339" s="186"/>
      <c r="J339" s="186"/>
      <c r="K339" s="186"/>
      <c r="O339" s="186"/>
      <c r="P339" s="186"/>
      <c r="T339" s="186"/>
      <c r="U339" s="186"/>
    </row>
    <row r="340" spans="5:21">
      <c r="E340" s="186"/>
      <c r="F340" s="186"/>
      <c r="J340" s="186"/>
      <c r="K340" s="186"/>
      <c r="O340" s="186"/>
      <c r="P340" s="186"/>
      <c r="T340" s="186"/>
      <c r="U340" s="186"/>
    </row>
    <row r="341" spans="5:21">
      <c r="E341" s="186"/>
      <c r="F341" s="186"/>
      <c r="J341" s="186"/>
      <c r="K341" s="186"/>
      <c r="O341" s="186"/>
      <c r="P341" s="186"/>
      <c r="T341" s="186"/>
      <c r="U341" s="186"/>
    </row>
    <row r="342" spans="5:21">
      <c r="E342" s="186"/>
      <c r="F342" s="186"/>
      <c r="J342" s="186"/>
      <c r="K342" s="186"/>
      <c r="O342" s="186"/>
      <c r="P342" s="186"/>
      <c r="T342" s="186"/>
      <c r="U342" s="186"/>
    </row>
    <row r="343" spans="5:21">
      <c r="E343" s="186"/>
      <c r="F343" s="186"/>
      <c r="J343" s="186"/>
      <c r="K343" s="186"/>
      <c r="O343" s="186"/>
      <c r="P343" s="186"/>
      <c r="T343" s="186"/>
      <c r="U343" s="186"/>
    </row>
    <row r="344" spans="5:21">
      <c r="E344" s="186"/>
      <c r="F344" s="186"/>
      <c r="J344" s="186"/>
      <c r="K344" s="186"/>
      <c r="O344" s="186"/>
      <c r="P344" s="186"/>
      <c r="T344" s="186"/>
      <c r="U344" s="186"/>
    </row>
    <row r="345" spans="5:21">
      <c r="E345" s="186"/>
      <c r="F345" s="186"/>
      <c r="J345" s="186"/>
      <c r="K345" s="186"/>
      <c r="O345" s="186"/>
      <c r="P345" s="186"/>
      <c r="T345" s="186"/>
      <c r="U345" s="186"/>
    </row>
    <row r="346" spans="5:21">
      <c r="E346" s="186"/>
      <c r="F346" s="186"/>
      <c r="J346" s="186"/>
      <c r="K346" s="186"/>
      <c r="O346" s="186"/>
      <c r="P346" s="186"/>
      <c r="T346" s="186"/>
      <c r="U346" s="186"/>
    </row>
    <row r="347" spans="5:21">
      <c r="E347" s="186"/>
      <c r="F347" s="186"/>
      <c r="J347" s="186"/>
      <c r="K347" s="186"/>
      <c r="O347" s="186"/>
      <c r="P347" s="186"/>
      <c r="T347" s="186"/>
      <c r="U347" s="186"/>
    </row>
    <row r="348" spans="5:21">
      <c r="E348" s="186"/>
      <c r="F348" s="186"/>
      <c r="J348" s="186"/>
      <c r="K348" s="186"/>
      <c r="O348" s="186"/>
      <c r="P348" s="186"/>
      <c r="T348" s="186"/>
      <c r="U348" s="186"/>
    </row>
    <row r="349" spans="5:21">
      <c r="E349" s="186"/>
      <c r="F349" s="186"/>
      <c r="J349" s="186"/>
      <c r="K349" s="186"/>
      <c r="O349" s="186"/>
      <c r="P349" s="186"/>
      <c r="T349" s="186"/>
      <c r="U349" s="186"/>
    </row>
    <row r="350" spans="5:21">
      <c r="E350" s="186"/>
      <c r="F350" s="186"/>
      <c r="J350" s="186"/>
      <c r="K350" s="186"/>
      <c r="O350" s="186"/>
      <c r="P350" s="186"/>
      <c r="T350" s="186"/>
      <c r="U350" s="186"/>
    </row>
    <row r="351" spans="5:21">
      <c r="E351" s="186"/>
      <c r="F351" s="186"/>
      <c r="J351" s="186"/>
      <c r="K351" s="186"/>
      <c r="O351" s="186"/>
      <c r="P351" s="186"/>
      <c r="T351" s="186"/>
      <c r="U351" s="186"/>
    </row>
    <row r="352" spans="5:21">
      <c r="E352" s="186"/>
      <c r="F352" s="186"/>
      <c r="J352" s="186"/>
      <c r="K352" s="186"/>
      <c r="O352" s="186"/>
      <c r="P352" s="186"/>
      <c r="T352" s="186"/>
      <c r="U352" s="186"/>
    </row>
    <row r="353" spans="5:21">
      <c r="E353" s="186"/>
      <c r="F353" s="186"/>
      <c r="J353" s="186"/>
      <c r="K353" s="186"/>
      <c r="O353" s="186"/>
      <c r="P353" s="186"/>
      <c r="T353" s="186"/>
      <c r="U353" s="186"/>
    </row>
    <row r="354" spans="5:21">
      <c r="E354" s="186"/>
      <c r="F354" s="186"/>
      <c r="J354" s="186"/>
      <c r="K354" s="186"/>
      <c r="O354" s="186"/>
      <c r="P354" s="186"/>
      <c r="T354" s="186"/>
      <c r="U354" s="186"/>
    </row>
    <row r="355" spans="5:21">
      <c r="E355" s="186"/>
      <c r="F355" s="186"/>
      <c r="J355" s="186"/>
      <c r="K355" s="186"/>
      <c r="O355" s="186"/>
      <c r="P355" s="186"/>
      <c r="T355" s="186"/>
      <c r="U355" s="186"/>
    </row>
    <row r="356" spans="5:21">
      <c r="E356" s="186"/>
      <c r="F356" s="186"/>
      <c r="J356" s="186"/>
      <c r="K356" s="186"/>
      <c r="O356" s="186"/>
      <c r="P356" s="186"/>
      <c r="T356" s="186"/>
      <c r="U356" s="186"/>
    </row>
    <row r="357" spans="5:21">
      <c r="E357" s="186"/>
      <c r="F357" s="186"/>
      <c r="J357" s="186"/>
      <c r="K357" s="186"/>
      <c r="O357" s="186"/>
      <c r="P357" s="186"/>
      <c r="T357" s="186"/>
      <c r="U357" s="186"/>
    </row>
    <row r="358" spans="5:21">
      <c r="E358" s="186"/>
      <c r="F358" s="186"/>
      <c r="J358" s="186"/>
      <c r="K358" s="186"/>
      <c r="O358" s="186"/>
      <c r="P358" s="186"/>
      <c r="T358" s="186"/>
      <c r="U358" s="186"/>
    </row>
    <row r="359" spans="5:21">
      <c r="E359" s="186"/>
      <c r="F359" s="186"/>
      <c r="J359" s="186"/>
      <c r="K359" s="186"/>
      <c r="O359" s="186"/>
      <c r="P359" s="186"/>
      <c r="T359" s="186"/>
      <c r="U359" s="186"/>
    </row>
    <row r="360" spans="5:21">
      <c r="E360" s="186"/>
      <c r="F360" s="186"/>
      <c r="J360" s="186"/>
      <c r="K360" s="186"/>
      <c r="O360" s="186"/>
      <c r="P360" s="186"/>
      <c r="T360" s="186"/>
      <c r="U360" s="186"/>
    </row>
    <row r="361" spans="5:21">
      <c r="E361" s="186"/>
      <c r="F361" s="186"/>
      <c r="J361" s="186"/>
      <c r="K361" s="186"/>
      <c r="O361" s="186"/>
      <c r="P361" s="186"/>
      <c r="T361" s="186"/>
      <c r="U361" s="186"/>
    </row>
    <row r="362" spans="5:21">
      <c r="E362" s="186"/>
      <c r="F362" s="186"/>
      <c r="J362" s="186"/>
      <c r="K362" s="186"/>
      <c r="O362" s="186"/>
      <c r="P362" s="186"/>
      <c r="T362" s="186"/>
      <c r="U362" s="186"/>
    </row>
    <row r="363" spans="5:21">
      <c r="E363" s="186"/>
      <c r="F363" s="186"/>
      <c r="J363" s="186"/>
      <c r="K363" s="186"/>
      <c r="O363" s="186"/>
      <c r="P363" s="186"/>
      <c r="T363" s="186"/>
      <c r="U363" s="186"/>
    </row>
    <row r="364" spans="5:21">
      <c r="E364" s="186"/>
      <c r="F364" s="186"/>
      <c r="J364" s="186"/>
      <c r="K364" s="186"/>
      <c r="O364" s="186"/>
      <c r="P364" s="186"/>
      <c r="T364" s="186"/>
      <c r="U364" s="186"/>
    </row>
    <row r="365" spans="5:21">
      <c r="E365" s="186"/>
      <c r="F365" s="186"/>
      <c r="J365" s="186"/>
      <c r="K365" s="186"/>
      <c r="O365" s="186"/>
      <c r="P365" s="186"/>
      <c r="T365" s="186"/>
      <c r="U365" s="186"/>
    </row>
    <row r="366" spans="5:21">
      <c r="E366" s="186"/>
      <c r="F366" s="186"/>
      <c r="J366" s="186"/>
      <c r="K366" s="186"/>
      <c r="O366" s="186"/>
      <c r="P366" s="186"/>
      <c r="T366" s="186"/>
      <c r="U366" s="186"/>
    </row>
    <row r="367" spans="5:21">
      <c r="E367" s="186"/>
      <c r="F367" s="186"/>
      <c r="J367" s="186"/>
      <c r="K367" s="186"/>
      <c r="O367" s="186"/>
      <c r="P367" s="186"/>
      <c r="T367" s="186"/>
      <c r="U367" s="186"/>
    </row>
    <row r="368" spans="5:21">
      <c r="E368" s="186"/>
      <c r="F368" s="186"/>
      <c r="J368" s="186"/>
      <c r="K368" s="186"/>
      <c r="O368" s="186"/>
      <c r="P368" s="186"/>
      <c r="T368" s="186"/>
      <c r="U368" s="186"/>
    </row>
    <row r="369" spans="5:21">
      <c r="E369" s="186"/>
      <c r="F369" s="186"/>
      <c r="J369" s="186"/>
      <c r="K369" s="186"/>
      <c r="O369" s="186"/>
      <c r="P369" s="186"/>
      <c r="T369" s="186"/>
      <c r="U369" s="186"/>
    </row>
    <row r="370" spans="5:21">
      <c r="E370" s="186"/>
      <c r="F370" s="186"/>
      <c r="J370" s="186"/>
      <c r="K370" s="186"/>
      <c r="O370" s="186"/>
      <c r="P370" s="186"/>
      <c r="T370" s="186"/>
      <c r="U370" s="186"/>
    </row>
    <row r="371" spans="5:21">
      <c r="E371" s="186"/>
      <c r="F371" s="186"/>
      <c r="J371" s="186"/>
      <c r="K371" s="186"/>
      <c r="O371" s="186"/>
      <c r="P371" s="186"/>
      <c r="T371" s="186"/>
      <c r="U371" s="186"/>
    </row>
    <row r="372" spans="5:21">
      <c r="E372" s="186"/>
      <c r="F372" s="186"/>
      <c r="J372" s="186"/>
      <c r="K372" s="186"/>
      <c r="O372" s="186"/>
      <c r="P372" s="186"/>
      <c r="T372" s="186"/>
      <c r="U372" s="186"/>
    </row>
    <row r="373" spans="5:21">
      <c r="E373" s="186"/>
      <c r="F373" s="186"/>
      <c r="J373" s="186"/>
      <c r="K373" s="186"/>
      <c r="O373" s="186"/>
      <c r="P373" s="186"/>
      <c r="T373" s="186"/>
      <c r="U373" s="186"/>
    </row>
    <row r="374" spans="5:21">
      <c r="E374" s="186"/>
      <c r="F374" s="186"/>
      <c r="J374" s="186"/>
      <c r="K374" s="186"/>
      <c r="O374" s="186"/>
      <c r="P374" s="186"/>
      <c r="T374" s="186"/>
      <c r="U374" s="186"/>
    </row>
    <row r="375" spans="5:21">
      <c r="E375" s="186"/>
      <c r="F375" s="186"/>
      <c r="J375" s="186"/>
      <c r="K375" s="186"/>
      <c r="O375" s="186"/>
      <c r="P375" s="186"/>
      <c r="T375" s="186"/>
      <c r="U375" s="186"/>
    </row>
    <row r="376" spans="5:21">
      <c r="E376" s="186"/>
      <c r="F376" s="186"/>
      <c r="J376" s="186"/>
      <c r="K376" s="186"/>
      <c r="O376" s="186"/>
      <c r="P376" s="186"/>
      <c r="T376" s="186"/>
      <c r="U376" s="186"/>
    </row>
    <row r="377" spans="5:21">
      <c r="E377" s="186"/>
      <c r="F377" s="186"/>
      <c r="J377" s="186"/>
      <c r="K377" s="186"/>
      <c r="O377" s="186"/>
      <c r="P377" s="186"/>
      <c r="T377" s="186"/>
      <c r="U377" s="186"/>
    </row>
    <row r="378" spans="5:21">
      <c r="E378" s="186"/>
      <c r="F378" s="186"/>
      <c r="J378" s="186"/>
      <c r="K378" s="186"/>
      <c r="O378" s="186"/>
      <c r="P378" s="186"/>
      <c r="T378" s="186"/>
      <c r="U378" s="186"/>
    </row>
    <row r="379" spans="5:21">
      <c r="E379" s="186"/>
      <c r="F379" s="186"/>
      <c r="J379" s="186"/>
      <c r="K379" s="186"/>
      <c r="O379" s="186"/>
      <c r="P379" s="186"/>
      <c r="T379" s="186"/>
      <c r="U379" s="186"/>
    </row>
    <row r="380" spans="5:21">
      <c r="E380" s="186"/>
      <c r="F380" s="186"/>
      <c r="J380" s="186"/>
      <c r="K380" s="186"/>
      <c r="O380" s="186"/>
      <c r="P380" s="186"/>
      <c r="T380" s="186"/>
      <c r="U380" s="186"/>
    </row>
    <row r="381" spans="5:21">
      <c r="E381" s="186"/>
      <c r="F381" s="186"/>
      <c r="J381" s="186"/>
      <c r="K381" s="186"/>
      <c r="O381" s="186"/>
      <c r="P381" s="186"/>
      <c r="T381" s="186"/>
      <c r="U381" s="186"/>
    </row>
    <row r="382" spans="5:21">
      <c r="E382" s="186"/>
      <c r="F382" s="186"/>
      <c r="J382" s="186"/>
      <c r="K382" s="186"/>
      <c r="O382" s="186"/>
      <c r="P382" s="186"/>
      <c r="T382" s="186"/>
      <c r="U382" s="186"/>
    </row>
    <row r="383" spans="5:21">
      <c r="E383" s="186"/>
      <c r="F383" s="186"/>
      <c r="J383" s="186"/>
      <c r="K383" s="186"/>
      <c r="O383" s="186"/>
      <c r="P383" s="186"/>
      <c r="T383" s="186"/>
      <c r="U383" s="186"/>
    </row>
    <row r="384" spans="5:21">
      <c r="E384" s="186"/>
      <c r="F384" s="186"/>
      <c r="J384" s="186"/>
      <c r="K384" s="186"/>
      <c r="O384" s="186"/>
      <c r="P384" s="186"/>
      <c r="T384" s="186"/>
      <c r="U384" s="186"/>
    </row>
    <row r="385" spans="5:21">
      <c r="E385" s="186"/>
      <c r="F385" s="186"/>
      <c r="J385" s="186"/>
      <c r="K385" s="186"/>
      <c r="O385" s="186"/>
      <c r="P385" s="186"/>
      <c r="T385" s="186"/>
      <c r="U385" s="186"/>
    </row>
    <row r="386" spans="5:21">
      <c r="E386" s="186"/>
      <c r="F386" s="186"/>
      <c r="J386" s="186"/>
      <c r="K386" s="186"/>
      <c r="O386" s="186"/>
      <c r="P386" s="186"/>
      <c r="T386" s="186"/>
      <c r="U386" s="186"/>
    </row>
    <row r="387" spans="5:21">
      <c r="E387" s="186"/>
      <c r="F387" s="186"/>
      <c r="J387" s="186"/>
      <c r="K387" s="186"/>
      <c r="O387" s="186"/>
      <c r="P387" s="186"/>
      <c r="T387" s="186"/>
      <c r="U387" s="186"/>
    </row>
    <row r="388" spans="5:21">
      <c r="E388" s="186"/>
      <c r="F388" s="186"/>
      <c r="J388" s="186"/>
      <c r="K388" s="186"/>
      <c r="O388" s="186"/>
      <c r="P388" s="186"/>
      <c r="T388" s="186"/>
      <c r="U388" s="186"/>
    </row>
    <row r="389" spans="5:21">
      <c r="E389" s="186"/>
      <c r="F389" s="186"/>
      <c r="J389" s="186"/>
      <c r="K389" s="186"/>
      <c r="O389" s="186"/>
      <c r="P389" s="186"/>
      <c r="T389" s="186"/>
      <c r="U389" s="186"/>
    </row>
    <row r="390" spans="5:21">
      <c r="E390" s="186"/>
      <c r="F390" s="186"/>
      <c r="J390" s="186"/>
      <c r="K390" s="186"/>
      <c r="O390" s="186"/>
      <c r="P390" s="186"/>
      <c r="T390" s="186"/>
      <c r="U390" s="186"/>
    </row>
    <row r="391" spans="5:21">
      <c r="E391" s="186"/>
      <c r="F391" s="186"/>
      <c r="J391" s="186"/>
      <c r="K391" s="186"/>
      <c r="O391" s="186"/>
      <c r="P391" s="186"/>
      <c r="T391" s="186"/>
      <c r="U391" s="186"/>
    </row>
    <row r="392" spans="5:21">
      <c r="E392" s="186"/>
      <c r="F392" s="186"/>
      <c r="J392" s="186"/>
      <c r="K392" s="186"/>
      <c r="O392" s="186"/>
      <c r="P392" s="186"/>
      <c r="T392" s="186"/>
      <c r="U392" s="186"/>
    </row>
    <row r="393" spans="5:21">
      <c r="E393" s="186"/>
      <c r="F393" s="186"/>
      <c r="J393" s="186"/>
      <c r="K393" s="186"/>
      <c r="O393" s="186"/>
      <c r="P393" s="186"/>
      <c r="T393" s="186"/>
      <c r="U393" s="186"/>
    </row>
    <row r="394" spans="5:21">
      <c r="E394" s="186"/>
      <c r="F394" s="186"/>
      <c r="J394" s="186"/>
      <c r="K394" s="186"/>
      <c r="O394" s="186"/>
      <c r="P394" s="186"/>
      <c r="T394" s="186"/>
      <c r="U394" s="186"/>
    </row>
    <row r="395" spans="5:21">
      <c r="E395" s="186"/>
      <c r="F395" s="186"/>
      <c r="J395" s="186"/>
      <c r="K395" s="186"/>
      <c r="O395" s="186"/>
      <c r="P395" s="186"/>
      <c r="T395" s="186"/>
      <c r="U395" s="186"/>
    </row>
    <row r="396" spans="5:21">
      <c r="E396" s="186"/>
      <c r="F396" s="186"/>
      <c r="J396" s="186"/>
      <c r="K396" s="186"/>
      <c r="O396" s="186"/>
      <c r="P396" s="186"/>
      <c r="T396" s="186"/>
      <c r="U396" s="186"/>
    </row>
    <row r="397" spans="5:21">
      <c r="E397" s="186"/>
      <c r="F397" s="186"/>
      <c r="J397" s="186"/>
      <c r="K397" s="186"/>
      <c r="O397" s="186"/>
      <c r="P397" s="186"/>
      <c r="T397" s="186"/>
      <c r="U397" s="186"/>
    </row>
    <row r="398" spans="5:21">
      <c r="E398" s="186"/>
      <c r="F398" s="186"/>
      <c r="J398" s="186"/>
      <c r="K398" s="186"/>
      <c r="O398" s="186"/>
      <c r="P398" s="186"/>
      <c r="T398" s="186"/>
      <c r="U398" s="186"/>
    </row>
    <row r="399" spans="5:21">
      <c r="E399" s="186"/>
      <c r="F399" s="186"/>
      <c r="J399" s="186"/>
      <c r="K399" s="186"/>
      <c r="O399" s="186"/>
      <c r="P399" s="186"/>
      <c r="T399" s="186"/>
      <c r="U399" s="186"/>
    </row>
    <row r="400" spans="5:21">
      <c r="E400" s="186"/>
      <c r="F400" s="186"/>
      <c r="J400" s="186"/>
      <c r="K400" s="186"/>
      <c r="O400" s="186"/>
      <c r="P400" s="186"/>
      <c r="T400" s="186"/>
      <c r="U400" s="186"/>
    </row>
    <row r="401" spans="5:21">
      <c r="E401" s="186"/>
      <c r="F401" s="186"/>
      <c r="J401" s="186"/>
      <c r="K401" s="186"/>
      <c r="O401" s="186"/>
      <c r="P401" s="186"/>
      <c r="T401" s="186"/>
      <c r="U401" s="186"/>
    </row>
    <row r="402" spans="5:21">
      <c r="E402" s="186"/>
      <c r="F402" s="186"/>
      <c r="J402" s="186"/>
      <c r="K402" s="186"/>
      <c r="O402" s="186"/>
      <c r="P402" s="186"/>
      <c r="T402" s="186"/>
      <c r="U402" s="186"/>
    </row>
    <row r="403" spans="5:21">
      <c r="E403" s="186"/>
      <c r="F403" s="186"/>
      <c r="J403" s="186"/>
      <c r="K403" s="186"/>
      <c r="O403" s="186"/>
      <c r="P403" s="186"/>
      <c r="T403" s="186"/>
      <c r="U403" s="186"/>
    </row>
    <row r="404" spans="5:21">
      <c r="E404" s="186"/>
      <c r="F404" s="186"/>
      <c r="J404" s="186"/>
      <c r="K404" s="186"/>
      <c r="O404" s="186"/>
      <c r="P404" s="186"/>
      <c r="T404" s="186"/>
      <c r="U404" s="186"/>
    </row>
    <row r="405" spans="5:21">
      <c r="E405" s="186"/>
      <c r="F405" s="186"/>
      <c r="J405" s="186"/>
      <c r="K405" s="186"/>
      <c r="O405" s="186"/>
      <c r="P405" s="186"/>
      <c r="T405" s="186"/>
      <c r="U405" s="186"/>
    </row>
    <row r="406" spans="5:21">
      <c r="E406" s="186"/>
      <c r="F406" s="186"/>
      <c r="J406" s="186"/>
      <c r="K406" s="186"/>
      <c r="O406" s="186"/>
      <c r="P406" s="186"/>
      <c r="T406" s="186"/>
      <c r="U406" s="186"/>
    </row>
    <row r="407" spans="5:21">
      <c r="E407" s="186"/>
      <c r="F407" s="186"/>
      <c r="J407" s="186"/>
      <c r="K407" s="186"/>
      <c r="O407" s="186"/>
      <c r="P407" s="186"/>
      <c r="T407" s="186"/>
      <c r="U407" s="186"/>
    </row>
    <row r="408" spans="5:21">
      <c r="E408" s="186"/>
      <c r="F408" s="186"/>
      <c r="J408" s="186"/>
      <c r="K408" s="186"/>
      <c r="O408" s="186"/>
      <c r="P408" s="186"/>
      <c r="T408" s="186"/>
      <c r="U408" s="186"/>
    </row>
    <row r="409" spans="5:21">
      <c r="E409" s="186"/>
      <c r="F409" s="186"/>
      <c r="J409" s="186"/>
      <c r="K409" s="186"/>
      <c r="O409" s="186"/>
      <c r="P409" s="186"/>
      <c r="T409" s="186"/>
      <c r="U409" s="186"/>
    </row>
    <row r="410" spans="5:21">
      <c r="E410" s="186"/>
      <c r="F410" s="186"/>
      <c r="J410" s="186"/>
      <c r="K410" s="186"/>
      <c r="O410" s="186"/>
      <c r="P410" s="186"/>
      <c r="T410" s="186"/>
      <c r="U410" s="186"/>
    </row>
    <row r="411" spans="5:21">
      <c r="E411" s="186"/>
      <c r="F411" s="186"/>
      <c r="J411" s="186"/>
      <c r="K411" s="186"/>
      <c r="O411" s="186"/>
      <c r="P411" s="186"/>
      <c r="T411" s="186"/>
      <c r="U411" s="186"/>
    </row>
    <row r="412" spans="5:21">
      <c r="E412" s="186"/>
      <c r="F412" s="186"/>
      <c r="J412" s="186"/>
      <c r="K412" s="186"/>
      <c r="O412" s="186"/>
      <c r="P412" s="186"/>
      <c r="T412" s="186"/>
      <c r="U412" s="186"/>
    </row>
    <row r="413" spans="5:21">
      <c r="E413" s="186"/>
      <c r="F413" s="186"/>
      <c r="J413" s="186"/>
      <c r="K413" s="186"/>
      <c r="O413" s="186"/>
      <c r="P413" s="186"/>
      <c r="T413" s="186"/>
      <c r="U413" s="186"/>
    </row>
    <row r="414" spans="5:21">
      <c r="E414" s="186"/>
      <c r="F414" s="186"/>
      <c r="J414" s="186"/>
      <c r="K414" s="186"/>
      <c r="O414" s="186"/>
      <c r="P414" s="186"/>
      <c r="T414" s="186"/>
      <c r="U414" s="186"/>
    </row>
    <row r="415" spans="5:21">
      <c r="E415" s="186"/>
      <c r="F415" s="186"/>
      <c r="J415" s="186"/>
      <c r="K415" s="186"/>
      <c r="O415" s="186"/>
      <c r="P415" s="186"/>
      <c r="T415" s="186"/>
      <c r="U415" s="186"/>
    </row>
    <row r="416" spans="5:21">
      <c r="E416" s="186"/>
      <c r="F416" s="186"/>
      <c r="J416" s="186"/>
      <c r="K416" s="186"/>
      <c r="O416" s="186"/>
      <c r="P416" s="186"/>
      <c r="T416" s="186"/>
      <c r="U416" s="186"/>
    </row>
    <row r="417" spans="5:21">
      <c r="E417" s="186"/>
      <c r="F417" s="186"/>
      <c r="J417" s="186"/>
      <c r="K417" s="186"/>
      <c r="O417" s="186"/>
      <c r="P417" s="186"/>
      <c r="T417" s="186"/>
      <c r="U417" s="186"/>
    </row>
    <row r="418" spans="5:21">
      <c r="E418" s="186"/>
      <c r="F418" s="186"/>
      <c r="J418" s="186"/>
      <c r="K418" s="186"/>
      <c r="O418" s="186"/>
      <c r="P418" s="186"/>
      <c r="T418" s="186"/>
      <c r="U418" s="186"/>
    </row>
    <row r="419" spans="5:21">
      <c r="E419" s="186"/>
      <c r="F419" s="186"/>
      <c r="J419" s="186"/>
      <c r="K419" s="186"/>
      <c r="O419" s="186"/>
      <c r="P419" s="186"/>
      <c r="T419" s="186"/>
      <c r="U419" s="186"/>
    </row>
    <row r="420" spans="5:21">
      <c r="E420" s="186"/>
      <c r="F420" s="186"/>
      <c r="J420" s="186"/>
      <c r="K420" s="186"/>
      <c r="O420" s="186"/>
      <c r="P420" s="186"/>
      <c r="T420" s="186"/>
      <c r="U420" s="186"/>
    </row>
    <row r="421" spans="5:21">
      <c r="E421" s="186"/>
      <c r="F421" s="186"/>
      <c r="J421" s="186"/>
      <c r="K421" s="186"/>
      <c r="O421" s="186"/>
      <c r="P421" s="186"/>
      <c r="T421" s="186"/>
      <c r="U421" s="186"/>
    </row>
    <row r="422" spans="5:21">
      <c r="E422" s="186"/>
      <c r="F422" s="186"/>
      <c r="J422" s="186"/>
      <c r="K422" s="186"/>
      <c r="O422" s="186"/>
      <c r="P422" s="186"/>
      <c r="T422" s="186"/>
      <c r="U422" s="186"/>
    </row>
    <row r="423" spans="5:21">
      <c r="E423" s="186"/>
      <c r="F423" s="186"/>
      <c r="J423" s="186"/>
      <c r="K423" s="186"/>
      <c r="O423" s="186"/>
      <c r="P423" s="186"/>
      <c r="T423" s="186"/>
      <c r="U423" s="186"/>
    </row>
    <row r="424" spans="5:21">
      <c r="E424" s="186"/>
      <c r="F424" s="186"/>
      <c r="J424" s="186"/>
      <c r="K424" s="186"/>
      <c r="O424" s="186"/>
      <c r="P424" s="186"/>
      <c r="T424" s="186"/>
      <c r="U424" s="186"/>
    </row>
    <row r="425" spans="5:21">
      <c r="E425" s="186"/>
      <c r="F425" s="186"/>
      <c r="J425" s="186"/>
      <c r="K425" s="186"/>
      <c r="O425" s="186"/>
      <c r="P425" s="186"/>
      <c r="T425" s="186"/>
      <c r="U425" s="186"/>
    </row>
    <row r="426" spans="5:21">
      <c r="E426" s="186"/>
      <c r="F426" s="186"/>
      <c r="J426" s="186"/>
      <c r="K426" s="186"/>
      <c r="O426" s="186"/>
      <c r="P426" s="186"/>
      <c r="T426" s="186"/>
      <c r="U426" s="186"/>
    </row>
    <row r="427" spans="5:21">
      <c r="E427" s="186"/>
      <c r="F427" s="186"/>
      <c r="J427" s="186"/>
      <c r="K427" s="186"/>
      <c r="O427" s="186"/>
      <c r="P427" s="186"/>
      <c r="T427" s="186"/>
      <c r="U427" s="186"/>
    </row>
    <row r="428" spans="5:21">
      <c r="E428" s="186"/>
      <c r="F428" s="186"/>
      <c r="J428" s="186"/>
      <c r="K428" s="186"/>
      <c r="O428" s="186"/>
      <c r="P428" s="186"/>
      <c r="T428" s="186"/>
      <c r="U428" s="186"/>
    </row>
    <row r="429" spans="5:21">
      <c r="E429" s="186"/>
      <c r="F429" s="186"/>
      <c r="J429" s="186"/>
      <c r="K429" s="186"/>
      <c r="O429" s="186"/>
      <c r="P429" s="186"/>
      <c r="T429" s="186"/>
      <c r="U429" s="186"/>
    </row>
    <row r="430" spans="5:21">
      <c r="E430" s="186"/>
      <c r="F430" s="186"/>
      <c r="J430" s="186"/>
      <c r="K430" s="186"/>
      <c r="O430" s="186"/>
      <c r="P430" s="186"/>
      <c r="T430" s="186"/>
      <c r="U430" s="186"/>
    </row>
    <row r="431" spans="5:21">
      <c r="E431" s="186"/>
      <c r="F431" s="186"/>
      <c r="J431" s="186"/>
      <c r="K431" s="186"/>
      <c r="O431" s="186"/>
      <c r="P431" s="186"/>
      <c r="T431" s="186"/>
      <c r="U431" s="186"/>
    </row>
    <row r="432" spans="5:21">
      <c r="E432" s="186"/>
      <c r="F432" s="186"/>
      <c r="J432" s="186"/>
      <c r="K432" s="186"/>
      <c r="O432" s="186"/>
      <c r="P432" s="186"/>
      <c r="T432" s="186"/>
      <c r="U432" s="186"/>
    </row>
    <row r="433" spans="5:21">
      <c r="E433" s="186"/>
      <c r="F433" s="186"/>
      <c r="J433" s="186"/>
      <c r="K433" s="186"/>
      <c r="O433" s="186"/>
      <c r="P433" s="186"/>
      <c r="T433" s="186"/>
      <c r="U433" s="186"/>
    </row>
    <row r="434" spans="5:21">
      <c r="E434" s="186"/>
      <c r="F434" s="186"/>
      <c r="J434" s="186"/>
      <c r="K434" s="186"/>
      <c r="O434" s="186"/>
      <c r="P434" s="186"/>
      <c r="T434" s="186"/>
      <c r="U434" s="186"/>
    </row>
    <row r="435" spans="5:21">
      <c r="E435" s="186"/>
      <c r="F435" s="186"/>
      <c r="J435" s="186"/>
      <c r="K435" s="186"/>
      <c r="O435" s="186"/>
      <c r="P435" s="186"/>
      <c r="T435" s="186"/>
      <c r="U435" s="186"/>
    </row>
    <row r="436" spans="5:21">
      <c r="E436" s="186"/>
      <c r="F436" s="186"/>
      <c r="J436" s="186"/>
      <c r="K436" s="186"/>
      <c r="O436" s="186"/>
      <c r="P436" s="186"/>
      <c r="T436" s="186"/>
      <c r="U436" s="186"/>
    </row>
    <row r="437" spans="5:21">
      <c r="E437" s="186"/>
      <c r="F437" s="186"/>
      <c r="J437" s="186"/>
      <c r="K437" s="186"/>
      <c r="O437" s="186"/>
      <c r="P437" s="186"/>
      <c r="T437" s="186"/>
      <c r="U437" s="186"/>
    </row>
    <row r="438" spans="5:21">
      <c r="E438" s="186"/>
      <c r="F438" s="186"/>
      <c r="J438" s="186"/>
      <c r="K438" s="186"/>
      <c r="O438" s="186"/>
      <c r="P438" s="186"/>
      <c r="T438" s="186"/>
      <c r="U438" s="186"/>
    </row>
    <row r="439" spans="5:21">
      <c r="E439" s="186"/>
      <c r="F439" s="186"/>
      <c r="J439" s="186"/>
      <c r="K439" s="186"/>
      <c r="O439" s="186"/>
      <c r="P439" s="186"/>
      <c r="T439" s="186"/>
      <c r="U439" s="186"/>
    </row>
    <row r="440" spans="5:21">
      <c r="E440" s="186"/>
      <c r="F440" s="186"/>
      <c r="J440" s="186"/>
      <c r="K440" s="186"/>
      <c r="O440" s="186"/>
      <c r="P440" s="186"/>
      <c r="T440" s="186"/>
      <c r="U440" s="186"/>
    </row>
    <row r="441" spans="5:21">
      <c r="E441" s="186"/>
      <c r="F441" s="186"/>
      <c r="J441" s="186"/>
      <c r="K441" s="186"/>
      <c r="O441" s="186"/>
      <c r="P441" s="186"/>
      <c r="T441" s="186"/>
      <c r="U441" s="186"/>
    </row>
    <row r="442" spans="5:21">
      <c r="E442" s="186"/>
      <c r="F442" s="186"/>
      <c r="J442" s="186"/>
      <c r="K442" s="186"/>
      <c r="O442" s="186"/>
      <c r="P442" s="186"/>
      <c r="T442" s="186"/>
      <c r="U442" s="186"/>
    </row>
    <row r="443" spans="5:21">
      <c r="E443" s="186"/>
      <c r="F443" s="186"/>
      <c r="J443" s="186"/>
      <c r="K443" s="186"/>
      <c r="O443" s="186"/>
      <c r="P443" s="186"/>
      <c r="T443" s="186"/>
      <c r="U443" s="186"/>
    </row>
    <row r="444" spans="5:21">
      <c r="E444" s="186"/>
      <c r="F444" s="186"/>
      <c r="J444" s="186"/>
      <c r="K444" s="186"/>
      <c r="O444" s="186"/>
      <c r="P444" s="186"/>
      <c r="T444" s="186"/>
      <c r="U444" s="186"/>
    </row>
    <row r="445" spans="5:21">
      <c r="E445" s="186"/>
      <c r="F445" s="186"/>
      <c r="J445" s="186"/>
      <c r="K445" s="186"/>
      <c r="O445" s="186"/>
      <c r="P445" s="186"/>
      <c r="T445" s="186"/>
      <c r="U445" s="186"/>
    </row>
    <row r="446" spans="5:21">
      <c r="E446" s="186"/>
      <c r="F446" s="186"/>
      <c r="J446" s="186"/>
      <c r="K446" s="186"/>
      <c r="O446" s="186"/>
      <c r="P446" s="186"/>
      <c r="T446" s="186"/>
      <c r="U446" s="186"/>
    </row>
    <row r="447" spans="5:21">
      <c r="E447" s="186"/>
      <c r="F447" s="186"/>
      <c r="J447" s="186"/>
      <c r="K447" s="186"/>
      <c r="O447" s="186"/>
      <c r="P447" s="186"/>
      <c r="T447" s="186"/>
      <c r="U447" s="186"/>
    </row>
    <row r="448" spans="5:21">
      <c r="E448" s="186"/>
      <c r="F448" s="186"/>
      <c r="J448" s="186"/>
      <c r="K448" s="186"/>
      <c r="O448" s="186"/>
      <c r="P448" s="186"/>
      <c r="T448" s="186"/>
      <c r="U448" s="186"/>
    </row>
    <row r="449" spans="5:21">
      <c r="E449" s="186"/>
      <c r="F449" s="186"/>
      <c r="J449" s="186"/>
      <c r="K449" s="186"/>
      <c r="O449" s="186"/>
      <c r="P449" s="186"/>
      <c r="T449" s="186"/>
      <c r="U449" s="186"/>
    </row>
    <row r="450" spans="5:21">
      <c r="E450" s="186"/>
      <c r="F450" s="186"/>
      <c r="J450" s="186"/>
      <c r="K450" s="186"/>
      <c r="O450" s="186"/>
      <c r="P450" s="186"/>
      <c r="T450" s="186"/>
      <c r="U450" s="186"/>
    </row>
    <row r="451" spans="5:21">
      <c r="E451" s="186"/>
      <c r="F451" s="186"/>
      <c r="J451" s="186"/>
      <c r="K451" s="186"/>
      <c r="O451" s="186"/>
      <c r="P451" s="186"/>
      <c r="T451" s="186"/>
      <c r="U451" s="186"/>
    </row>
    <row r="452" spans="5:21">
      <c r="E452" s="186"/>
      <c r="F452" s="186"/>
      <c r="J452" s="186"/>
      <c r="K452" s="186"/>
      <c r="O452" s="186"/>
      <c r="P452" s="186"/>
      <c r="T452" s="186"/>
      <c r="U452" s="186"/>
    </row>
    <row r="453" spans="5:21">
      <c r="E453" s="186"/>
      <c r="F453" s="186"/>
      <c r="J453" s="186"/>
      <c r="K453" s="186"/>
      <c r="O453" s="186"/>
      <c r="P453" s="186"/>
      <c r="T453" s="186"/>
      <c r="U453" s="186"/>
    </row>
    <row r="454" spans="5:21">
      <c r="E454" s="186"/>
      <c r="F454" s="186"/>
      <c r="J454" s="186"/>
      <c r="K454" s="186"/>
      <c r="O454" s="186"/>
      <c r="P454" s="186"/>
      <c r="T454" s="186"/>
      <c r="U454" s="186"/>
    </row>
    <row r="455" spans="5:21">
      <c r="E455" s="186"/>
      <c r="F455" s="186"/>
      <c r="J455" s="186"/>
      <c r="K455" s="186"/>
      <c r="O455" s="186"/>
      <c r="P455" s="186"/>
      <c r="T455" s="186"/>
      <c r="U455" s="186"/>
    </row>
    <row r="456" spans="5:21">
      <c r="E456" s="186"/>
      <c r="F456" s="186"/>
      <c r="J456" s="186"/>
      <c r="K456" s="186"/>
      <c r="O456" s="186"/>
      <c r="P456" s="186"/>
      <c r="T456" s="186"/>
      <c r="U456" s="186"/>
    </row>
    <row r="457" spans="5:21">
      <c r="E457" s="186"/>
      <c r="F457" s="186"/>
      <c r="J457" s="186"/>
      <c r="K457" s="186"/>
      <c r="O457" s="186"/>
      <c r="P457" s="186"/>
      <c r="T457" s="186"/>
      <c r="U457" s="186"/>
    </row>
    <row r="458" spans="5:21">
      <c r="E458" s="186"/>
      <c r="F458" s="186"/>
      <c r="J458" s="186"/>
      <c r="K458" s="186"/>
      <c r="O458" s="186"/>
      <c r="P458" s="186"/>
      <c r="T458" s="186"/>
      <c r="U458" s="186"/>
    </row>
    <row r="459" spans="5:21">
      <c r="E459" s="186"/>
      <c r="F459" s="186"/>
      <c r="J459" s="186"/>
      <c r="K459" s="186"/>
      <c r="O459" s="186"/>
      <c r="P459" s="186"/>
      <c r="T459" s="186"/>
      <c r="U459" s="186"/>
    </row>
    <row r="460" spans="5:21">
      <c r="E460" s="186"/>
      <c r="F460" s="186"/>
      <c r="J460" s="186"/>
      <c r="K460" s="186"/>
      <c r="O460" s="186"/>
      <c r="P460" s="186"/>
      <c r="T460" s="186"/>
      <c r="U460" s="186"/>
    </row>
    <row r="461" spans="5:21">
      <c r="E461" s="186"/>
      <c r="F461" s="186"/>
      <c r="J461" s="186"/>
      <c r="K461" s="186"/>
      <c r="O461" s="186"/>
      <c r="P461" s="186"/>
      <c r="T461" s="186"/>
      <c r="U461" s="186"/>
    </row>
    <row r="462" spans="5:21">
      <c r="E462" s="186"/>
      <c r="F462" s="186"/>
      <c r="J462" s="186"/>
      <c r="K462" s="186"/>
      <c r="O462" s="186"/>
      <c r="P462" s="186"/>
      <c r="T462" s="186"/>
      <c r="U462" s="186"/>
    </row>
    <row r="463" spans="5:21">
      <c r="E463" s="186"/>
      <c r="F463" s="186"/>
      <c r="J463" s="186"/>
      <c r="K463" s="186"/>
      <c r="O463" s="186"/>
      <c r="P463" s="186"/>
      <c r="T463" s="186"/>
      <c r="U463" s="186"/>
    </row>
    <row r="464" spans="5:21">
      <c r="E464" s="186"/>
      <c r="F464" s="186"/>
      <c r="J464" s="186"/>
      <c r="K464" s="186"/>
      <c r="O464" s="186"/>
      <c r="P464" s="186"/>
      <c r="T464" s="186"/>
      <c r="U464" s="186"/>
    </row>
    <row r="465" spans="5:21">
      <c r="E465" s="186"/>
      <c r="F465" s="186"/>
      <c r="J465" s="186"/>
      <c r="K465" s="186"/>
      <c r="O465" s="186"/>
      <c r="P465" s="186"/>
      <c r="T465" s="186"/>
      <c r="U465" s="186"/>
    </row>
    <row r="466" spans="5:21">
      <c r="E466" s="186"/>
      <c r="F466" s="186"/>
      <c r="J466" s="186"/>
      <c r="K466" s="186"/>
      <c r="O466" s="186"/>
      <c r="P466" s="186"/>
      <c r="T466" s="186"/>
      <c r="U466" s="186"/>
    </row>
    <row r="467" spans="5:21">
      <c r="E467" s="186"/>
      <c r="F467" s="186"/>
      <c r="J467" s="186"/>
      <c r="K467" s="186"/>
      <c r="O467" s="186"/>
      <c r="P467" s="186"/>
      <c r="T467" s="186"/>
      <c r="U467" s="186"/>
    </row>
    <row r="468" spans="5:21">
      <c r="E468" s="186"/>
      <c r="F468" s="186"/>
      <c r="J468" s="186"/>
      <c r="K468" s="186"/>
      <c r="O468" s="186"/>
      <c r="P468" s="186"/>
      <c r="T468" s="186"/>
      <c r="U468" s="186"/>
    </row>
    <row r="469" spans="5:21">
      <c r="E469" s="186"/>
      <c r="F469" s="186"/>
      <c r="J469" s="186"/>
      <c r="K469" s="186"/>
      <c r="O469" s="186"/>
      <c r="P469" s="186"/>
      <c r="T469" s="186"/>
      <c r="U469" s="186"/>
    </row>
    <row r="470" spans="5:21">
      <c r="E470" s="186"/>
      <c r="F470" s="186"/>
      <c r="J470" s="186"/>
      <c r="K470" s="186"/>
      <c r="O470" s="186"/>
      <c r="P470" s="186"/>
      <c r="T470" s="186"/>
      <c r="U470" s="186"/>
    </row>
    <row r="471" spans="5:21">
      <c r="E471" s="186"/>
      <c r="F471" s="186"/>
      <c r="J471" s="186"/>
      <c r="K471" s="186"/>
      <c r="O471" s="186"/>
      <c r="P471" s="186"/>
      <c r="T471" s="186"/>
      <c r="U471" s="186"/>
    </row>
    <row r="472" spans="5:21">
      <c r="E472" s="186"/>
      <c r="F472" s="186"/>
      <c r="J472" s="186"/>
      <c r="K472" s="186"/>
      <c r="O472" s="186"/>
      <c r="P472" s="186"/>
      <c r="T472" s="186"/>
      <c r="U472" s="186"/>
    </row>
    <row r="473" spans="5:21">
      <c r="E473" s="186"/>
      <c r="F473" s="186"/>
      <c r="J473" s="186"/>
      <c r="K473" s="186"/>
      <c r="O473" s="186"/>
      <c r="P473" s="186"/>
      <c r="T473" s="186"/>
      <c r="U473" s="186"/>
    </row>
    <row r="474" spans="5:21">
      <c r="E474" s="186"/>
      <c r="F474" s="186"/>
      <c r="J474" s="186"/>
      <c r="K474" s="186"/>
      <c r="O474" s="186"/>
      <c r="P474" s="186"/>
      <c r="T474" s="186"/>
      <c r="U474" s="186"/>
    </row>
    <row r="475" spans="5:21">
      <c r="E475" s="186"/>
      <c r="F475" s="186"/>
      <c r="J475" s="186"/>
      <c r="K475" s="186"/>
      <c r="O475" s="186"/>
      <c r="P475" s="186"/>
      <c r="T475" s="186"/>
      <c r="U475" s="186"/>
    </row>
    <row r="476" spans="5:21">
      <c r="E476" s="186"/>
      <c r="F476" s="186"/>
      <c r="J476" s="186"/>
      <c r="K476" s="186"/>
      <c r="O476" s="186"/>
      <c r="P476" s="186"/>
      <c r="T476" s="186"/>
      <c r="U476" s="186"/>
    </row>
    <row r="477" spans="5:21">
      <c r="E477" s="186"/>
      <c r="F477" s="186"/>
      <c r="J477" s="186"/>
      <c r="K477" s="186"/>
      <c r="O477" s="186"/>
      <c r="P477" s="186"/>
      <c r="T477" s="186"/>
      <c r="U477" s="186"/>
    </row>
    <row r="478" spans="5:21">
      <c r="E478" s="186"/>
      <c r="F478" s="186"/>
      <c r="J478" s="186"/>
      <c r="K478" s="186"/>
      <c r="O478" s="186"/>
      <c r="P478" s="186"/>
      <c r="T478" s="186"/>
      <c r="U478" s="186"/>
    </row>
    <row r="479" spans="5:21">
      <c r="E479" s="186"/>
      <c r="F479" s="186"/>
      <c r="J479" s="186"/>
      <c r="K479" s="186"/>
      <c r="O479" s="186"/>
      <c r="P479" s="186"/>
      <c r="T479" s="186"/>
      <c r="U479" s="186"/>
    </row>
    <row r="480" spans="5:21">
      <c r="E480" s="186"/>
      <c r="F480" s="186"/>
      <c r="J480" s="186"/>
      <c r="K480" s="186"/>
      <c r="O480" s="186"/>
      <c r="P480" s="186"/>
      <c r="T480" s="186"/>
      <c r="U480" s="186"/>
    </row>
    <row r="481" spans="5:21">
      <c r="E481" s="186"/>
      <c r="F481" s="186"/>
      <c r="J481" s="186"/>
      <c r="K481" s="186"/>
      <c r="O481" s="186"/>
      <c r="P481" s="186"/>
      <c r="T481" s="186"/>
      <c r="U481" s="186"/>
    </row>
    <row r="482" spans="5:21">
      <c r="E482" s="186"/>
      <c r="F482" s="186"/>
      <c r="J482" s="186"/>
      <c r="K482" s="186"/>
      <c r="O482" s="186"/>
      <c r="P482" s="186"/>
      <c r="T482" s="186"/>
      <c r="U482" s="186"/>
    </row>
    <row r="483" spans="5:21">
      <c r="E483" s="186"/>
      <c r="F483" s="186"/>
      <c r="J483" s="186"/>
      <c r="K483" s="186"/>
      <c r="O483" s="186"/>
      <c r="P483" s="186"/>
      <c r="T483" s="186"/>
      <c r="U483" s="186"/>
    </row>
    <row r="484" spans="5:21">
      <c r="E484" s="186"/>
      <c r="F484" s="186"/>
      <c r="J484" s="186"/>
      <c r="K484" s="186"/>
      <c r="O484" s="186"/>
      <c r="P484" s="186"/>
      <c r="T484" s="186"/>
      <c r="U484" s="186"/>
    </row>
    <row r="485" spans="5:21">
      <c r="E485" s="186"/>
      <c r="F485" s="186"/>
      <c r="J485" s="186"/>
      <c r="K485" s="186"/>
      <c r="O485" s="186"/>
      <c r="P485" s="186"/>
      <c r="T485" s="186"/>
      <c r="U485" s="186"/>
    </row>
    <row r="486" spans="5:21">
      <c r="E486" s="186"/>
      <c r="F486" s="186"/>
      <c r="J486" s="186"/>
      <c r="K486" s="186"/>
      <c r="O486" s="186"/>
      <c r="P486" s="186"/>
      <c r="T486" s="186"/>
      <c r="U486" s="186"/>
    </row>
    <row r="487" spans="5:21">
      <c r="E487" s="186"/>
      <c r="F487" s="186"/>
      <c r="J487" s="186"/>
      <c r="K487" s="186"/>
      <c r="O487" s="186"/>
      <c r="P487" s="186"/>
      <c r="T487" s="186"/>
      <c r="U487" s="186"/>
    </row>
    <row r="488" spans="5:21">
      <c r="E488" s="186"/>
      <c r="F488" s="186"/>
      <c r="J488" s="186"/>
      <c r="K488" s="186"/>
      <c r="O488" s="186"/>
      <c r="P488" s="186"/>
      <c r="T488" s="186"/>
      <c r="U488" s="186"/>
    </row>
    <row r="489" spans="5:21">
      <c r="E489" s="186"/>
      <c r="F489" s="186"/>
      <c r="J489" s="186"/>
      <c r="K489" s="186"/>
      <c r="O489" s="186"/>
      <c r="P489" s="186"/>
      <c r="T489" s="186"/>
      <c r="U489" s="186"/>
    </row>
    <row r="490" spans="5:21">
      <c r="E490" s="186"/>
      <c r="F490" s="186"/>
      <c r="J490" s="186"/>
      <c r="K490" s="186"/>
      <c r="O490" s="186"/>
      <c r="P490" s="186"/>
      <c r="T490" s="186"/>
      <c r="U490" s="186"/>
    </row>
    <row r="491" spans="5:21">
      <c r="E491" s="186"/>
      <c r="F491" s="186"/>
      <c r="J491" s="186"/>
      <c r="K491" s="186"/>
      <c r="O491" s="186"/>
      <c r="P491" s="186"/>
      <c r="T491" s="186"/>
      <c r="U491" s="186"/>
    </row>
    <row r="492" spans="5:21">
      <c r="E492" s="186"/>
      <c r="F492" s="186"/>
      <c r="J492" s="186"/>
      <c r="K492" s="186"/>
      <c r="O492" s="186"/>
      <c r="P492" s="186"/>
      <c r="T492" s="186"/>
      <c r="U492" s="186"/>
    </row>
    <row r="493" spans="5:21">
      <c r="E493" s="186"/>
      <c r="F493" s="186"/>
      <c r="J493" s="186"/>
      <c r="K493" s="186"/>
      <c r="O493" s="186"/>
      <c r="P493" s="186"/>
      <c r="T493" s="186"/>
      <c r="U493" s="186"/>
    </row>
    <row r="494" spans="5:21">
      <c r="E494" s="186"/>
      <c r="F494" s="186"/>
      <c r="J494" s="186"/>
      <c r="K494" s="186"/>
      <c r="O494" s="186"/>
      <c r="P494" s="186"/>
      <c r="T494" s="186"/>
      <c r="U494" s="186"/>
    </row>
    <row r="495" spans="5:21">
      <c r="E495" s="186"/>
      <c r="F495" s="186"/>
      <c r="J495" s="186"/>
      <c r="K495" s="186"/>
      <c r="O495" s="186"/>
      <c r="P495" s="186"/>
      <c r="T495" s="186"/>
      <c r="U495" s="186"/>
    </row>
    <row r="496" spans="5:21">
      <c r="E496" s="186"/>
      <c r="F496" s="186"/>
      <c r="J496" s="186"/>
      <c r="K496" s="186"/>
      <c r="O496" s="186"/>
      <c r="P496" s="186"/>
      <c r="T496" s="186"/>
      <c r="U496" s="186"/>
    </row>
    <row r="497" spans="5:21">
      <c r="E497" s="186"/>
      <c r="F497" s="186"/>
      <c r="J497" s="186"/>
      <c r="K497" s="186"/>
      <c r="O497" s="186"/>
      <c r="P497" s="186"/>
      <c r="T497" s="186"/>
      <c r="U497" s="186"/>
    </row>
    <row r="498" spans="5:21">
      <c r="E498" s="186"/>
      <c r="F498" s="186"/>
      <c r="J498" s="186"/>
      <c r="K498" s="186"/>
      <c r="O498" s="186"/>
      <c r="P498" s="186"/>
      <c r="T498" s="186"/>
      <c r="U498" s="186"/>
    </row>
    <row r="499" spans="5:21">
      <c r="E499" s="186"/>
      <c r="F499" s="186"/>
      <c r="J499" s="186"/>
      <c r="K499" s="186"/>
      <c r="O499" s="186"/>
      <c r="P499" s="186"/>
      <c r="T499" s="186"/>
      <c r="U499" s="186"/>
    </row>
    <row r="500" spans="5:21">
      <c r="E500" s="186"/>
      <c r="F500" s="186"/>
      <c r="J500" s="186"/>
      <c r="K500" s="186"/>
      <c r="O500" s="186"/>
      <c r="P500" s="186"/>
      <c r="T500" s="186"/>
      <c r="U500" s="186"/>
    </row>
    <row r="501" spans="5:21">
      <c r="E501" s="186"/>
      <c r="F501" s="186"/>
      <c r="J501" s="186"/>
      <c r="K501" s="186"/>
      <c r="O501" s="186"/>
      <c r="P501" s="186"/>
      <c r="T501" s="186"/>
      <c r="U501" s="186"/>
    </row>
    <row r="502" spans="5:21">
      <c r="E502" s="186"/>
      <c r="F502" s="186"/>
      <c r="J502" s="186"/>
      <c r="K502" s="186"/>
      <c r="O502" s="186"/>
      <c r="P502" s="186"/>
      <c r="T502" s="186"/>
      <c r="U502" s="186"/>
    </row>
    <row r="503" spans="5:21">
      <c r="E503" s="186"/>
      <c r="F503" s="186"/>
      <c r="J503" s="186"/>
      <c r="K503" s="186"/>
      <c r="O503" s="186"/>
      <c r="P503" s="186"/>
      <c r="T503" s="186"/>
      <c r="U503" s="186"/>
    </row>
    <row r="504" spans="5:21">
      <c r="E504" s="186"/>
      <c r="F504" s="186"/>
      <c r="J504" s="186"/>
      <c r="K504" s="186"/>
      <c r="O504" s="186"/>
      <c r="P504" s="186"/>
      <c r="T504" s="186"/>
      <c r="U504" s="186"/>
    </row>
    <row r="505" spans="5:21">
      <c r="E505" s="186"/>
      <c r="F505" s="186"/>
      <c r="J505" s="186"/>
      <c r="K505" s="186"/>
      <c r="O505" s="186"/>
      <c r="P505" s="186"/>
      <c r="T505" s="186"/>
      <c r="U505" s="186"/>
    </row>
    <row r="506" spans="5:21">
      <c r="E506" s="186"/>
      <c r="F506" s="186"/>
      <c r="J506" s="186"/>
      <c r="K506" s="186"/>
      <c r="O506" s="186"/>
      <c r="P506" s="186"/>
      <c r="T506" s="186"/>
      <c r="U506" s="186"/>
    </row>
    <row r="507" spans="5:21">
      <c r="E507" s="186"/>
      <c r="F507" s="186"/>
      <c r="J507" s="186"/>
      <c r="K507" s="186"/>
      <c r="O507" s="186"/>
      <c r="P507" s="186"/>
      <c r="T507" s="186"/>
      <c r="U507" s="186"/>
    </row>
    <row r="508" spans="5:21">
      <c r="E508" s="186"/>
      <c r="F508" s="186"/>
      <c r="J508" s="186"/>
      <c r="K508" s="186"/>
      <c r="O508" s="186"/>
      <c r="P508" s="186"/>
      <c r="T508" s="186"/>
      <c r="U508" s="186"/>
    </row>
    <row r="509" spans="5:21">
      <c r="E509" s="186"/>
      <c r="F509" s="186"/>
      <c r="J509" s="186"/>
      <c r="K509" s="186"/>
      <c r="O509" s="186"/>
      <c r="P509" s="186"/>
      <c r="T509" s="186"/>
      <c r="U509" s="186"/>
    </row>
    <row r="510" spans="5:21">
      <c r="E510" s="186"/>
      <c r="F510" s="186"/>
      <c r="J510" s="186"/>
      <c r="K510" s="186"/>
      <c r="O510" s="186"/>
      <c r="P510" s="186"/>
      <c r="T510" s="186"/>
      <c r="U510" s="186"/>
    </row>
    <row r="511" spans="5:21">
      <c r="E511" s="186"/>
      <c r="F511" s="186"/>
      <c r="J511" s="186"/>
      <c r="K511" s="186"/>
      <c r="O511" s="186"/>
      <c r="P511" s="186"/>
      <c r="T511" s="186"/>
      <c r="U511" s="186"/>
    </row>
    <row r="512" spans="5:21">
      <c r="E512" s="186"/>
      <c r="F512" s="186"/>
      <c r="J512" s="186"/>
      <c r="K512" s="186"/>
      <c r="O512" s="186"/>
      <c r="P512" s="186"/>
      <c r="T512" s="186"/>
      <c r="U512" s="186"/>
    </row>
    <row r="513" spans="5:21">
      <c r="E513" s="186"/>
      <c r="F513" s="186"/>
      <c r="J513" s="186"/>
      <c r="K513" s="186"/>
      <c r="O513" s="186"/>
      <c r="P513" s="186"/>
      <c r="T513" s="186"/>
      <c r="U513" s="186"/>
    </row>
    <row r="514" spans="5:21">
      <c r="E514" s="186"/>
      <c r="F514" s="186"/>
      <c r="J514" s="186"/>
      <c r="K514" s="186"/>
      <c r="O514" s="186"/>
      <c r="P514" s="186"/>
      <c r="T514" s="186"/>
      <c r="U514" s="186"/>
    </row>
    <row r="515" spans="5:21">
      <c r="E515" s="186"/>
      <c r="F515" s="186"/>
      <c r="J515" s="186"/>
      <c r="K515" s="186"/>
      <c r="O515" s="186"/>
      <c r="P515" s="186"/>
      <c r="T515" s="186"/>
      <c r="U515" s="186"/>
    </row>
    <row r="516" spans="5:21">
      <c r="E516" s="186"/>
      <c r="F516" s="186"/>
      <c r="J516" s="186"/>
      <c r="K516" s="186"/>
      <c r="O516" s="186"/>
      <c r="P516" s="186"/>
      <c r="T516" s="186"/>
      <c r="U516" s="186"/>
    </row>
    <row r="517" spans="5:21">
      <c r="E517" s="186"/>
      <c r="F517" s="186"/>
      <c r="J517" s="186"/>
      <c r="K517" s="186"/>
      <c r="O517" s="186"/>
      <c r="P517" s="186"/>
      <c r="T517" s="186"/>
      <c r="U517" s="186"/>
    </row>
    <row r="518" spans="5:21">
      <c r="E518" s="186"/>
      <c r="F518" s="186"/>
      <c r="J518" s="186"/>
      <c r="K518" s="186"/>
      <c r="O518" s="186"/>
      <c r="P518" s="186"/>
      <c r="T518" s="186"/>
      <c r="U518" s="186"/>
    </row>
    <row r="519" spans="5:21">
      <c r="E519" s="186"/>
      <c r="F519" s="186"/>
      <c r="J519" s="186"/>
      <c r="K519" s="186"/>
      <c r="O519" s="186"/>
      <c r="P519" s="186"/>
      <c r="T519" s="186"/>
      <c r="U519" s="186"/>
    </row>
    <row r="520" spans="5:21">
      <c r="E520" s="186"/>
      <c r="F520" s="186"/>
      <c r="J520" s="186"/>
      <c r="K520" s="186"/>
      <c r="O520" s="186"/>
      <c r="P520" s="186"/>
      <c r="T520" s="186"/>
      <c r="U520" s="186"/>
    </row>
    <row r="521" spans="5:21">
      <c r="E521" s="186"/>
      <c r="F521" s="186"/>
      <c r="J521" s="186"/>
      <c r="K521" s="186"/>
      <c r="O521" s="186"/>
      <c r="P521" s="186"/>
      <c r="T521" s="186"/>
      <c r="U521" s="186"/>
    </row>
    <row r="522" spans="5:21">
      <c r="E522" s="186"/>
      <c r="F522" s="186"/>
      <c r="J522" s="186"/>
      <c r="K522" s="186"/>
      <c r="O522" s="186"/>
      <c r="P522" s="186"/>
      <c r="T522" s="186"/>
      <c r="U522" s="186"/>
    </row>
    <row r="523" spans="5:21">
      <c r="E523" s="186"/>
      <c r="F523" s="186"/>
      <c r="J523" s="186"/>
      <c r="K523" s="186"/>
      <c r="O523" s="186"/>
      <c r="P523" s="186"/>
      <c r="T523" s="186"/>
      <c r="U523" s="186"/>
    </row>
    <row r="524" spans="5:21">
      <c r="E524" s="186"/>
      <c r="F524" s="186"/>
      <c r="J524" s="186"/>
      <c r="K524" s="186"/>
      <c r="O524" s="186"/>
      <c r="P524" s="186"/>
      <c r="T524" s="186"/>
      <c r="U524" s="186"/>
    </row>
    <row r="525" spans="5:21">
      <c r="E525" s="186"/>
      <c r="F525" s="186"/>
      <c r="J525" s="186"/>
      <c r="K525" s="186"/>
      <c r="O525" s="186"/>
      <c r="P525" s="186"/>
      <c r="T525" s="186"/>
      <c r="U525" s="186"/>
    </row>
    <row r="526" spans="5:21">
      <c r="E526" s="186"/>
      <c r="F526" s="186"/>
      <c r="J526" s="186"/>
      <c r="K526" s="186"/>
      <c r="O526" s="186"/>
      <c r="P526" s="186"/>
      <c r="T526" s="186"/>
      <c r="U526" s="186"/>
    </row>
    <row r="527" spans="5:21">
      <c r="E527" s="186"/>
      <c r="F527" s="186"/>
      <c r="J527" s="186"/>
      <c r="K527" s="186"/>
      <c r="O527" s="186"/>
      <c r="P527" s="186"/>
      <c r="T527" s="186"/>
      <c r="U527" s="186"/>
    </row>
    <row r="528" spans="5:21">
      <c r="E528" s="186"/>
      <c r="F528" s="186"/>
      <c r="J528" s="186"/>
      <c r="K528" s="186"/>
      <c r="O528" s="186"/>
      <c r="P528" s="186"/>
      <c r="T528" s="186"/>
      <c r="U528" s="186"/>
    </row>
    <row r="529" spans="5:21">
      <c r="E529" s="186"/>
      <c r="F529" s="186"/>
      <c r="J529" s="186"/>
      <c r="K529" s="186"/>
      <c r="O529" s="186"/>
      <c r="P529" s="186"/>
      <c r="T529" s="186"/>
      <c r="U529" s="186"/>
    </row>
    <row r="530" spans="5:21">
      <c r="E530" s="186"/>
      <c r="F530" s="186"/>
      <c r="J530" s="186"/>
      <c r="K530" s="186"/>
      <c r="O530" s="186"/>
      <c r="P530" s="186"/>
      <c r="T530" s="186"/>
      <c r="U530" s="186"/>
    </row>
    <row r="531" spans="5:21">
      <c r="E531" s="186"/>
      <c r="F531" s="186"/>
      <c r="J531" s="186"/>
      <c r="K531" s="186"/>
      <c r="O531" s="186"/>
      <c r="P531" s="186"/>
      <c r="T531" s="186"/>
      <c r="U531" s="186"/>
    </row>
    <row r="532" spans="5:21">
      <c r="E532" s="186"/>
      <c r="F532" s="186"/>
      <c r="J532" s="186"/>
      <c r="K532" s="186"/>
      <c r="O532" s="186"/>
      <c r="P532" s="186"/>
      <c r="T532" s="186"/>
      <c r="U532" s="186"/>
    </row>
    <row r="533" spans="5:21">
      <c r="E533" s="186"/>
      <c r="F533" s="186"/>
      <c r="J533" s="186"/>
      <c r="K533" s="186"/>
      <c r="O533" s="186"/>
      <c r="P533" s="186"/>
      <c r="T533" s="186"/>
      <c r="U533" s="186"/>
    </row>
    <row r="534" spans="5:21">
      <c r="E534" s="186"/>
      <c r="F534" s="186"/>
      <c r="J534" s="186"/>
      <c r="K534" s="186"/>
      <c r="O534" s="186"/>
      <c r="P534" s="186"/>
      <c r="T534" s="186"/>
      <c r="U534" s="186"/>
    </row>
    <row r="535" spans="5:21">
      <c r="E535" s="186"/>
      <c r="F535" s="186"/>
      <c r="J535" s="186"/>
      <c r="K535" s="186"/>
      <c r="O535" s="186"/>
      <c r="P535" s="186"/>
      <c r="T535" s="186"/>
      <c r="U535" s="186"/>
    </row>
    <row r="536" spans="5:21">
      <c r="E536" s="186"/>
      <c r="F536" s="186"/>
      <c r="J536" s="186"/>
      <c r="K536" s="186"/>
      <c r="O536" s="186"/>
      <c r="P536" s="186"/>
      <c r="T536" s="186"/>
      <c r="U536" s="186"/>
    </row>
    <row r="537" spans="5:21">
      <c r="E537" s="186"/>
      <c r="F537" s="186"/>
      <c r="J537" s="186"/>
      <c r="K537" s="186"/>
      <c r="O537" s="186"/>
      <c r="P537" s="186"/>
      <c r="T537" s="186"/>
      <c r="U537" s="186"/>
    </row>
    <row r="538" spans="5:21">
      <c r="E538" s="186"/>
      <c r="F538" s="186"/>
      <c r="J538" s="186"/>
      <c r="K538" s="186"/>
      <c r="O538" s="186"/>
      <c r="P538" s="186"/>
      <c r="T538" s="186"/>
      <c r="U538" s="186"/>
    </row>
    <row r="539" spans="5:21">
      <c r="E539" s="186"/>
      <c r="F539" s="186"/>
      <c r="J539" s="186"/>
      <c r="K539" s="186"/>
      <c r="O539" s="186"/>
      <c r="P539" s="186"/>
      <c r="T539" s="186"/>
      <c r="U539" s="186"/>
    </row>
    <row r="540" spans="5:21">
      <c r="E540" s="186"/>
      <c r="F540" s="186"/>
      <c r="J540" s="186"/>
      <c r="K540" s="186"/>
      <c r="O540" s="186"/>
      <c r="P540" s="186"/>
      <c r="T540" s="186"/>
      <c r="U540" s="186"/>
    </row>
    <row r="541" spans="5:21">
      <c r="E541" s="186"/>
      <c r="F541" s="186"/>
      <c r="J541" s="186"/>
      <c r="K541" s="186"/>
      <c r="O541" s="186"/>
      <c r="P541" s="186"/>
      <c r="T541" s="186"/>
      <c r="U541" s="186"/>
    </row>
    <row r="542" spans="5:21">
      <c r="E542" s="186"/>
      <c r="F542" s="186"/>
      <c r="J542" s="186"/>
      <c r="K542" s="186"/>
      <c r="O542" s="186"/>
      <c r="P542" s="186"/>
      <c r="T542" s="186"/>
      <c r="U542" s="186"/>
    </row>
    <row r="543" spans="5:21">
      <c r="E543" s="186"/>
      <c r="F543" s="186"/>
      <c r="J543" s="186"/>
      <c r="K543" s="186"/>
      <c r="O543" s="186"/>
      <c r="P543" s="186"/>
      <c r="T543" s="186"/>
      <c r="U543" s="186"/>
    </row>
    <row r="544" spans="5:21">
      <c r="E544" s="186"/>
      <c r="F544" s="186"/>
      <c r="J544" s="186"/>
      <c r="K544" s="186"/>
      <c r="O544" s="186"/>
      <c r="P544" s="186"/>
      <c r="T544" s="186"/>
      <c r="U544" s="186"/>
    </row>
    <row r="545" spans="5:21">
      <c r="E545" s="186"/>
      <c r="F545" s="186"/>
      <c r="J545" s="186"/>
      <c r="K545" s="186"/>
      <c r="O545" s="186"/>
      <c r="P545" s="186"/>
      <c r="T545" s="186"/>
      <c r="U545" s="186"/>
    </row>
    <row r="546" spans="5:21">
      <c r="E546" s="186"/>
      <c r="F546" s="186"/>
      <c r="J546" s="186"/>
      <c r="K546" s="186"/>
      <c r="O546" s="186"/>
      <c r="P546" s="186"/>
      <c r="T546" s="186"/>
      <c r="U546" s="186"/>
    </row>
    <row r="547" spans="5:21">
      <c r="E547" s="186"/>
      <c r="F547" s="186"/>
      <c r="J547" s="186"/>
      <c r="K547" s="186"/>
      <c r="O547" s="186"/>
      <c r="P547" s="186"/>
      <c r="T547" s="186"/>
      <c r="U547" s="186"/>
    </row>
    <row r="548" spans="5:21">
      <c r="E548" s="186"/>
      <c r="F548" s="186"/>
      <c r="J548" s="186"/>
      <c r="K548" s="186"/>
      <c r="O548" s="186"/>
      <c r="P548" s="186"/>
      <c r="T548" s="186"/>
      <c r="U548" s="186"/>
    </row>
    <row r="549" spans="5:21">
      <c r="E549" s="186"/>
      <c r="F549" s="186"/>
      <c r="J549" s="186"/>
      <c r="K549" s="186"/>
      <c r="O549" s="186"/>
      <c r="P549" s="186"/>
      <c r="T549" s="186"/>
      <c r="U549" s="186"/>
    </row>
    <row r="550" spans="5:21">
      <c r="E550" s="186"/>
      <c r="F550" s="186"/>
      <c r="J550" s="186"/>
      <c r="K550" s="186"/>
      <c r="O550" s="186"/>
      <c r="P550" s="186"/>
      <c r="T550" s="186"/>
      <c r="U550" s="186"/>
    </row>
    <row r="551" spans="5:21">
      <c r="E551" s="186"/>
      <c r="F551" s="186"/>
      <c r="J551" s="186"/>
      <c r="K551" s="186"/>
      <c r="O551" s="186"/>
      <c r="P551" s="186"/>
      <c r="T551" s="186"/>
      <c r="U551" s="186"/>
    </row>
    <row r="552" spans="5:21">
      <c r="E552" s="186"/>
      <c r="F552" s="186"/>
      <c r="J552" s="186"/>
      <c r="K552" s="186"/>
      <c r="O552" s="186"/>
      <c r="P552" s="186"/>
      <c r="T552" s="186"/>
      <c r="U552" s="186"/>
    </row>
    <row r="553" spans="5:21">
      <c r="E553" s="186"/>
      <c r="F553" s="186"/>
      <c r="J553" s="186"/>
      <c r="K553" s="186"/>
      <c r="O553" s="186"/>
      <c r="P553" s="186"/>
      <c r="T553" s="186"/>
      <c r="U553" s="186"/>
    </row>
    <row r="554" spans="5:21">
      <c r="E554" s="186"/>
      <c r="F554" s="186"/>
      <c r="J554" s="186"/>
      <c r="K554" s="186"/>
      <c r="O554" s="186"/>
      <c r="P554" s="186"/>
      <c r="T554" s="186"/>
      <c r="U554" s="186"/>
    </row>
    <row r="555" spans="5:21">
      <c r="E555" s="186"/>
      <c r="F555" s="186"/>
      <c r="J555" s="186"/>
      <c r="K555" s="186"/>
      <c r="O555" s="186"/>
      <c r="P555" s="186"/>
      <c r="T555" s="186"/>
      <c r="U555" s="186"/>
    </row>
    <row r="556" spans="5:21">
      <c r="E556" s="186"/>
      <c r="F556" s="186"/>
      <c r="J556" s="186"/>
      <c r="K556" s="186"/>
      <c r="O556" s="186"/>
      <c r="P556" s="186"/>
      <c r="T556" s="186"/>
      <c r="U556" s="186"/>
    </row>
    <row r="557" spans="5:21">
      <c r="E557" s="186"/>
      <c r="F557" s="186"/>
      <c r="J557" s="186"/>
      <c r="K557" s="186"/>
      <c r="O557" s="186"/>
      <c r="P557" s="186"/>
      <c r="T557" s="186"/>
      <c r="U557" s="186"/>
    </row>
    <row r="558" spans="5:21">
      <c r="E558" s="186"/>
      <c r="F558" s="186"/>
      <c r="J558" s="186"/>
      <c r="K558" s="186"/>
      <c r="O558" s="186"/>
      <c r="P558" s="186"/>
      <c r="T558" s="186"/>
      <c r="U558" s="186"/>
    </row>
    <row r="559" spans="5:21">
      <c r="E559" s="186"/>
      <c r="F559" s="186"/>
      <c r="J559" s="186"/>
      <c r="K559" s="186"/>
      <c r="O559" s="186"/>
      <c r="P559" s="186"/>
      <c r="T559" s="186"/>
      <c r="U559" s="186"/>
    </row>
    <row r="560" spans="5:21">
      <c r="E560" s="186"/>
      <c r="F560" s="186"/>
      <c r="J560" s="186"/>
      <c r="K560" s="186"/>
      <c r="O560" s="186"/>
      <c r="P560" s="186"/>
      <c r="T560" s="186"/>
      <c r="U560" s="186"/>
    </row>
    <row r="561" spans="5:21">
      <c r="E561" s="186"/>
      <c r="F561" s="186"/>
      <c r="J561" s="186"/>
      <c r="K561" s="186"/>
      <c r="O561" s="186"/>
      <c r="P561" s="186"/>
      <c r="T561" s="186"/>
      <c r="U561" s="186"/>
    </row>
    <row r="562" spans="5:21">
      <c r="E562" s="186"/>
      <c r="F562" s="186"/>
      <c r="J562" s="186"/>
      <c r="K562" s="186"/>
      <c r="O562" s="186"/>
      <c r="P562" s="186"/>
      <c r="T562" s="186"/>
      <c r="U562" s="186"/>
    </row>
    <row r="563" spans="5:21">
      <c r="E563" s="186"/>
      <c r="F563" s="186"/>
      <c r="J563" s="186"/>
      <c r="K563" s="186"/>
      <c r="O563" s="186"/>
      <c r="P563" s="186"/>
      <c r="T563" s="186"/>
      <c r="U563" s="186"/>
    </row>
    <row r="564" spans="5:21">
      <c r="E564" s="186"/>
      <c r="F564" s="186"/>
      <c r="J564" s="186"/>
      <c r="K564" s="186"/>
      <c r="O564" s="186"/>
      <c r="P564" s="186"/>
      <c r="T564" s="186"/>
      <c r="U564" s="186"/>
    </row>
    <row r="565" spans="5:21">
      <c r="E565" s="186"/>
      <c r="F565" s="186"/>
      <c r="J565" s="186"/>
      <c r="K565" s="186"/>
      <c r="O565" s="186"/>
      <c r="P565" s="186"/>
      <c r="T565" s="186"/>
      <c r="U565" s="186"/>
    </row>
    <row r="566" spans="5:21">
      <c r="E566" s="186"/>
      <c r="F566" s="186"/>
      <c r="J566" s="186"/>
      <c r="K566" s="186"/>
      <c r="O566" s="186"/>
      <c r="P566" s="186"/>
      <c r="T566" s="186"/>
      <c r="U566" s="186"/>
    </row>
    <row r="567" spans="5:21">
      <c r="E567" s="186"/>
      <c r="F567" s="186"/>
      <c r="J567" s="186"/>
      <c r="K567" s="186"/>
      <c r="O567" s="186"/>
      <c r="P567" s="186"/>
      <c r="T567" s="186"/>
      <c r="U567" s="186"/>
    </row>
    <row r="568" spans="5:21">
      <c r="E568" s="186"/>
      <c r="F568" s="186"/>
      <c r="J568" s="186"/>
      <c r="K568" s="186"/>
      <c r="O568" s="186"/>
      <c r="P568" s="186"/>
      <c r="T568" s="186"/>
      <c r="U568" s="186"/>
    </row>
    <row r="569" spans="5:21">
      <c r="E569" s="186"/>
      <c r="F569" s="186"/>
      <c r="J569" s="186"/>
      <c r="K569" s="186"/>
      <c r="O569" s="186"/>
      <c r="P569" s="186"/>
      <c r="T569" s="186"/>
      <c r="U569" s="186"/>
    </row>
    <row r="570" spans="5:21">
      <c r="E570" s="186"/>
      <c r="F570" s="186"/>
      <c r="J570" s="186"/>
      <c r="K570" s="186"/>
      <c r="O570" s="186"/>
      <c r="P570" s="186"/>
      <c r="T570" s="186"/>
      <c r="U570" s="186"/>
    </row>
    <row r="571" spans="5:21">
      <c r="E571" s="186"/>
      <c r="F571" s="186"/>
      <c r="J571" s="186"/>
      <c r="K571" s="186"/>
      <c r="O571" s="186"/>
      <c r="P571" s="186"/>
      <c r="T571" s="186"/>
      <c r="U571" s="186"/>
    </row>
    <row r="572" spans="5:21">
      <c r="E572" s="186"/>
      <c r="F572" s="186"/>
      <c r="J572" s="186"/>
      <c r="K572" s="186"/>
      <c r="O572" s="186"/>
      <c r="P572" s="186"/>
      <c r="T572" s="186"/>
      <c r="U572" s="186"/>
    </row>
    <row r="573" spans="5:21">
      <c r="E573" s="186"/>
      <c r="F573" s="186"/>
      <c r="J573" s="186"/>
      <c r="K573" s="186"/>
      <c r="O573" s="186"/>
      <c r="P573" s="186"/>
      <c r="T573" s="186"/>
      <c r="U573" s="186"/>
    </row>
    <row r="574" spans="5:21">
      <c r="E574" s="186"/>
      <c r="F574" s="186"/>
      <c r="J574" s="186"/>
      <c r="K574" s="186"/>
      <c r="O574" s="186"/>
      <c r="P574" s="186"/>
      <c r="T574" s="186"/>
      <c r="U574" s="186"/>
    </row>
    <row r="575" spans="5:21">
      <c r="E575" s="186"/>
      <c r="F575" s="186"/>
      <c r="J575" s="186"/>
      <c r="K575" s="186"/>
      <c r="O575" s="186"/>
      <c r="P575" s="186"/>
      <c r="T575" s="186"/>
      <c r="U575" s="186"/>
    </row>
    <row r="576" spans="5:21">
      <c r="E576" s="186"/>
      <c r="F576" s="186"/>
      <c r="J576" s="186"/>
      <c r="K576" s="186"/>
      <c r="O576" s="186"/>
      <c r="P576" s="186"/>
      <c r="T576" s="186"/>
      <c r="U576" s="186"/>
    </row>
    <row r="577" spans="5:21">
      <c r="E577" s="186"/>
      <c r="F577" s="186"/>
      <c r="J577" s="186"/>
      <c r="K577" s="186"/>
      <c r="O577" s="186"/>
      <c r="P577" s="186"/>
      <c r="T577" s="186"/>
      <c r="U577" s="186"/>
    </row>
    <row r="578" spans="5:21">
      <c r="E578" s="186"/>
      <c r="F578" s="186"/>
      <c r="J578" s="186"/>
      <c r="K578" s="186"/>
      <c r="O578" s="186"/>
      <c r="P578" s="186"/>
      <c r="T578" s="186"/>
      <c r="U578" s="186"/>
    </row>
    <row r="579" spans="5:21">
      <c r="E579" s="186"/>
      <c r="F579" s="186"/>
      <c r="J579" s="186"/>
      <c r="K579" s="186"/>
      <c r="O579" s="186"/>
      <c r="P579" s="186"/>
      <c r="T579" s="186"/>
      <c r="U579" s="186"/>
    </row>
    <row r="580" spans="5:21">
      <c r="E580" s="186"/>
      <c r="F580" s="186"/>
      <c r="J580" s="186"/>
      <c r="K580" s="186"/>
      <c r="O580" s="186"/>
      <c r="P580" s="186"/>
      <c r="T580" s="186"/>
      <c r="U580" s="186"/>
    </row>
    <row r="581" spans="5:21">
      <c r="E581" s="186"/>
      <c r="F581" s="186"/>
      <c r="J581" s="186"/>
      <c r="K581" s="186"/>
      <c r="O581" s="186"/>
      <c r="P581" s="186"/>
      <c r="T581" s="186"/>
      <c r="U581" s="186"/>
    </row>
    <row r="582" spans="5:21">
      <c r="E582" s="186"/>
      <c r="F582" s="186"/>
      <c r="J582" s="186"/>
      <c r="K582" s="186"/>
      <c r="O582" s="186"/>
      <c r="P582" s="186"/>
      <c r="T582" s="186"/>
      <c r="U582" s="186"/>
    </row>
    <row r="583" spans="5:21">
      <c r="E583" s="186"/>
      <c r="F583" s="186"/>
      <c r="J583" s="186"/>
      <c r="K583" s="186"/>
      <c r="O583" s="186"/>
      <c r="P583" s="186"/>
      <c r="T583" s="186"/>
      <c r="U583" s="186"/>
    </row>
    <row r="584" spans="5:21">
      <c r="E584" s="186"/>
      <c r="F584" s="186"/>
      <c r="J584" s="186"/>
      <c r="K584" s="186"/>
      <c r="O584" s="186"/>
      <c r="P584" s="186"/>
      <c r="T584" s="186"/>
      <c r="U584" s="186"/>
    </row>
    <row r="585" spans="5:21">
      <c r="E585" s="186"/>
      <c r="F585" s="186"/>
      <c r="J585" s="186"/>
      <c r="K585" s="186"/>
      <c r="O585" s="186"/>
      <c r="P585" s="186"/>
      <c r="T585" s="186"/>
      <c r="U585" s="186"/>
    </row>
    <row r="586" spans="5:21">
      <c r="E586" s="186"/>
      <c r="F586" s="186"/>
      <c r="J586" s="186"/>
      <c r="K586" s="186"/>
      <c r="O586" s="186"/>
      <c r="P586" s="186"/>
      <c r="T586" s="186"/>
      <c r="U586" s="186"/>
    </row>
    <row r="587" spans="5:21">
      <c r="E587" s="186"/>
      <c r="F587" s="186"/>
      <c r="J587" s="186"/>
      <c r="K587" s="186"/>
      <c r="O587" s="186"/>
      <c r="P587" s="186"/>
      <c r="T587" s="186"/>
      <c r="U587" s="186"/>
    </row>
    <row r="588" spans="5:21">
      <c r="E588" s="186"/>
      <c r="F588" s="186"/>
      <c r="J588" s="186"/>
      <c r="K588" s="186"/>
      <c r="O588" s="186"/>
      <c r="P588" s="186"/>
      <c r="T588" s="186"/>
      <c r="U588" s="186"/>
    </row>
    <row r="589" spans="5:21">
      <c r="E589" s="186"/>
      <c r="F589" s="186"/>
      <c r="J589" s="186"/>
      <c r="K589" s="186"/>
      <c r="O589" s="186"/>
      <c r="P589" s="186"/>
      <c r="T589" s="186"/>
      <c r="U589" s="186"/>
    </row>
    <row r="590" spans="5:21">
      <c r="E590" s="186"/>
      <c r="F590" s="186"/>
      <c r="J590" s="186"/>
      <c r="K590" s="186"/>
      <c r="O590" s="186"/>
      <c r="P590" s="186"/>
      <c r="T590" s="186"/>
      <c r="U590" s="186"/>
    </row>
    <row r="591" spans="5:21">
      <c r="E591" s="186"/>
      <c r="F591" s="186"/>
      <c r="J591" s="186"/>
      <c r="K591" s="186"/>
      <c r="O591" s="186"/>
      <c r="P591" s="186"/>
      <c r="T591" s="186"/>
      <c r="U591" s="186"/>
    </row>
    <row r="592" spans="5:21">
      <c r="E592" s="186"/>
      <c r="F592" s="186"/>
      <c r="J592" s="186"/>
      <c r="K592" s="186"/>
      <c r="O592" s="186"/>
      <c r="P592" s="186"/>
      <c r="T592" s="186"/>
      <c r="U592" s="186"/>
    </row>
    <row r="593" spans="5:21">
      <c r="E593" s="186"/>
      <c r="F593" s="186"/>
      <c r="J593" s="186"/>
      <c r="K593" s="186"/>
      <c r="O593" s="186"/>
      <c r="P593" s="186"/>
      <c r="T593" s="186"/>
      <c r="U593" s="186"/>
    </row>
    <row r="594" spans="5:21">
      <c r="E594" s="186"/>
      <c r="F594" s="186"/>
      <c r="J594" s="186"/>
      <c r="K594" s="186"/>
      <c r="O594" s="186"/>
      <c r="P594" s="186"/>
      <c r="T594" s="186"/>
      <c r="U594" s="186"/>
    </row>
    <row r="595" spans="5:21">
      <c r="E595" s="186"/>
      <c r="F595" s="186"/>
      <c r="J595" s="186"/>
      <c r="K595" s="186"/>
      <c r="O595" s="186"/>
      <c r="P595" s="186"/>
      <c r="T595" s="186"/>
      <c r="U595" s="186"/>
    </row>
    <row r="596" spans="5:21">
      <c r="E596" s="186"/>
      <c r="F596" s="186"/>
      <c r="J596" s="186"/>
      <c r="K596" s="186"/>
      <c r="O596" s="186"/>
      <c r="P596" s="186"/>
      <c r="T596" s="186"/>
      <c r="U596" s="186"/>
    </row>
    <row r="597" spans="5:21">
      <c r="E597" s="186"/>
      <c r="F597" s="186"/>
      <c r="J597" s="186"/>
      <c r="K597" s="186"/>
      <c r="O597" s="186"/>
      <c r="P597" s="186"/>
      <c r="T597" s="186"/>
      <c r="U597" s="186"/>
    </row>
    <row r="598" spans="5:21">
      <c r="E598" s="186"/>
      <c r="F598" s="186"/>
      <c r="J598" s="186"/>
      <c r="K598" s="186"/>
      <c r="O598" s="186"/>
      <c r="P598" s="186"/>
      <c r="T598" s="186"/>
      <c r="U598" s="186"/>
    </row>
    <row r="599" spans="5:21">
      <c r="E599" s="186"/>
      <c r="F599" s="186"/>
      <c r="J599" s="186"/>
      <c r="K599" s="186"/>
      <c r="O599" s="186"/>
      <c r="P599" s="186"/>
      <c r="T599" s="186"/>
      <c r="U599" s="186"/>
    </row>
    <row r="600" spans="5:21">
      <c r="E600" s="186"/>
      <c r="F600" s="186"/>
      <c r="J600" s="186"/>
      <c r="K600" s="186"/>
      <c r="O600" s="186"/>
      <c r="P600" s="186"/>
      <c r="T600" s="186"/>
      <c r="U600" s="186"/>
    </row>
    <row r="601" spans="5:21">
      <c r="E601" s="186"/>
      <c r="F601" s="186"/>
      <c r="J601" s="186"/>
      <c r="K601" s="186"/>
      <c r="O601" s="186"/>
      <c r="P601" s="186"/>
      <c r="T601" s="186"/>
      <c r="U601" s="186"/>
    </row>
    <row r="602" spans="5:21">
      <c r="E602" s="186"/>
      <c r="F602" s="186"/>
      <c r="J602" s="186"/>
      <c r="K602" s="186"/>
      <c r="O602" s="186"/>
      <c r="P602" s="186"/>
      <c r="T602" s="186"/>
      <c r="U602" s="186"/>
    </row>
    <row r="603" spans="5:21">
      <c r="E603" s="186"/>
      <c r="F603" s="186"/>
      <c r="J603" s="186"/>
      <c r="K603" s="186"/>
      <c r="O603" s="186"/>
      <c r="P603" s="186"/>
      <c r="T603" s="186"/>
      <c r="U603" s="186"/>
    </row>
    <row r="604" spans="5:21">
      <c r="E604" s="186"/>
      <c r="F604" s="186"/>
      <c r="J604" s="186"/>
      <c r="K604" s="186"/>
      <c r="O604" s="186"/>
      <c r="P604" s="186"/>
      <c r="T604" s="186"/>
      <c r="U604" s="186"/>
    </row>
    <row r="605" spans="5:21">
      <c r="E605" s="186"/>
      <c r="F605" s="186"/>
      <c r="J605" s="186"/>
      <c r="K605" s="186"/>
      <c r="O605" s="186"/>
      <c r="P605" s="186"/>
      <c r="T605" s="186"/>
      <c r="U605" s="186"/>
    </row>
    <row r="606" spans="5:21">
      <c r="E606" s="186"/>
      <c r="F606" s="186"/>
      <c r="J606" s="186"/>
      <c r="K606" s="186"/>
      <c r="O606" s="186"/>
      <c r="P606" s="186"/>
      <c r="T606" s="186"/>
      <c r="U606" s="186"/>
    </row>
    <row r="607" spans="5:21">
      <c r="E607" s="186"/>
      <c r="F607" s="186"/>
      <c r="J607" s="186"/>
      <c r="K607" s="186"/>
      <c r="O607" s="186"/>
      <c r="P607" s="186"/>
      <c r="T607" s="186"/>
      <c r="U607" s="186"/>
    </row>
    <row r="608" spans="5:21">
      <c r="E608" s="186"/>
      <c r="F608" s="186"/>
      <c r="J608" s="186"/>
      <c r="K608" s="186"/>
      <c r="O608" s="186"/>
      <c r="P608" s="186"/>
      <c r="T608" s="186"/>
      <c r="U608" s="186"/>
    </row>
    <row r="609" spans="5:21">
      <c r="E609" s="186"/>
      <c r="F609" s="186"/>
      <c r="J609" s="186"/>
      <c r="K609" s="186"/>
      <c r="O609" s="186"/>
      <c r="P609" s="186"/>
      <c r="T609" s="186"/>
      <c r="U609" s="186"/>
    </row>
    <row r="610" spans="5:21">
      <c r="E610" s="186"/>
      <c r="F610" s="186"/>
      <c r="J610" s="186"/>
      <c r="K610" s="186"/>
      <c r="O610" s="186"/>
      <c r="P610" s="186"/>
      <c r="T610" s="186"/>
      <c r="U610" s="186"/>
    </row>
    <row r="611" spans="5:21">
      <c r="E611" s="186"/>
      <c r="F611" s="186"/>
      <c r="J611" s="186"/>
      <c r="K611" s="186"/>
      <c r="O611" s="186"/>
      <c r="P611" s="186"/>
      <c r="T611" s="186"/>
      <c r="U611" s="186"/>
    </row>
    <row r="612" spans="5:21">
      <c r="E612" s="186"/>
      <c r="F612" s="186"/>
      <c r="J612" s="186"/>
      <c r="K612" s="186"/>
      <c r="O612" s="186"/>
      <c r="P612" s="186"/>
      <c r="T612" s="186"/>
      <c r="U612" s="186"/>
    </row>
    <row r="613" spans="5:21">
      <c r="E613" s="186"/>
      <c r="F613" s="186"/>
      <c r="J613" s="186"/>
      <c r="K613" s="186"/>
      <c r="O613" s="186"/>
      <c r="P613" s="186"/>
      <c r="T613" s="186"/>
      <c r="U613" s="186"/>
    </row>
    <row r="614" spans="5:21">
      <c r="E614" s="186"/>
      <c r="F614" s="186"/>
      <c r="J614" s="186"/>
      <c r="K614" s="186"/>
      <c r="O614" s="186"/>
      <c r="P614" s="186"/>
      <c r="T614" s="186"/>
      <c r="U614" s="186"/>
    </row>
    <row r="615" spans="5:21">
      <c r="E615" s="186"/>
      <c r="F615" s="186"/>
      <c r="J615" s="186"/>
      <c r="K615" s="186"/>
      <c r="O615" s="186"/>
      <c r="P615" s="186"/>
      <c r="T615" s="186"/>
      <c r="U615" s="186"/>
    </row>
    <row r="616" spans="5:21">
      <c r="E616" s="186"/>
      <c r="F616" s="186"/>
      <c r="J616" s="186"/>
      <c r="K616" s="186"/>
      <c r="O616" s="186"/>
      <c r="P616" s="186"/>
      <c r="T616" s="186"/>
      <c r="U616" s="186"/>
    </row>
    <row r="617" spans="5:21">
      <c r="E617" s="186"/>
      <c r="F617" s="186"/>
      <c r="J617" s="186"/>
      <c r="K617" s="186"/>
      <c r="O617" s="186"/>
      <c r="P617" s="186"/>
      <c r="T617" s="186"/>
      <c r="U617" s="186"/>
    </row>
    <row r="618" spans="5:21">
      <c r="E618" s="186"/>
      <c r="F618" s="186"/>
      <c r="J618" s="186"/>
      <c r="K618" s="186"/>
      <c r="O618" s="186"/>
      <c r="P618" s="186"/>
      <c r="T618" s="186"/>
      <c r="U618" s="186"/>
    </row>
    <row r="619" spans="5:21">
      <c r="E619" s="186"/>
      <c r="F619" s="186"/>
      <c r="J619" s="186"/>
      <c r="K619" s="186"/>
      <c r="O619" s="186"/>
      <c r="P619" s="186"/>
      <c r="T619" s="186"/>
      <c r="U619" s="186"/>
    </row>
    <row r="620" spans="5:21">
      <c r="E620" s="186"/>
      <c r="F620" s="186"/>
      <c r="J620" s="186"/>
      <c r="K620" s="186"/>
      <c r="O620" s="186"/>
      <c r="P620" s="186"/>
      <c r="T620" s="186"/>
      <c r="U620" s="186"/>
    </row>
    <row r="621" spans="5:21">
      <c r="E621" s="186"/>
      <c r="F621" s="186"/>
      <c r="J621" s="186"/>
      <c r="K621" s="186"/>
      <c r="O621" s="186"/>
      <c r="P621" s="186"/>
      <c r="T621" s="186"/>
      <c r="U621" s="186"/>
    </row>
    <row r="622" spans="5:21">
      <c r="E622" s="186"/>
      <c r="F622" s="186"/>
      <c r="J622" s="186"/>
      <c r="K622" s="186"/>
      <c r="O622" s="186"/>
      <c r="P622" s="186"/>
      <c r="T622" s="186"/>
      <c r="U622" s="186"/>
    </row>
    <row r="623" spans="5:21">
      <c r="E623" s="186"/>
      <c r="F623" s="186"/>
      <c r="J623" s="186"/>
      <c r="K623" s="186"/>
      <c r="O623" s="186"/>
      <c r="P623" s="186"/>
      <c r="T623" s="186"/>
      <c r="U623" s="186"/>
    </row>
    <row r="624" spans="5:21">
      <c r="E624" s="186"/>
      <c r="F624" s="186"/>
      <c r="J624" s="186"/>
      <c r="K624" s="186"/>
      <c r="O624" s="186"/>
      <c r="P624" s="186"/>
      <c r="T624" s="186"/>
      <c r="U624" s="186"/>
    </row>
    <row r="625" spans="5:21">
      <c r="E625" s="186"/>
      <c r="F625" s="186"/>
      <c r="J625" s="186"/>
      <c r="K625" s="186"/>
      <c r="O625" s="186"/>
      <c r="P625" s="186"/>
      <c r="T625" s="186"/>
      <c r="U625" s="186"/>
    </row>
    <row r="626" spans="5:21">
      <c r="E626" s="186"/>
      <c r="F626" s="186"/>
      <c r="J626" s="186"/>
      <c r="K626" s="186"/>
      <c r="O626" s="186"/>
      <c r="P626" s="186"/>
      <c r="T626" s="186"/>
      <c r="U626" s="186"/>
    </row>
    <row r="627" spans="5:21">
      <c r="E627" s="186"/>
      <c r="F627" s="186"/>
      <c r="J627" s="186"/>
      <c r="K627" s="186"/>
      <c r="O627" s="186"/>
      <c r="P627" s="186"/>
      <c r="T627" s="186"/>
      <c r="U627" s="186"/>
    </row>
    <row r="628" spans="5:21">
      <c r="E628" s="186"/>
      <c r="F628" s="186"/>
      <c r="J628" s="186"/>
      <c r="K628" s="186"/>
      <c r="O628" s="186"/>
      <c r="P628" s="186"/>
      <c r="T628" s="186"/>
      <c r="U628" s="186"/>
    </row>
    <row r="629" spans="5:21">
      <c r="E629" s="186"/>
      <c r="F629" s="186"/>
      <c r="J629" s="186"/>
      <c r="K629" s="186"/>
      <c r="O629" s="186"/>
      <c r="P629" s="186"/>
      <c r="T629" s="186"/>
      <c r="U629" s="186"/>
    </row>
    <row r="630" spans="5:21">
      <c r="E630" s="186"/>
      <c r="F630" s="186"/>
      <c r="J630" s="186"/>
      <c r="K630" s="186"/>
      <c r="O630" s="186"/>
      <c r="P630" s="186"/>
      <c r="T630" s="186"/>
      <c r="U630" s="186"/>
    </row>
    <row r="631" spans="5:21">
      <c r="E631" s="186"/>
      <c r="F631" s="186"/>
      <c r="J631" s="186"/>
      <c r="K631" s="186"/>
      <c r="O631" s="186"/>
      <c r="P631" s="186"/>
      <c r="T631" s="186"/>
      <c r="U631" s="186"/>
    </row>
    <row r="632" spans="5:21">
      <c r="E632" s="186"/>
      <c r="F632" s="186"/>
      <c r="J632" s="186"/>
      <c r="K632" s="186"/>
      <c r="O632" s="186"/>
      <c r="P632" s="186"/>
      <c r="T632" s="186"/>
      <c r="U632" s="186"/>
    </row>
    <row r="633" spans="5:21">
      <c r="E633" s="186"/>
      <c r="F633" s="186"/>
      <c r="J633" s="186"/>
      <c r="K633" s="186"/>
      <c r="O633" s="186"/>
      <c r="P633" s="186"/>
      <c r="T633" s="186"/>
      <c r="U633" s="186"/>
    </row>
    <row r="634" spans="5:21">
      <c r="E634" s="186"/>
      <c r="F634" s="186"/>
      <c r="J634" s="186"/>
      <c r="K634" s="186"/>
      <c r="O634" s="186"/>
      <c r="P634" s="186"/>
      <c r="T634" s="186"/>
      <c r="U634" s="186"/>
    </row>
    <row r="635" spans="5:21">
      <c r="E635" s="186"/>
      <c r="F635" s="186"/>
      <c r="J635" s="186"/>
      <c r="K635" s="186"/>
      <c r="O635" s="186"/>
      <c r="P635" s="186"/>
      <c r="T635" s="186"/>
      <c r="U635" s="186"/>
    </row>
    <row r="636" spans="5:21">
      <c r="E636" s="186"/>
      <c r="F636" s="186"/>
      <c r="J636" s="186"/>
      <c r="K636" s="186"/>
      <c r="O636" s="186"/>
      <c r="P636" s="186"/>
      <c r="T636" s="186"/>
      <c r="U636" s="186"/>
    </row>
    <row r="637" spans="5:21">
      <c r="E637" s="186"/>
      <c r="F637" s="186"/>
      <c r="J637" s="186"/>
      <c r="K637" s="186"/>
      <c r="O637" s="186"/>
      <c r="P637" s="186"/>
      <c r="T637" s="186"/>
      <c r="U637" s="186"/>
    </row>
    <row r="638" spans="5:21">
      <c r="E638" s="186"/>
      <c r="F638" s="186"/>
      <c r="J638" s="186"/>
      <c r="K638" s="186"/>
      <c r="O638" s="186"/>
      <c r="P638" s="186"/>
      <c r="T638" s="186"/>
      <c r="U638" s="186"/>
    </row>
    <row r="639" spans="5:21">
      <c r="E639" s="186"/>
      <c r="F639" s="186"/>
      <c r="J639" s="186"/>
      <c r="K639" s="186"/>
      <c r="O639" s="186"/>
      <c r="P639" s="186"/>
      <c r="T639" s="186"/>
      <c r="U639" s="186"/>
    </row>
    <row r="640" spans="5:21">
      <c r="E640" s="186"/>
      <c r="F640" s="186"/>
      <c r="J640" s="186"/>
      <c r="K640" s="186"/>
      <c r="O640" s="186"/>
      <c r="P640" s="186"/>
      <c r="T640" s="186"/>
      <c r="U640" s="186"/>
    </row>
    <row r="641" spans="5:21">
      <c r="E641" s="186"/>
      <c r="F641" s="186"/>
      <c r="J641" s="186"/>
      <c r="K641" s="186"/>
      <c r="O641" s="186"/>
      <c r="P641" s="186"/>
      <c r="T641" s="186"/>
      <c r="U641" s="186"/>
    </row>
    <row r="642" spans="5:21">
      <c r="E642" s="186"/>
      <c r="F642" s="186"/>
      <c r="J642" s="186"/>
      <c r="K642" s="186"/>
      <c r="O642" s="186"/>
      <c r="P642" s="186"/>
      <c r="T642" s="186"/>
      <c r="U642" s="186"/>
    </row>
    <row r="643" spans="5:21">
      <c r="E643" s="186"/>
      <c r="F643" s="186"/>
      <c r="J643" s="186"/>
      <c r="K643" s="186"/>
      <c r="O643" s="186"/>
      <c r="P643" s="186"/>
      <c r="T643" s="186"/>
      <c r="U643" s="186"/>
    </row>
    <row r="644" spans="5:21">
      <c r="E644" s="186"/>
      <c r="F644" s="186"/>
      <c r="J644" s="186"/>
      <c r="K644" s="186"/>
      <c r="O644" s="186"/>
      <c r="P644" s="186"/>
      <c r="T644" s="186"/>
      <c r="U644" s="186"/>
    </row>
    <row r="645" spans="5:21">
      <c r="E645" s="186"/>
      <c r="F645" s="186"/>
      <c r="J645" s="186"/>
      <c r="K645" s="186"/>
      <c r="O645" s="186"/>
      <c r="P645" s="186"/>
      <c r="T645" s="186"/>
      <c r="U645" s="186"/>
    </row>
    <row r="646" spans="5:21">
      <c r="E646" s="186"/>
      <c r="F646" s="186"/>
      <c r="J646" s="186"/>
      <c r="K646" s="186"/>
      <c r="O646" s="186"/>
      <c r="P646" s="186"/>
      <c r="T646" s="186"/>
      <c r="U646" s="186"/>
    </row>
    <row r="647" spans="5:21">
      <c r="E647" s="186"/>
      <c r="F647" s="186"/>
      <c r="J647" s="186"/>
      <c r="K647" s="186"/>
      <c r="O647" s="186"/>
      <c r="P647" s="186"/>
      <c r="T647" s="186"/>
      <c r="U647" s="186"/>
    </row>
    <row r="648" spans="5:21">
      <c r="E648" s="186"/>
      <c r="F648" s="186"/>
      <c r="J648" s="186"/>
      <c r="K648" s="186"/>
      <c r="O648" s="186"/>
      <c r="P648" s="186"/>
      <c r="T648" s="186"/>
      <c r="U648" s="186"/>
    </row>
    <row r="649" spans="5:21">
      <c r="E649" s="186"/>
      <c r="F649" s="186"/>
      <c r="J649" s="186"/>
      <c r="K649" s="186"/>
      <c r="O649" s="186"/>
      <c r="P649" s="186"/>
      <c r="T649" s="186"/>
      <c r="U649" s="186"/>
    </row>
    <row r="650" spans="5:21">
      <c r="E650" s="186"/>
      <c r="F650" s="186"/>
      <c r="J650" s="186"/>
      <c r="K650" s="186"/>
      <c r="O650" s="186"/>
      <c r="P650" s="186"/>
      <c r="T650" s="186"/>
      <c r="U650" s="186"/>
    </row>
    <row r="651" spans="5:21">
      <c r="E651" s="186"/>
      <c r="F651" s="186"/>
      <c r="J651" s="186"/>
      <c r="K651" s="186"/>
      <c r="O651" s="186"/>
      <c r="P651" s="186"/>
      <c r="T651" s="186"/>
      <c r="U651" s="186"/>
    </row>
    <row r="652" spans="5:21">
      <c r="E652" s="186"/>
      <c r="F652" s="186"/>
      <c r="J652" s="186"/>
      <c r="K652" s="186"/>
      <c r="O652" s="186"/>
      <c r="P652" s="186"/>
      <c r="T652" s="186"/>
      <c r="U652" s="186"/>
    </row>
    <row r="653" spans="5:21">
      <c r="E653" s="186"/>
      <c r="F653" s="186"/>
      <c r="J653" s="186"/>
      <c r="K653" s="186"/>
      <c r="O653" s="186"/>
      <c r="P653" s="186"/>
      <c r="T653" s="186"/>
      <c r="U653" s="186"/>
    </row>
    <row r="654" spans="5:21">
      <c r="E654" s="186"/>
      <c r="F654" s="186"/>
      <c r="J654" s="186"/>
      <c r="K654" s="186"/>
      <c r="O654" s="186"/>
      <c r="P654" s="186"/>
      <c r="T654" s="186"/>
      <c r="U654" s="186"/>
    </row>
    <row r="655" spans="5:21">
      <c r="E655" s="186"/>
      <c r="F655" s="186"/>
      <c r="J655" s="186"/>
      <c r="K655" s="186"/>
      <c r="O655" s="186"/>
      <c r="P655" s="186"/>
      <c r="T655" s="186"/>
      <c r="U655" s="186"/>
    </row>
    <row r="656" spans="5:21">
      <c r="E656" s="186"/>
      <c r="F656" s="186"/>
      <c r="J656" s="186"/>
      <c r="K656" s="186"/>
      <c r="O656" s="186"/>
      <c r="P656" s="186"/>
      <c r="T656" s="186"/>
      <c r="U656" s="186"/>
    </row>
    <row r="657" spans="5:21">
      <c r="E657" s="186"/>
      <c r="F657" s="186"/>
      <c r="J657" s="186"/>
      <c r="K657" s="186"/>
      <c r="O657" s="186"/>
      <c r="P657" s="186"/>
      <c r="T657" s="186"/>
      <c r="U657" s="186"/>
    </row>
    <row r="658" spans="5:21">
      <c r="E658" s="186"/>
      <c r="F658" s="186"/>
      <c r="J658" s="186"/>
      <c r="K658" s="186"/>
      <c r="O658" s="186"/>
      <c r="P658" s="186"/>
      <c r="T658" s="186"/>
      <c r="U658" s="186"/>
    </row>
    <row r="659" spans="5:21">
      <c r="E659" s="186"/>
      <c r="F659" s="186"/>
      <c r="J659" s="186"/>
      <c r="K659" s="186"/>
      <c r="O659" s="186"/>
      <c r="P659" s="186"/>
      <c r="T659" s="186"/>
      <c r="U659" s="186"/>
    </row>
    <row r="660" spans="5:21">
      <c r="E660" s="186"/>
      <c r="F660" s="186"/>
      <c r="J660" s="186"/>
      <c r="K660" s="186"/>
      <c r="O660" s="186"/>
      <c r="P660" s="186"/>
      <c r="T660" s="186"/>
      <c r="U660" s="186"/>
    </row>
    <row r="661" spans="5:21">
      <c r="E661" s="186"/>
      <c r="F661" s="186"/>
      <c r="J661" s="186"/>
      <c r="K661" s="186"/>
      <c r="O661" s="186"/>
      <c r="P661" s="186"/>
      <c r="T661" s="186"/>
      <c r="U661" s="186"/>
    </row>
    <row r="662" spans="5:21">
      <c r="E662" s="186"/>
      <c r="F662" s="186"/>
      <c r="J662" s="186"/>
      <c r="K662" s="186"/>
      <c r="O662" s="186"/>
      <c r="P662" s="186"/>
      <c r="T662" s="186"/>
      <c r="U662" s="186"/>
    </row>
    <row r="663" spans="5:21">
      <c r="E663" s="186"/>
      <c r="F663" s="186"/>
      <c r="J663" s="186"/>
      <c r="K663" s="186"/>
      <c r="O663" s="186"/>
      <c r="P663" s="186"/>
      <c r="T663" s="186"/>
      <c r="U663" s="186"/>
    </row>
    <row r="664" spans="5:21">
      <c r="E664" s="186"/>
      <c r="F664" s="186"/>
      <c r="J664" s="186"/>
      <c r="K664" s="186"/>
      <c r="O664" s="186"/>
      <c r="P664" s="186"/>
      <c r="T664" s="186"/>
      <c r="U664" s="186"/>
    </row>
    <row r="665" spans="5:21">
      <c r="E665" s="186"/>
      <c r="F665" s="186"/>
      <c r="J665" s="186"/>
      <c r="K665" s="186"/>
      <c r="O665" s="186"/>
      <c r="P665" s="186"/>
      <c r="T665" s="186"/>
      <c r="U665" s="186"/>
    </row>
    <row r="666" spans="5:21">
      <c r="E666" s="186"/>
      <c r="F666" s="186"/>
      <c r="J666" s="186"/>
      <c r="K666" s="186"/>
      <c r="O666" s="186"/>
      <c r="P666" s="186"/>
      <c r="T666" s="186"/>
      <c r="U666" s="186"/>
    </row>
    <row r="667" spans="5:21">
      <c r="E667" s="186"/>
      <c r="F667" s="186"/>
      <c r="J667" s="186"/>
      <c r="K667" s="186"/>
      <c r="O667" s="186"/>
      <c r="P667" s="186"/>
      <c r="T667" s="186"/>
      <c r="U667" s="186"/>
    </row>
    <row r="668" spans="5:21">
      <c r="E668" s="186"/>
      <c r="F668" s="186"/>
      <c r="J668" s="186"/>
      <c r="K668" s="186"/>
      <c r="O668" s="186"/>
      <c r="P668" s="186"/>
      <c r="T668" s="186"/>
      <c r="U668" s="186"/>
    </row>
    <row r="669" spans="5:21">
      <c r="E669" s="186"/>
      <c r="F669" s="186"/>
      <c r="J669" s="186"/>
      <c r="K669" s="186"/>
      <c r="O669" s="186"/>
      <c r="P669" s="186"/>
      <c r="T669" s="186"/>
      <c r="U669" s="186"/>
    </row>
    <row r="670" spans="5:21">
      <c r="E670" s="186"/>
      <c r="F670" s="186"/>
      <c r="J670" s="186"/>
      <c r="K670" s="186"/>
      <c r="O670" s="186"/>
      <c r="P670" s="186"/>
      <c r="T670" s="186"/>
      <c r="U670" s="186"/>
    </row>
    <row r="671" spans="5:21">
      <c r="E671" s="186"/>
      <c r="F671" s="186"/>
      <c r="J671" s="186"/>
      <c r="K671" s="186"/>
      <c r="O671" s="186"/>
      <c r="P671" s="186"/>
      <c r="T671" s="186"/>
      <c r="U671" s="186"/>
    </row>
    <row r="672" spans="5:21">
      <c r="E672" s="186"/>
      <c r="F672" s="186"/>
      <c r="J672" s="186"/>
      <c r="K672" s="186"/>
      <c r="O672" s="186"/>
      <c r="P672" s="186"/>
      <c r="T672" s="186"/>
      <c r="U672" s="186"/>
    </row>
    <row r="673" spans="5:21">
      <c r="E673" s="186"/>
      <c r="F673" s="186"/>
      <c r="J673" s="186"/>
      <c r="K673" s="186"/>
      <c r="O673" s="186"/>
      <c r="P673" s="186"/>
      <c r="T673" s="186"/>
      <c r="U673" s="186"/>
    </row>
    <row r="674" spans="5:21">
      <c r="E674" s="186"/>
      <c r="F674" s="186"/>
      <c r="J674" s="186"/>
      <c r="K674" s="186"/>
      <c r="O674" s="186"/>
      <c r="P674" s="186"/>
      <c r="T674" s="186"/>
      <c r="U674" s="186"/>
    </row>
    <row r="675" spans="5:21">
      <c r="E675" s="186"/>
      <c r="F675" s="186"/>
      <c r="J675" s="186"/>
      <c r="K675" s="186"/>
      <c r="O675" s="186"/>
      <c r="P675" s="186"/>
      <c r="T675" s="186"/>
      <c r="U675" s="186"/>
    </row>
    <row r="676" spans="5:21">
      <c r="E676" s="186"/>
      <c r="F676" s="186"/>
      <c r="J676" s="186"/>
      <c r="K676" s="186"/>
      <c r="O676" s="186"/>
      <c r="P676" s="186"/>
      <c r="T676" s="186"/>
      <c r="U676" s="186"/>
    </row>
    <row r="677" spans="5:21">
      <c r="E677" s="186"/>
      <c r="F677" s="186"/>
      <c r="J677" s="186"/>
      <c r="K677" s="186"/>
      <c r="O677" s="186"/>
      <c r="P677" s="186"/>
      <c r="T677" s="186"/>
      <c r="U677" s="186"/>
    </row>
    <row r="678" spans="5:21">
      <c r="E678" s="186"/>
      <c r="F678" s="186"/>
      <c r="J678" s="186"/>
      <c r="K678" s="186"/>
      <c r="O678" s="186"/>
      <c r="P678" s="186"/>
      <c r="T678" s="186"/>
      <c r="U678" s="186"/>
    </row>
    <row r="679" spans="5:21">
      <c r="E679" s="186"/>
      <c r="F679" s="186"/>
      <c r="J679" s="186"/>
      <c r="K679" s="186"/>
      <c r="O679" s="186"/>
      <c r="P679" s="186"/>
      <c r="T679" s="186"/>
      <c r="U679" s="186"/>
    </row>
    <row r="680" spans="5:21">
      <c r="E680" s="186"/>
      <c r="F680" s="186"/>
      <c r="J680" s="186"/>
      <c r="K680" s="186"/>
      <c r="O680" s="186"/>
      <c r="P680" s="186"/>
      <c r="T680" s="186"/>
      <c r="U680" s="186"/>
    </row>
    <row r="681" spans="5:21">
      <c r="E681" s="186"/>
      <c r="F681" s="186"/>
      <c r="J681" s="186"/>
      <c r="K681" s="186"/>
      <c r="O681" s="186"/>
      <c r="P681" s="186"/>
      <c r="T681" s="186"/>
      <c r="U681" s="186"/>
    </row>
    <row r="682" spans="5:21">
      <c r="E682" s="186"/>
      <c r="F682" s="186"/>
      <c r="J682" s="186"/>
      <c r="K682" s="186"/>
      <c r="O682" s="186"/>
      <c r="P682" s="186"/>
      <c r="T682" s="186"/>
      <c r="U682" s="186"/>
    </row>
    <row r="683" spans="5:21">
      <c r="E683" s="186"/>
      <c r="F683" s="186"/>
      <c r="J683" s="186"/>
      <c r="K683" s="186"/>
      <c r="O683" s="186"/>
      <c r="P683" s="186"/>
      <c r="T683" s="186"/>
      <c r="U683" s="186"/>
    </row>
    <row r="684" spans="5:21">
      <c r="E684" s="186"/>
      <c r="F684" s="186"/>
      <c r="J684" s="186"/>
      <c r="K684" s="186"/>
      <c r="O684" s="186"/>
      <c r="P684" s="186"/>
      <c r="T684" s="186"/>
      <c r="U684" s="186"/>
    </row>
    <row r="685" spans="5:21">
      <c r="E685" s="186"/>
      <c r="F685" s="186"/>
      <c r="J685" s="186"/>
      <c r="K685" s="186"/>
      <c r="O685" s="186"/>
      <c r="P685" s="186"/>
      <c r="T685" s="186"/>
      <c r="U685" s="186"/>
    </row>
    <row r="686" spans="5:21">
      <c r="E686" s="186"/>
      <c r="F686" s="186"/>
      <c r="J686" s="186"/>
      <c r="K686" s="186"/>
      <c r="O686" s="186"/>
      <c r="P686" s="186"/>
      <c r="T686" s="186"/>
      <c r="U686" s="186"/>
    </row>
    <row r="687" spans="5:21">
      <c r="E687" s="186"/>
      <c r="F687" s="186"/>
      <c r="J687" s="186"/>
      <c r="K687" s="186"/>
      <c r="O687" s="186"/>
      <c r="P687" s="186"/>
      <c r="T687" s="186"/>
      <c r="U687" s="186"/>
    </row>
    <row r="688" spans="5:21">
      <c r="E688" s="186"/>
      <c r="F688" s="186"/>
      <c r="J688" s="186"/>
      <c r="K688" s="186"/>
      <c r="O688" s="186"/>
      <c r="P688" s="186"/>
      <c r="T688" s="186"/>
      <c r="U688" s="186"/>
    </row>
    <row r="689" spans="5:21">
      <c r="E689" s="186"/>
      <c r="F689" s="186"/>
      <c r="J689" s="186"/>
      <c r="K689" s="186"/>
      <c r="O689" s="186"/>
      <c r="P689" s="186"/>
      <c r="T689" s="186"/>
      <c r="U689" s="186"/>
    </row>
    <row r="690" spans="5:21">
      <c r="E690" s="186"/>
      <c r="F690" s="186"/>
      <c r="J690" s="186"/>
      <c r="K690" s="186"/>
      <c r="O690" s="186"/>
      <c r="P690" s="186"/>
      <c r="T690" s="186"/>
      <c r="U690" s="186"/>
    </row>
    <row r="691" spans="5:21">
      <c r="E691" s="186"/>
      <c r="F691" s="186"/>
      <c r="J691" s="186"/>
      <c r="K691" s="186"/>
      <c r="O691" s="186"/>
      <c r="P691" s="186"/>
      <c r="T691" s="186"/>
      <c r="U691" s="186"/>
    </row>
    <row r="692" spans="5:21">
      <c r="E692" s="186"/>
      <c r="F692" s="186"/>
      <c r="J692" s="186"/>
      <c r="K692" s="186"/>
      <c r="O692" s="186"/>
      <c r="P692" s="186"/>
      <c r="T692" s="186"/>
      <c r="U692" s="186"/>
    </row>
    <row r="693" spans="5:21">
      <c r="E693" s="186"/>
      <c r="F693" s="186"/>
      <c r="J693" s="186"/>
      <c r="K693" s="186"/>
      <c r="O693" s="186"/>
      <c r="P693" s="186"/>
      <c r="T693" s="186"/>
      <c r="U693" s="186"/>
    </row>
    <row r="694" spans="5:21">
      <c r="E694" s="186"/>
      <c r="F694" s="186"/>
      <c r="J694" s="186"/>
      <c r="K694" s="186"/>
      <c r="O694" s="186"/>
      <c r="P694" s="186"/>
      <c r="T694" s="186"/>
      <c r="U694" s="186"/>
    </row>
    <row r="695" spans="5:21">
      <c r="E695" s="186"/>
      <c r="F695" s="186"/>
      <c r="J695" s="186"/>
      <c r="K695" s="186"/>
      <c r="O695" s="186"/>
      <c r="P695" s="186"/>
      <c r="T695" s="186"/>
      <c r="U695" s="186"/>
    </row>
    <row r="696" spans="5:21">
      <c r="E696" s="186"/>
      <c r="F696" s="186"/>
      <c r="J696" s="186"/>
      <c r="K696" s="186"/>
      <c r="O696" s="186"/>
      <c r="P696" s="186"/>
      <c r="T696" s="186"/>
      <c r="U696" s="186"/>
    </row>
    <row r="697" spans="5:21">
      <c r="E697" s="186"/>
      <c r="F697" s="186"/>
      <c r="J697" s="186"/>
      <c r="K697" s="186"/>
      <c r="O697" s="186"/>
      <c r="P697" s="186"/>
      <c r="T697" s="186"/>
      <c r="U697" s="186"/>
    </row>
    <row r="698" spans="5:21">
      <c r="E698" s="186"/>
      <c r="F698" s="186"/>
      <c r="J698" s="186"/>
      <c r="K698" s="186"/>
      <c r="O698" s="186"/>
      <c r="P698" s="186"/>
      <c r="T698" s="186"/>
      <c r="U698" s="186"/>
    </row>
    <row r="699" spans="5:21">
      <c r="E699" s="186"/>
      <c r="F699" s="186"/>
      <c r="J699" s="186"/>
      <c r="K699" s="186"/>
      <c r="O699" s="186"/>
      <c r="P699" s="186"/>
      <c r="T699" s="186"/>
      <c r="U699" s="186"/>
    </row>
    <row r="700" spans="5:21">
      <c r="E700" s="186"/>
      <c r="F700" s="186"/>
      <c r="J700" s="186"/>
      <c r="K700" s="186"/>
      <c r="O700" s="186"/>
      <c r="P700" s="186"/>
      <c r="T700" s="186"/>
      <c r="U700" s="186"/>
    </row>
    <row r="701" spans="5:21">
      <c r="E701" s="186"/>
      <c r="F701" s="186"/>
      <c r="J701" s="186"/>
      <c r="K701" s="186"/>
      <c r="O701" s="186"/>
      <c r="P701" s="186"/>
      <c r="T701" s="186"/>
      <c r="U701" s="186"/>
    </row>
    <row r="702" spans="5:21">
      <c r="E702" s="186"/>
      <c r="F702" s="186"/>
      <c r="J702" s="186"/>
      <c r="K702" s="186"/>
      <c r="O702" s="186"/>
      <c r="P702" s="186"/>
      <c r="T702" s="186"/>
      <c r="U702" s="186"/>
    </row>
    <row r="703" spans="5:21">
      <c r="E703" s="186"/>
      <c r="F703" s="186"/>
      <c r="J703" s="186"/>
      <c r="K703" s="186"/>
      <c r="O703" s="186"/>
      <c r="P703" s="186"/>
      <c r="T703" s="186"/>
      <c r="U703" s="186"/>
    </row>
    <row r="704" spans="5:21">
      <c r="E704" s="186"/>
      <c r="F704" s="186"/>
      <c r="J704" s="186"/>
      <c r="K704" s="186"/>
      <c r="O704" s="186"/>
      <c r="P704" s="186"/>
      <c r="T704" s="186"/>
      <c r="U704" s="186"/>
    </row>
    <row r="705" spans="5:21">
      <c r="E705" s="186"/>
      <c r="F705" s="186"/>
      <c r="J705" s="186"/>
      <c r="K705" s="186"/>
      <c r="O705" s="186"/>
      <c r="P705" s="186"/>
      <c r="T705" s="186"/>
      <c r="U705" s="186"/>
    </row>
    <row r="706" spans="5:21">
      <c r="E706" s="186"/>
      <c r="F706" s="186"/>
      <c r="J706" s="186"/>
      <c r="K706" s="186"/>
      <c r="O706" s="186"/>
      <c r="P706" s="186"/>
      <c r="T706" s="186"/>
      <c r="U706" s="186"/>
    </row>
    <row r="707" spans="5:21">
      <c r="E707" s="186"/>
      <c r="F707" s="186"/>
      <c r="J707" s="186"/>
      <c r="K707" s="186"/>
      <c r="O707" s="186"/>
      <c r="P707" s="186"/>
      <c r="T707" s="186"/>
      <c r="U707" s="186"/>
    </row>
    <row r="708" spans="5:21">
      <c r="E708" s="186"/>
      <c r="F708" s="186"/>
      <c r="J708" s="186"/>
      <c r="K708" s="186"/>
      <c r="O708" s="186"/>
      <c r="P708" s="186"/>
      <c r="T708" s="186"/>
      <c r="U708" s="186"/>
    </row>
    <row r="709" spans="5:21">
      <c r="E709" s="186"/>
      <c r="F709" s="186"/>
      <c r="J709" s="186"/>
      <c r="K709" s="186"/>
      <c r="O709" s="186"/>
      <c r="P709" s="186"/>
      <c r="T709" s="186"/>
      <c r="U709" s="186"/>
    </row>
    <row r="710" spans="5:21">
      <c r="E710" s="186"/>
      <c r="F710" s="186"/>
      <c r="J710" s="186"/>
      <c r="K710" s="186"/>
      <c r="O710" s="186"/>
      <c r="P710" s="186"/>
      <c r="T710" s="186"/>
      <c r="U710" s="186"/>
    </row>
    <row r="711" spans="5:21">
      <c r="E711" s="186"/>
      <c r="F711" s="186"/>
      <c r="J711" s="186"/>
      <c r="K711" s="186"/>
      <c r="O711" s="186"/>
      <c r="P711" s="186"/>
      <c r="T711" s="186"/>
      <c r="U711" s="186"/>
    </row>
    <row r="712" spans="5:21">
      <c r="E712" s="186"/>
      <c r="F712" s="186"/>
      <c r="J712" s="186"/>
      <c r="K712" s="186"/>
      <c r="O712" s="186"/>
      <c r="P712" s="186"/>
      <c r="T712" s="186"/>
      <c r="U712" s="186"/>
    </row>
    <row r="713" spans="5:21">
      <c r="E713" s="186"/>
      <c r="F713" s="186"/>
      <c r="J713" s="186"/>
      <c r="K713" s="186"/>
      <c r="O713" s="186"/>
      <c r="P713" s="186"/>
      <c r="T713" s="186"/>
      <c r="U713" s="186"/>
    </row>
    <row r="714" spans="5:21">
      <c r="E714" s="186"/>
      <c r="F714" s="186"/>
      <c r="J714" s="186"/>
      <c r="K714" s="186"/>
      <c r="O714" s="186"/>
      <c r="P714" s="186"/>
      <c r="T714" s="186"/>
      <c r="U714" s="186"/>
    </row>
    <row r="715" spans="5:21">
      <c r="E715" s="186"/>
      <c r="F715" s="186"/>
      <c r="J715" s="186"/>
      <c r="K715" s="186"/>
      <c r="O715" s="186"/>
      <c r="P715" s="186"/>
      <c r="T715" s="186"/>
      <c r="U715" s="186"/>
    </row>
    <row r="716" spans="5:21">
      <c r="E716" s="186"/>
      <c r="F716" s="186"/>
      <c r="J716" s="186"/>
      <c r="K716" s="186"/>
      <c r="O716" s="186"/>
      <c r="P716" s="186"/>
      <c r="T716" s="186"/>
      <c r="U716" s="186"/>
    </row>
    <row r="717" spans="5:21">
      <c r="E717" s="186"/>
      <c r="F717" s="186"/>
      <c r="J717" s="186"/>
      <c r="K717" s="186"/>
      <c r="O717" s="186"/>
      <c r="P717" s="186"/>
      <c r="T717" s="186"/>
      <c r="U717" s="186"/>
    </row>
    <row r="718" spans="5:21">
      <c r="E718" s="186"/>
      <c r="F718" s="186"/>
      <c r="J718" s="186"/>
      <c r="K718" s="186"/>
      <c r="O718" s="186"/>
      <c r="P718" s="186"/>
      <c r="T718" s="186"/>
      <c r="U718" s="186"/>
    </row>
    <row r="719" spans="5:21">
      <c r="E719" s="186"/>
      <c r="F719" s="186"/>
      <c r="J719" s="186"/>
      <c r="K719" s="186"/>
      <c r="O719" s="186"/>
      <c r="P719" s="186"/>
      <c r="T719" s="186"/>
      <c r="U719" s="186"/>
    </row>
    <row r="720" spans="5:21">
      <c r="E720" s="186"/>
      <c r="F720" s="186"/>
      <c r="J720" s="186"/>
      <c r="K720" s="186"/>
      <c r="O720" s="186"/>
      <c r="P720" s="186"/>
      <c r="T720" s="186"/>
      <c r="U720" s="186"/>
    </row>
    <row r="721" spans="5:21">
      <c r="E721" s="186"/>
      <c r="F721" s="186"/>
      <c r="J721" s="186"/>
      <c r="K721" s="186"/>
      <c r="O721" s="186"/>
      <c r="P721" s="186"/>
      <c r="T721" s="186"/>
      <c r="U721" s="186"/>
    </row>
    <row r="722" spans="5:21">
      <c r="E722" s="186"/>
      <c r="F722" s="186"/>
      <c r="J722" s="186"/>
      <c r="K722" s="186"/>
      <c r="O722" s="186"/>
      <c r="P722" s="186"/>
      <c r="T722" s="186"/>
      <c r="U722" s="186"/>
    </row>
    <row r="723" spans="5:21">
      <c r="E723" s="186"/>
      <c r="F723" s="186"/>
      <c r="J723" s="186"/>
      <c r="K723" s="186"/>
      <c r="O723" s="186"/>
      <c r="P723" s="186"/>
      <c r="T723" s="186"/>
      <c r="U723" s="186"/>
    </row>
    <row r="724" spans="5:21">
      <c r="E724" s="186"/>
      <c r="F724" s="186"/>
      <c r="J724" s="186"/>
      <c r="K724" s="186"/>
      <c r="O724" s="186"/>
      <c r="P724" s="186"/>
      <c r="T724" s="186"/>
      <c r="U724" s="186"/>
    </row>
    <row r="725" spans="5:21">
      <c r="E725" s="186"/>
      <c r="F725" s="186"/>
      <c r="J725" s="186"/>
      <c r="K725" s="186"/>
      <c r="O725" s="186"/>
      <c r="P725" s="186"/>
      <c r="T725" s="186"/>
      <c r="U725" s="186"/>
    </row>
    <row r="726" spans="5:21">
      <c r="E726" s="186"/>
      <c r="F726" s="186"/>
      <c r="J726" s="186"/>
      <c r="K726" s="186"/>
      <c r="O726" s="186"/>
      <c r="P726" s="186"/>
      <c r="T726" s="186"/>
      <c r="U726" s="186"/>
    </row>
    <row r="727" spans="5:21">
      <c r="E727" s="186"/>
      <c r="F727" s="186"/>
      <c r="J727" s="186"/>
      <c r="K727" s="186"/>
      <c r="O727" s="186"/>
      <c r="P727" s="186"/>
      <c r="T727" s="186"/>
      <c r="U727" s="186"/>
    </row>
    <row r="728" spans="5:21">
      <c r="E728" s="186"/>
      <c r="F728" s="186"/>
      <c r="J728" s="186"/>
      <c r="K728" s="186"/>
      <c r="O728" s="186"/>
      <c r="P728" s="186"/>
      <c r="T728" s="186"/>
      <c r="U728" s="186"/>
    </row>
    <row r="729" spans="5:21">
      <c r="E729" s="186"/>
      <c r="F729" s="186"/>
      <c r="J729" s="186"/>
      <c r="K729" s="186"/>
      <c r="O729" s="186"/>
      <c r="P729" s="186"/>
      <c r="T729" s="186"/>
      <c r="U729" s="186"/>
    </row>
    <row r="730" spans="5:21">
      <c r="E730" s="186"/>
      <c r="F730" s="186"/>
      <c r="J730" s="186"/>
      <c r="K730" s="186"/>
      <c r="O730" s="186"/>
      <c r="P730" s="186"/>
      <c r="T730" s="186"/>
      <c r="U730" s="186"/>
    </row>
    <row r="731" spans="5:21">
      <c r="E731" s="186"/>
      <c r="F731" s="186"/>
      <c r="J731" s="186"/>
      <c r="K731" s="186"/>
      <c r="O731" s="186"/>
      <c r="P731" s="186"/>
      <c r="T731" s="186"/>
      <c r="U731" s="186"/>
    </row>
    <row r="732" spans="5:21">
      <c r="E732" s="186"/>
      <c r="F732" s="186"/>
      <c r="J732" s="186"/>
      <c r="K732" s="186"/>
      <c r="O732" s="186"/>
      <c r="P732" s="186"/>
      <c r="T732" s="186"/>
      <c r="U732" s="186"/>
    </row>
    <row r="733" spans="5:21">
      <c r="E733" s="186"/>
      <c r="F733" s="186"/>
      <c r="J733" s="186"/>
      <c r="K733" s="186"/>
      <c r="O733" s="186"/>
      <c r="P733" s="186"/>
      <c r="T733" s="186"/>
      <c r="U733" s="186"/>
    </row>
    <row r="734" spans="5:21">
      <c r="E734" s="186"/>
      <c r="F734" s="186"/>
      <c r="J734" s="186"/>
      <c r="K734" s="186"/>
      <c r="O734" s="186"/>
      <c r="P734" s="186"/>
      <c r="T734" s="186"/>
      <c r="U734" s="186"/>
    </row>
    <row r="735" spans="5:21">
      <c r="E735" s="186"/>
      <c r="F735" s="186"/>
      <c r="J735" s="186"/>
      <c r="K735" s="186"/>
      <c r="O735" s="186"/>
      <c r="P735" s="186"/>
      <c r="T735" s="186"/>
      <c r="U735" s="186"/>
    </row>
    <row r="736" spans="5:21">
      <c r="E736" s="186"/>
      <c r="F736" s="186"/>
      <c r="J736" s="186"/>
      <c r="K736" s="186"/>
      <c r="O736" s="186"/>
      <c r="P736" s="186"/>
      <c r="T736" s="186"/>
      <c r="U736" s="186"/>
    </row>
    <row r="737" spans="5:21">
      <c r="E737" s="186"/>
      <c r="F737" s="186"/>
      <c r="J737" s="186"/>
      <c r="K737" s="186"/>
      <c r="O737" s="186"/>
      <c r="P737" s="186"/>
      <c r="T737" s="186"/>
      <c r="U737" s="186"/>
    </row>
    <row r="738" spans="5:21">
      <c r="E738" s="186"/>
      <c r="F738" s="186"/>
      <c r="J738" s="186"/>
      <c r="K738" s="186"/>
      <c r="O738" s="186"/>
      <c r="P738" s="186"/>
      <c r="T738" s="186"/>
      <c r="U738" s="186"/>
    </row>
    <row r="739" spans="5:21">
      <c r="E739" s="186"/>
      <c r="F739" s="186"/>
      <c r="J739" s="186"/>
      <c r="K739" s="186"/>
      <c r="O739" s="186"/>
      <c r="P739" s="186"/>
      <c r="T739" s="186"/>
      <c r="U739" s="186"/>
    </row>
    <row r="740" spans="5:21">
      <c r="E740" s="186"/>
      <c r="F740" s="186"/>
      <c r="J740" s="186"/>
      <c r="K740" s="186"/>
      <c r="O740" s="186"/>
      <c r="P740" s="186"/>
      <c r="T740" s="186"/>
      <c r="U740" s="186"/>
    </row>
    <row r="741" spans="5:21">
      <c r="E741" s="186"/>
      <c r="F741" s="186"/>
      <c r="J741" s="186"/>
      <c r="K741" s="186"/>
      <c r="O741" s="186"/>
      <c r="P741" s="186"/>
      <c r="T741" s="186"/>
      <c r="U741" s="186"/>
    </row>
    <row r="742" spans="5:21">
      <c r="E742" s="186"/>
      <c r="F742" s="186"/>
      <c r="J742" s="186"/>
      <c r="K742" s="186"/>
      <c r="O742" s="186"/>
      <c r="P742" s="186"/>
      <c r="T742" s="186"/>
      <c r="U742" s="186"/>
    </row>
    <row r="743" spans="5:21">
      <c r="E743" s="186"/>
      <c r="F743" s="186"/>
      <c r="J743" s="186"/>
      <c r="K743" s="186"/>
      <c r="O743" s="186"/>
      <c r="P743" s="186"/>
      <c r="T743" s="186"/>
      <c r="U743" s="186"/>
    </row>
    <row r="744" spans="5:21">
      <c r="E744" s="186"/>
      <c r="F744" s="186"/>
      <c r="J744" s="186"/>
      <c r="K744" s="186"/>
      <c r="O744" s="186"/>
      <c r="P744" s="186"/>
      <c r="T744" s="186"/>
      <c r="U744" s="186"/>
    </row>
    <row r="745" spans="5:21">
      <c r="E745" s="186"/>
      <c r="F745" s="186"/>
      <c r="J745" s="186"/>
      <c r="K745" s="186"/>
      <c r="O745" s="186"/>
      <c r="P745" s="186"/>
      <c r="T745" s="186"/>
      <c r="U745" s="186"/>
    </row>
    <row r="746" spans="5:21">
      <c r="E746" s="186"/>
      <c r="F746" s="186"/>
      <c r="J746" s="186"/>
      <c r="K746" s="186"/>
      <c r="O746" s="186"/>
      <c r="P746" s="186"/>
      <c r="T746" s="186"/>
      <c r="U746" s="186"/>
    </row>
    <row r="747" spans="5:21">
      <c r="E747" s="186"/>
      <c r="F747" s="186"/>
      <c r="J747" s="186"/>
      <c r="K747" s="186"/>
      <c r="O747" s="186"/>
      <c r="P747" s="186"/>
      <c r="T747" s="186"/>
      <c r="U747" s="186"/>
    </row>
    <row r="748" spans="5:21">
      <c r="E748" s="186"/>
      <c r="F748" s="186"/>
      <c r="J748" s="186"/>
      <c r="K748" s="186"/>
      <c r="O748" s="186"/>
      <c r="P748" s="186"/>
      <c r="T748" s="186"/>
      <c r="U748" s="186"/>
    </row>
    <row r="749" spans="5:21">
      <c r="E749" s="186"/>
      <c r="F749" s="186"/>
      <c r="J749" s="186"/>
      <c r="K749" s="186"/>
      <c r="O749" s="186"/>
      <c r="P749" s="186"/>
      <c r="T749" s="186"/>
      <c r="U749" s="186"/>
    </row>
    <row r="750" spans="5:21">
      <c r="E750" s="186"/>
      <c r="F750" s="186"/>
      <c r="J750" s="186"/>
      <c r="K750" s="186"/>
      <c r="O750" s="186"/>
      <c r="P750" s="186"/>
      <c r="T750" s="186"/>
      <c r="U750" s="186"/>
    </row>
    <row r="751" spans="5:21">
      <c r="E751" s="186"/>
      <c r="F751" s="186"/>
      <c r="J751" s="186"/>
      <c r="K751" s="186"/>
      <c r="O751" s="186"/>
      <c r="P751" s="186"/>
      <c r="T751" s="186"/>
      <c r="U751" s="186"/>
    </row>
    <row r="752" spans="5:21">
      <c r="E752" s="186"/>
      <c r="F752" s="186"/>
      <c r="J752" s="186"/>
      <c r="K752" s="186"/>
      <c r="O752" s="186"/>
      <c r="P752" s="186"/>
      <c r="T752" s="186"/>
      <c r="U752" s="186"/>
    </row>
    <row r="753" spans="5:21">
      <c r="E753" s="186"/>
      <c r="F753" s="186"/>
      <c r="J753" s="186"/>
      <c r="K753" s="186"/>
      <c r="O753" s="186"/>
      <c r="P753" s="186"/>
      <c r="T753" s="186"/>
      <c r="U753" s="186"/>
    </row>
    <row r="754" spans="5:21">
      <c r="E754" s="186"/>
      <c r="F754" s="186"/>
      <c r="J754" s="186"/>
      <c r="K754" s="186"/>
      <c r="O754" s="186"/>
      <c r="P754" s="186"/>
      <c r="T754" s="186"/>
      <c r="U754" s="186"/>
    </row>
    <row r="755" spans="5:21">
      <c r="E755" s="186"/>
      <c r="F755" s="186"/>
      <c r="J755" s="186"/>
      <c r="K755" s="186"/>
      <c r="O755" s="186"/>
      <c r="P755" s="186"/>
      <c r="T755" s="186"/>
      <c r="U755" s="186"/>
    </row>
    <row r="756" spans="5:21">
      <c r="E756" s="186"/>
      <c r="F756" s="186"/>
      <c r="J756" s="186"/>
      <c r="K756" s="186"/>
      <c r="O756" s="186"/>
      <c r="P756" s="186"/>
      <c r="T756" s="186"/>
      <c r="U756" s="186"/>
    </row>
    <row r="757" spans="5:21">
      <c r="E757" s="186"/>
      <c r="F757" s="186"/>
      <c r="J757" s="186"/>
      <c r="K757" s="186"/>
      <c r="O757" s="186"/>
      <c r="P757" s="186"/>
      <c r="T757" s="186"/>
      <c r="U757" s="186"/>
    </row>
    <row r="758" spans="5:21">
      <c r="E758" s="186"/>
      <c r="F758" s="186"/>
      <c r="J758" s="186"/>
      <c r="K758" s="186"/>
      <c r="O758" s="186"/>
      <c r="P758" s="186"/>
      <c r="T758" s="186"/>
      <c r="U758" s="186"/>
    </row>
    <row r="759" spans="5:21">
      <c r="E759" s="186"/>
      <c r="F759" s="186"/>
      <c r="J759" s="186"/>
      <c r="K759" s="186"/>
      <c r="O759" s="186"/>
      <c r="P759" s="186"/>
      <c r="T759" s="186"/>
      <c r="U759" s="186"/>
    </row>
    <row r="760" spans="5:21">
      <c r="E760" s="186"/>
      <c r="F760" s="186"/>
      <c r="J760" s="186"/>
      <c r="K760" s="186"/>
      <c r="O760" s="186"/>
      <c r="P760" s="186"/>
      <c r="T760" s="186"/>
      <c r="U760" s="186"/>
    </row>
    <row r="761" spans="5:21">
      <c r="E761" s="186"/>
      <c r="F761" s="186"/>
      <c r="J761" s="186"/>
      <c r="K761" s="186"/>
      <c r="O761" s="186"/>
      <c r="P761" s="186"/>
      <c r="T761" s="186"/>
      <c r="U761" s="186"/>
    </row>
    <row r="762" spans="5:21">
      <c r="E762" s="186"/>
      <c r="F762" s="186"/>
      <c r="J762" s="186"/>
      <c r="K762" s="186"/>
      <c r="O762" s="186"/>
      <c r="P762" s="186"/>
      <c r="T762" s="186"/>
      <c r="U762" s="186"/>
    </row>
    <row r="763" spans="5:21">
      <c r="E763" s="186"/>
      <c r="F763" s="186"/>
      <c r="J763" s="186"/>
      <c r="K763" s="186"/>
      <c r="O763" s="186"/>
      <c r="P763" s="186"/>
      <c r="T763" s="186"/>
      <c r="U763" s="186"/>
    </row>
    <row r="764" spans="5:21">
      <c r="E764" s="186"/>
      <c r="F764" s="186"/>
      <c r="J764" s="186"/>
      <c r="K764" s="186"/>
      <c r="O764" s="186"/>
      <c r="P764" s="186"/>
      <c r="T764" s="186"/>
      <c r="U764" s="186"/>
    </row>
    <row r="765" spans="5:21">
      <c r="E765" s="186"/>
      <c r="F765" s="186"/>
      <c r="J765" s="186"/>
      <c r="K765" s="186"/>
      <c r="O765" s="186"/>
      <c r="P765" s="186"/>
      <c r="T765" s="186"/>
      <c r="U765" s="186"/>
    </row>
    <row r="766" spans="5:21">
      <c r="E766" s="186"/>
      <c r="F766" s="186"/>
      <c r="J766" s="186"/>
      <c r="K766" s="186"/>
      <c r="O766" s="186"/>
      <c r="P766" s="186"/>
      <c r="T766" s="186"/>
      <c r="U766" s="186"/>
    </row>
    <row r="767" spans="5:21">
      <c r="E767" s="186"/>
      <c r="F767" s="186"/>
      <c r="J767" s="186"/>
      <c r="K767" s="186"/>
      <c r="O767" s="186"/>
      <c r="P767" s="186"/>
      <c r="T767" s="186"/>
      <c r="U767" s="186"/>
    </row>
    <row r="768" spans="5:21">
      <c r="E768" s="186"/>
      <c r="F768" s="186"/>
      <c r="J768" s="186"/>
      <c r="K768" s="186"/>
      <c r="O768" s="186"/>
      <c r="P768" s="186"/>
      <c r="T768" s="186"/>
      <c r="U768" s="186"/>
    </row>
    <row r="769" spans="5:21">
      <c r="E769" s="186"/>
      <c r="F769" s="186"/>
      <c r="J769" s="186"/>
      <c r="K769" s="186"/>
      <c r="O769" s="186"/>
      <c r="P769" s="186"/>
      <c r="T769" s="186"/>
      <c r="U769" s="186"/>
    </row>
    <row r="770" spans="5:21">
      <c r="E770" s="186"/>
      <c r="F770" s="186"/>
      <c r="J770" s="186"/>
      <c r="K770" s="186"/>
      <c r="O770" s="186"/>
      <c r="P770" s="186"/>
      <c r="T770" s="186"/>
      <c r="U770" s="186"/>
    </row>
    <row r="771" spans="5:21">
      <c r="E771" s="186"/>
      <c r="F771" s="186"/>
      <c r="J771" s="186"/>
      <c r="K771" s="186"/>
      <c r="O771" s="186"/>
      <c r="P771" s="186"/>
      <c r="T771" s="186"/>
      <c r="U771" s="186"/>
    </row>
    <row r="772" spans="5:21">
      <c r="E772" s="186"/>
      <c r="F772" s="186"/>
      <c r="J772" s="186"/>
      <c r="K772" s="186"/>
      <c r="O772" s="186"/>
      <c r="P772" s="186"/>
      <c r="T772" s="186"/>
      <c r="U772" s="186"/>
    </row>
    <row r="773" spans="5:21">
      <c r="E773" s="186"/>
      <c r="F773" s="186"/>
      <c r="J773" s="186"/>
      <c r="K773" s="186"/>
      <c r="O773" s="186"/>
      <c r="P773" s="186"/>
      <c r="T773" s="186"/>
      <c r="U773" s="186"/>
    </row>
    <row r="774" spans="5:21">
      <c r="E774" s="186"/>
      <c r="F774" s="186"/>
      <c r="J774" s="186"/>
      <c r="K774" s="186"/>
      <c r="O774" s="186"/>
      <c r="P774" s="186"/>
      <c r="T774" s="186"/>
      <c r="U774" s="186"/>
    </row>
    <row r="775" spans="5:21">
      <c r="E775" s="186"/>
      <c r="F775" s="186"/>
      <c r="J775" s="186"/>
      <c r="K775" s="186"/>
      <c r="O775" s="186"/>
      <c r="P775" s="186"/>
      <c r="T775" s="186"/>
      <c r="U775" s="186"/>
    </row>
    <row r="776" spans="5:21">
      <c r="E776" s="186"/>
      <c r="F776" s="186"/>
      <c r="J776" s="186"/>
      <c r="K776" s="186"/>
      <c r="O776" s="186"/>
      <c r="P776" s="186"/>
      <c r="T776" s="186"/>
      <c r="U776" s="186"/>
    </row>
    <row r="777" spans="5:21">
      <c r="E777" s="186"/>
      <c r="F777" s="186"/>
      <c r="J777" s="186"/>
      <c r="K777" s="186"/>
      <c r="O777" s="186"/>
      <c r="P777" s="186"/>
      <c r="T777" s="186"/>
      <c r="U777" s="186"/>
    </row>
    <row r="778" spans="5:21">
      <c r="E778" s="186"/>
      <c r="F778" s="186"/>
      <c r="J778" s="186"/>
      <c r="K778" s="186"/>
      <c r="O778" s="186"/>
      <c r="P778" s="186"/>
      <c r="T778" s="186"/>
      <c r="U778" s="186"/>
    </row>
    <row r="779" spans="5:21">
      <c r="E779" s="186"/>
      <c r="F779" s="186"/>
      <c r="J779" s="186"/>
      <c r="K779" s="186"/>
      <c r="O779" s="186"/>
      <c r="P779" s="186"/>
      <c r="T779" s="186"/>
      <c r="U779" s="186"/>
    </row>
    <row r="780" spans="5:21">
      <c r="E780" s="186"/>
      <c r="F780" s="186"/>
      <c r="J780" s="186"/>
      <c r="K780" s="186"/>
      <c r="O780" s="186"/>
      <c r="P780" s="186"/>
      <c r="T780" s="186"/>
      <c r="U780" s="186"/>
    </row>
    <row r="781" spans="5:21">
      <c r="E781" s="186"/>
      <c r="F781" s="186"/>
      <c r="J781" s="186"/>
      <c r="K781" s="186"/>
      <c r="O781" s="186"/>
      <c r="P781" s="186"/>
      <c r="T781" s="186"/>
      <c r="U781" s="186"/>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72"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2" manualBreakCount="2">
    <brk id="31" max="20" man="1"/>
    <brk id="51" max="20" man="1"/>
  </rowBreaks>
  <ignoredErrors>
    <ignoredError sqref="A20:A28 A8 A33:A35 A40:A44 A49:A59" twoDigitTextYear="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pageSetUpPr fitToPage="1"/>
  </sheetPr>
  <dimension ref="A1:U744"/>
  <sheetViews>
    <sheetView windowProtection="1" zoomScaleNormal="100" zoomScaleSheetLayoutView="13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28515625" defaultRowHeight="12.75"/>
  <cols>
    <col min="1" max="1" width="7.140625" style="190" customWidth="1"/>
    <col min="2" max="2" width="44.5703125" style="191" customWidth="1"/>
    <col min="3" max="3" width="8.140625" style="192" customWidth="1"/>
    <col min="4" max="4" width="7.42578125" style="192" customWidth="1"/>
    <col min="5" max="5" width="9.85546875" style="194" customWidth="1"/>
    <col min="6" max="6" width="11.5703125" style="194" customWidth="1"/>
    <col min="7" max="7" width="3.7109375" style="194" customWidth="1"/>
    <col min="8" max="8" width="8.140625" style="192" customWidth="1"/>
    <col min="9" max="9" width="7.42578125" style="192" customWidth="1"/>
    <col min="10" max="10" width="9.85546875" style="194" customWidth="1"/>
    <col min="11" max="11" width="11.5703125" style="194" customWidth="1"/>
    <col min="12" max="12" width="3.7109375" style="194" customWidth="1"/>
    <col min="13" max="13" width="8.140625" style="192" customWidth="1"/>
    <col min="14" max="14" width="7.42578125" style="192" customWidth="1"/>
    <col min="15" max="15" width="9.85546875" style="194" customWidth="1"/>
    <col min="16" max="16" width="11.5703125" style="194" customWidth="1"/>
    <col min="17" max="17" width="3.7109375" style="194" customWidth="1"/>
    <col min="18" max="18" width="8.140625" style="192" customWidth="1"/>
    <col min="19" max="19" width="7.42578125" style="192" customWidth="1"/>
    <col min="20" max="20" width="9.85546875" style="194" customWidth="1"/>
    <col min="21" max="21" width="11.5703125" style="194" customWidth="1"/>
    <col min="22" max="256" width="9.28515625" style="194"/>
    <col min="257" max="257" width="7.140625" style="194" customWidth="1"/>
    <col min="258" max="258" width="44.5703125" style="194" customWidth="1"/>
    <col min="259" max="259" width="8.140625" style="194" customWidth="1"/>
    <col min="260" max="260" width="7.42578125" style="194" customWidth="1"/>
    <col min="261" max="261" width="9.85546875" style="194" customWidth="1"/>
    <col min="262" max="262" width="11.5703125" style="194" customWidth="1"/>
    <col min="263" max="512" width="9.28515625" style="194"/>
    <col min="513" max="513" width="7.140625" style="194" customWidth="1"/>
    <col min="514" max="514" width="44.5703125" style="194" customWidth="1"/>
    <col min="515" max="515" width="8.140625" style="194" customWidth="1"/>
    <col min="516" max="516" width="7.42578125" style="194" customWidth="1"/>
    <col min="517" max="517" width="9.85546875" style="194" customWidth="1"/>
    <col min="518" max="518" width="11.5703125" style="194" customWidth="1"/>
    <col min="519" max="768" width="9.28515625" style="194"/>
    <col min="769" max="769" width="7.140625" style="194" customWidth="1"/>
    <col min="770" max="770" width="44.5703125" style="194" customWidth="1"/>
    <col min="771" max="771" width="8.140625" style="194" customWidth="1"/>
    <col min="772" max="772" width="7.42578125" style="194" customWidth="1"/>
    <col min="773" max="773" width="9.85546875" style="194" customWidth="1"/>
    <col min="774" max="774" width="11.5703125" style="194" customWidth="1"/>
    <col min="775" max="1024" width="9.28515625" style="194"/>
    <col min="1025" max="1025" width="7.140625" style="194" customWidth="1"/>
    <col min="1026" max="1026" width="44.5703125" style="194" customWidth="1"/>
    <col min="1027" max="1027" width="8.140625" style="194" customWidth="1"/>
    <col min="1028" max="1028" width="7.42578125" style="194" customWidth="1"/>
    <col min="1029" max="1029" width="9.85546875" style="194" customWidth="1"/>
    <col min="1030" max="1030" width="11.5703125" style="194" customWidth="1"/>
    <col min="1031" max="1280" width="9.28515625" style="194"/>
    <col min="1281" max="1281" width="7.140625" style="194" customWidth="1"/>
    <col min="1282" max="1282" width="44.5703125" style="194" customWidth="1"/>
    <col min="1283" max="1283" width="8.140625" style="194" customWidth="1"/>
    <col min="1284" max="1284" width="7.42578125" style="194" customWidth="1"/>
    <col min="1285" max="1285" width="9.85546875" style="194" customWidth="1"/>
    <col min="1286" max="1286" width="11.5703125" style="194" customWidth="1"/>
    <col min="1287" max="1536" width="9.28515625" style="194"/>
    <col min="1537" max="1537" width="7.140625" style="194" customWidth="1"/>
    <col min="1538" max="1538" width="44.5703125" style="194" customWidth="1"/>
    <col min="1539" max="1539" width="8.140625" style="194" customWidth="1"/>
    <col min="1540" max="1540" width="7.42578125" style="194" customWidth="1"/>
    <col min="1541" max="1541" width="9.85546875" style="194" customWidth="1"/>
    <col min="1542" max="1542" width="11.5703125" style="194" customWidth="1"/>
    <col min="1543" max="1792" width="9.28515625" style="194"/>
    <col min="1793" max="1793" width="7.140625" style="194" customWidth="1"/>
    <col min="1794" max="1794" width="44.5703125" style="194" customWidth="1"/>
    <col min="1795" max="1795" width="8.140625" style="194" customWidth="1"/>
    <col min="1796" max="1796" width="7.42578125" style="194" customWidth="1"/>
    <col min="1797" max="1797" width="9.85546875" style="194" customWidth="1"/>
    <col min="1798" max="1798" width="11.5703125" style="194" customWidth="1"/>
    <col min="1799" max="2048" width="9.28515625" style="194"/>
    <col min="2049" max="2049" width="7.140625" style="194" customWidth="1"/>
    <col min="2050" max="2050" width="44.5703125" style="194" customWidth="1"/>
    <col min="2051" max="2051" width="8.140625" style="194" customWidth="1"/>
    <col min="2052" max="2052" width="7.42578125" style="194" customWidth="1"/>
    <col min="2053" max="2053" width="9.85546875" style="194" customWidth="1"/>
    <col min="2054" max="2054" width="11.5703125" style="194" customWidth="1"/>
    <col min="2055" max="2304" width="9.28515625" style="194"/>
    <col min="2305" max="2305" width="7.140625" style="194" customWidth="1"/>
    <col min="2306" max="2306" width="44.5703125" style="194" customWidth="1"/>
    <col min="2307" max="2307" width="8.140625" style="194" customWidth="1"/>
    <col min="2308" max="2308" width="7.42578125" style="194" customWidth="1"/>
    <col min="2309" max="2309" width="9.85546875" style="194" customWidth="1"/>
    <col min="2310" max="2310" width="11.5703125" style="194" customWidth="1"/>
    <col min="2311" max="2560" width="9.28515625" style="194"/>
    <col min="2561" max="2561" width="7.140625" style="194" customWidth="1"/>
    <col min="2562" max="2562" width="44.5703125" style="194" customWidth="1"/>
    <col min="2563" max="2563" width="8.140625" style="194" customWidth="1"/>
    <col min="2564" max="2564" width="7.42578125" style="194" customWidth="1"/>
    <col min="2565" max="2565" width="9.85546875" style="194" customWidth="1"/>
    <col min="2566" max="2566" width="11.5703125" style="194" customWidth="1"/>
    <col min="2567" max="2816" width="9.28515625" style="194"/>
    <col min="2817" max="2817" width="7.140625" style="194" customWidth="1"/>
    <col min="2818" max="2818" width="44.5703125" style="194" customWidth="1"/>
    <col min="2819" max="2819" width="8.140625" style="194" customWidth="1"/>
    <col min="2820" max="2820" width="7.42578125" style="194" customWidth="1"/>
    <col min="2821" max="2821" width="9.85546875" style="194" customWidth="1"/>
    <col min="2822" max="2822" width="11.5703125" style="194" customWidth="1"/>
    <col min="2823" max="3072" width="9.28515625" style="194"/>
    <col min="3073" max="3073" width="7.140625" style="194" customWidth="1"/>
    <col min="3074" max="3074" width="44.5703125" style="194" customWidth="1"/>
    <col min="3075" max="3075" width="8.140625" style="194" customWidth="1"/>
    <col min="3076" max="3076" width="7.42578125" style="194" customWidth="1"/>
    <col min="3077" max="3077" width="9.85546875" style="194" customWidth="1"/>
    <col min="3078" max="3078" width="11.5703125" style="194" customWidth="1"/>
    <col min="3079" max="3328" width="9.28515625" style="194"/>
    <col min="3329" max="3329" width="7.140625" style="194" customWidth="1"/>
    <col min="3330" max="3330" width="44.5703125" style="194" customWidth="1"/>
    <col min="3331" max="3331" width="8.140625" style="194" customWidth="1"/>
    <col min="3332" max="3332" width="7.42578125" style="194" customWidth="1"/>
    <col min="3333" max="3333" width="9.85546875" style="194" customWidth="1"/>
    <col min="3334" max="3334" width="11.5703125" style="194" customWidth="1"/>
    <col min="3335" max="3584" width="9.28515625" style="194"/>
    <col min="3585" max="3585" width="7.140625" style="194" customWidth="1"/>
    <col min="3586" max="3586" width="44.5703125" style="194" customWidth="1"/>
    <col min="3587" max="3587" width="8.140625" style="194" customWidth="1"/>
    <col min="3588" max="3588" width="7.42578125" style="194" customWidth="1"/>
    <col min="3589" max="3589" width="9.85546875" style="194" customWidth="1"/>
    <col min="3590" max="3590" width="11.5703125" style="194" customWidth="1"/>
    <col min="3591" max="3840" width="9.28515625" style="194"/>
    <col min="3841" max="3841" width="7.140625" style="194" customWidth="1"/>
    <col min="3842" max="3842" width="44.5703125" style="194" customWidth="1"/>
    <col min="3843" max="3843" width="8.140625" style="194" customWidth="1"/>
    <col min="3844" max="3844" width="7.42578125" style="194" customWidth="1"/>
    <col min="3845" max="3845" width="9.85546875" style="194" customWidth="1"/>
    <col min="3846" max="3846" width="11.5703125" style="194" customWidth="1"/>
    <col min="3847" max="4096" width="9.28515625" style="194"/>
    <col min="4097" max="4097" width="7.140625" style="194" customWidth="1"/>
    <col min="4098" max="4098" width="44.5703125" style="194" customWidth="1"/>
    <col min="4099" max="4099" width="8.140625" style="194" customWidth="1"/>
    <col min="4100" max="4100" width="7.42578125" style="194" customWidth="1"/>
    <col min="4101" max="4101" width="9.85546875" style="194" customWidth="1"/>
    <col min="4102" max="4102" width="11.5703125" style="194" customWidth="1"/>
    <col min="4103" max="4352" width="9.28515625" style="194"/>
    <col min="4353" max="4353" width="7.140625" style="194" customWidth="1"/>
    <col min="4354" max="4354" width="44.5703125" style="194" customWidth="1"/>
    <col min="4355" max="4355" width="8.140625" style="194" customWidth="1"/>
    <col min="4356" max="4356" width="7.42578125" style="194" customWidth="1"/>
    <col min="4357" max="4357" width="9.85546875" style="194" customWidth="1"/>
    <col min="4358" max="4358" width="11.5703125" style="194" customWidth="1"/>
    <col min="4359" max="4608" width="9.28515625" style="194"/>
    <col min="4609" max="4609" width="7.140625" style="194" customWidth="1"/>
    <col min="4610" max="4610" width="44.5703125" style="194" customWidth="1"/>
    <col min="4611" max="4611" width="8.140625" style="194" customWidth="1"/>
    <col min="4612" max="4612" width="7.42578125" style="194" customWidth="1"/>
    <col min="4613" max="4613" width="9.85546875" style="194" customWidth="1"/>
    <col min="4614" max="4614" width="11.5703125" style="194" customWidth="1"/>
    <col min="4615" max="4864" width="9.28515625" style="194"/>
    <col min="4865" max="4865" width="7.140625" style="194" customWidth="1"/>
    <col min="4866" max="4866" width="44.5703125" style="194" customWidth="1"/>
    <col min="4867" max="4867" width="8.140625" style="194" customWidth="1"/>
    <col min="4868" max="4868" width="7.42578125" style="194" customWidth="1"/>
    <col min="4869" max="4869" width="9.85546875" style="194" customWidth="1"/>
    <col min="4870" max="4870" width="11.5703125" style="194" customWidth="1"/>
    <col min="4871" max="5120" width="9.28515625" style="194"/>
    <col min="5121" max="5121" width="7.140625" style="194" customWidth="1"/>
    <col min="5122" max="5122" width="44.5703125" style="194" customWidth="1"/>
    <col min="5123" max="5123" width="8.140625" style="194" customWidth="1"/>
    <col min="5124" max="5124" width="7.42578125" style="194" customWidth="1"/>
    <col min="5125" max="5125" width="9.85546875" style="194" customWidth="1"/>
    <col min="5126" max="5126" width="11.5703125" style="194" customWidth="1"/>
    <col min="5127" max="5376" width="9.28515625" style="194"/>
    <col min="5377" max="5377" width="7.140625" style="194" customWidth="1"/>
    <col min="5378" max="5378" width="44.5703125" style="194" customWidth="1"/>
    <col min="5379" max="5379" width="8.140625" style="194" customWidth="1"/>
    <col min="5380" max="5380" width="7.42578125" style="194" customWidth="1"/>
    <col min="5381" max="5381" width="9.85546875" style="194" customWidth="1"/>
    <col min="5382" max="5382" width="11.5703125" style="194" customWidth="1"/>
    <col min="5383" max="5632" width="9.28515625" style="194"/>
    <col min="5633" max="5633" width="7.140625" style="194" customWidth="1"/>
    <col min="5634" max="5634" width="44.5703125" style="194" customWidth="1"/>
    <col min="5635" max="5635" width="8.140625" style="194" customWidth="1"/>
    <col min="5636" max="5636" width="7.42578125" style="194" customWidth="1"/>
    <col min="5637" max="5637" width="9.85546875" style="194" customWidth="1"/>
    <col min="5638" max="5638" width="11.5703125" style="194" customWidth="1"/>
    <col min="5639" max="5888" width="9.28515625" style="194"/>
    <col min="5889" max="5889" width="7.140625" style="194" customWidth="1"/>
    <col min="5890" max="5890" width="44.5703125" style="194" customWidth="1"/>
    <col min="5891" max="5891" width="8.140625" style="194" customWidth="1"/>
    <col min="5892" max="5892" width="7.42578125" style="194" customWidth="1"/>
    <col min="5893" max="5893" width="9.85546875" style="194" customWidth="1"/>
    <col min="5894" max="5894" width="11.5703125" style="194" customWidth="1"/>
    <col min="5895" max="6144" width="9.28515625" style="194"/>
    <col min="6145" max="6145" width="7.140625" style="194" customWidth="1"/>
    <col min="6146" max="6146" width="44.5703125" style="194" customWidth="1"/>
    <col min="6147" max="6147" width="8.140625" style="194" customWidth="1"/>
    <col min="6148" max="6148" width="7.42578125" style="194" customWidth="1"/>
    <col min="6149" max="6149" width="9.85546875" style="194" customWidth="1"/>
    <col min="6150" max="6150" width="11.5703125" style="194" customWidth="1"/>
    <col min="6151" max="6400" width="9.28515625" style="194"/>
    <col min="6401" max="6401" width="7.140625" style="194" customWidth="1"/>
    <col min="6402" max="6402" width="44.5703125" style="194" customWidth="1"/>
    <col min="6403" max="6403" width="8.140625" style="194" customWidth="1"/>
    <col min="6404" max="6404" width="7.42578125" style="194" customWidth="1"/>
    <col min="6405" max="6405" width="9.85546875" style="194" customWidth="1"/>
    <col min="6406" max="6406" width="11.5703125" style="194" customWidth="1"/>
    <col min="6407" max="6656" width="9.28515625" style="194"/>
    <col min="6657" max="6657" width="7.140625" style="194" customWidth="1"/>
    <col min="6658" max="6658" width="44.5703125" style="194" customWidth="1"/>
    <col min="6659" max="6659" width="8.140625" style="194" customWidth="1"/>
    <col min="6660" max="6660" width="7.42578125" style="194" customWidth="1"/>
    <col min="6661" max="6661" width="9.85546875" style="194" customWidth="1"/>
    <col min="6662" max="6662" width="11.5703125" style="194" customWidth="1"/>
    <col min="6663" max="6912" width="9.28515625" style="194"/>
    <col min="6913" max="6913" width="7.140625" style="194" customWidth="1"/>
    <col min="6914" max="6914" width="44.5703125" style="194" customWidth="1"/>
    <col min="6915" max="6915" width="8.140625" style="194" customWidth="1"/>
    <col min="6916" max="6916" width="7.42578125" style="194" customWidth="1"/>
    <col min="6917" max="6917" width="9.85546875" style="194" customWidth="1"/>
    <col min="6918" max="6918" width="11.5703125" style="194" customWidth="1"/>
    <col min="6919" max="7168" width="9.28515625" style="194"/>
    <col min="7169" max="7169" width="7.140625" style="194" customWidth="1"/>
    <col min="7170" max="7170" width="44.5703125" style="194" customWidth="1"/>
    <col min="7171" max="7171" width="8.140625" style="194" customWidth="1"/>
    <col min="7172" max="7172" width="7.42578125" style="194" customWidth="1"/>
    <col min="7173" max="7173" width="9.85546875" style="194" customWidth="1"/>
    <col min="7174" max="7174" width="11.5703125" style="194" customWidth="1"/>
    <col min="7175" max="7424" width="9.28515625" style="194"/>
    <col min="7425" max="7425" width="7.140625" style="194" customWidth="1"/>
    <col min="7426" max="7426" width="44.5703125" style="194" customWidth="1"/>
    <col min="7427" max="7427" width="8.140625" style="194" customWidth="1"/>
    <col min="7428" max="7428" width="7.42578125" style="194" customWidth="1"/>
    <col min="7429" max="7429" width="9.85546875" style="194" customWidth="1"/>
    <col min="7430" max="7430" width="11.5703125" style="194" customWidth="1"/>
    <col min="7431" max="7680" width="9.28515625" style="194"/>
    <col min="7681" max="7681" width="7.140625" style="194" customWidth="1"/>
    <col min="7682" max="7682" width="44.5703125" style="194" customWidth="1"/>
    <col min="7683" max="7683" width="8.140625" style="194" customWidth="1"/>
    <col min="7684" max="7684" width="7.42578125" style="194" customWidth="1"/>
    <col min="7685" max="7685" width="9.85546875" style="194" customWidth="1"/>
    <col min="7686" max="7686" width="11.5703125" style="194" customWidth="1"/>
    <col min="7687" max="7936" width="9.28515625" style="194"/>
    <col min="7937" max="7937" width="7.140625" style="194" customWidth="1"/>
    <col min="7938" max="7938" width="44.5703125" style="194" customWidth="1"/>
    <col min="7939" max="7939" width="8.140625" style="194" customWidth="1"/>
    <col min="7940" max="7940" width="7.42578125" style="194" customWidth="1"/>
    <col min="7941" max="7941" width="9.85546875" style="194" customWidth="1"/>
    <col min="7942" max="7942" width="11.5703125" style="194" customWidth="1"/>
    <col min="7943" max="8192" width="9.28515625" style="194"/>
    <col min="8193" max="8193" width="7.140625" style="194" customWidth="1"/>
    <col min="8194" max="8194" width="44.5703125" style="194" customWidth="1"/>
    <col min="8195" max="8195" width="8.140625" style="194" customWidth="1"/>
    <col min="8196" max="8196" width="7.42578125" style="194" customWidth="1"/>
    <col min="8197" max="8197" width="9.85546875" style="194" customWidth="1"/>
    <col min="8198" max="8198" width="11.5703125" style="194" customWidth="1"/>
    <col min="8199" max="8448" width="9.28515625" style="194"/>
    <col min="8449" max="8449" width="7.140625" style="194" customWidth="1"/>
    <col min="8450" max="8450" width="44.5703125" style="194" customWidth="1"/>
    <col min="8451" max="8451" width="8.140625" style="194" customWidth="1"/>
    <col min="8452" max="8452" width="7.42578125" style="194" customWidth="1"/>
    <col min="8453" max="8453" width="9.85546875" style="194" customWidth="1"/>
    <col min="8454" max="8454" width="11.5703125" style="194" customWidth="1"/>
    <col min="8455" max="8704" width="9.28515625" style="194"/>
    <col min="8705" max="8705" width="7.140625" style="194" customWidth="1"/>
    <col min="8706" max="8706" width="44.5703125" style="194" customWidth="1"/>
    <col min="8707" max="8707" width="8.140625" style="194" customWidth="1"/>
    <col min="8708" max="8708" width="7.42578125" style="194" customWidth="1"/>
    <col min="8709" max="8709" width="9.85546875" style="194" customWidth="1"/>
    <col min="8710" max="8710" width="11.5703125" style="194" customWidth="1"/>
    <col min="8711" max="8960" width="9.28515625" style="194"/>
    <col min="8961" max="8961" width="7.140625" style="194" customWidth="1"/>
    <col min="8962" max="8962" width="44.5703125" style="194" customWidth="1"/>
    <col min="8963" max="8963" width="8.140625" style="194" customWidth="1"/>
    <col min="8964" max="8964" width="7.42578125" style="194" customWidth="1"/>
    <col min="8965" max="8965" width="9.85546875" style="194" customWidth="1"/>
    <col min="8966" max="8966" width="11.5703125" style="194" customWidth="1"/>
    <col min="8967" max="9216" width="9.28515625" style="194"/>
    <col min="9217" max="9217" width="7.140625" style="194" customWidth="1"/>
    <col min="9218" max="9218" width="44.5703125" style="194" customWidth="1"/>
    <col min="9219" max="9219" width="8.140625" style="194" customWidth="1"/>
    <col min="9220" max="9220" width="7.42578125" style="194" customWidth="1"/>
    <col min="9221" max="9221" width="9.85546875" style="194" customWidth="1"/>
    <col min="9222" max="9222" width="11.5703125" style="194" customWidth="1"/>
    <col min="9223" max="9472" width="9.28515625" style="194"/>
    <col min="9473" max="9473" width="7.140625" style="194" customWidth="1"/>
    <col min="9474" max="9474" width="44.5703125" style="194" customWidth="1"/>
    <col min="9475" max="9475" width="8.140625" style="194" customWidth="1"/>
    <col min="9476" max="9476" width="7.42578125" style="194" customWidth="1"/>
    <col min="9477" max="9477" width="9.85546875" style="194" customWidth="1"/>
    <col min="9478" max="9478" width="11.5703125" style="194" customWidth="1"/>
    <col min="9479" max="9728" width="9.28515625" style="194"/>
    <col min="9729" max="9729" width="7.140625" style="194" customWidth="1"/>
    <col min="9730" max="9730" width="44.5703125" style="194" customWidth="1"/>
    <col min="9731" max="9731" width="8.140625" style="194" customWidth="1"/>
    <col min="9732" max="9732" width="7.42578125" style="194" customWidth="1"/>
    <col min="9733" max="9733" width="9.85546875" style="194" customWidth="1"/>
    <col min="9734" max="9734" width="11.5703125" style="194" customWidth="1"/>
    <col min="9735" max="9984" width="9.28515625" style="194"/>
    <col min="9985" max="9985" width="7.140625" style="194" customWidth="1"/>
    <col min="9986" max="9986" width="44.5703125" style="194" customWidth="1"/>
    <col min="9987" max="9987" width="8.140625" style="194" customWidth="1"/>
    <col min="9988" max="9988" width="7.42578125" style="194" customWidth="1"/>
    <col min="9989" max="9989" width="9.85546875" style="194" customWidth="1"/>
    <col min="9990" max="9990" width="11.5703125" style="194" customWidth="1"/>
    <col min="9991" max="10240" width="9.28515625" style="194"/>
    <col min="10241" max="10241" width="7.140625" style="194" customWidth="1"/>
    <col min="10242" max="10242" width="44.5703125" style="194" customWidth="1"/>
    <col min="10243" max="10243" width="8.140625" style="194" customWidth="1"/>
    <col min="10244" max="10244" width="7.42578125" style="194" customWidth="1"/>
    <col min="10245" max="10245" width="9.85546875" style="194" customWidth="1"/>
    <col min="10246" max="10246" width="11.5703125" style="194" customWidth="1"/>
    <col min="10247" max="10496" width="9.28515625" style="194"/>
    <col min="10497" max="10497" width="7.140625" style="194" customWidth="1"/>
    <col min="10498" max="10498" width="44.5703125" style="194" customWidth="1"/>
    <col min="10499" max="10499" width="8.140625" style="194" customWidth="1"/>
    <col min="10500" max="10500" width="7.42578125" style="194" customWidth="1"/>
    <col min="10501" max="10501" width="9.85546875" style="194" customWidth="1"/>
    <col min="10502" max="10502" width="11.5703125" style="194" customWidth="1"/>
    <col min="10503" max="10752" width="9.28515625" style="194"/>
    <col min="10753" max="10753" width="7.140625" style="194" customWidth="1"/>
    <col min="10754" max="10754" width="44.5703125" style="194" customWidth="1"/>
    <col min="10755" max="10755" width="8.140625" style="194" customWidth="1"/>
    <col min="10756" max="10756" width="7.42578125" style="194" customWidth="1"/>
    <col min="10757" max="10757" width="9.85546875" style="194" customWidth="1"/>
    <col min="10758" max="10758" width="11.5703125" style="194" customWidth="1"/>
    <col min="10759" max="11008" width="9.28515625" style="194"/>
    <col min="11009" max="11009" width="7.140625" style="194" customWidth="1"/>
    <col min="11010" max="11010" width="44.5703125" style="194" customWidth="1"/>
    <col min="11011" max="11011" width="8.140625" style="194" customWidth="1"/>
    <col min="11012" max="11012" width="7.42578125" style="194" customWidth="1"/>
    <col min="11013" max="11013" width="9.85546875" style="194" customWidth="1"/>
    <col min="11014" max="11014" width="11.5703125" style="194" customWidth="1"/>
    <col min="11015" max="11264" width="9.28515625" style="194"/>
    <col min="11265" max="11265" width="7.140625" style="194" customWidth="1"/>
    <col min="11266" max="11266" width="44.5703125" style="194" customWidth="1"/>
    <col min="11267" max="11267" width="8.140625" style="194" customWidth="1"/>
    <col min="11268" max="11268" width="7.42578125" style="194" customWidth="1"/>
    <col min="11269" max="11269" width="9.85546875" style="194" customWidth="1"/>
    <col min="11270" max="11270" width="11.5703125" style="194" customWidth="1"/>
    <col min="11271" max="11520" width="9.28515625" style="194"/>
    <col min="11521" max="11521" width="7.140625" style="194" customWidth="1"/>
    <col min="11522" max="11522" width="44.5703125" style="194" customWidth="1"/>
    <col min="11523" max="11523" width="8.140625" style="194" customWidth="1"/>
    <col min="11524" max="11524" width="7.42578125" style="194" customWidth="1"/>
    <col min="11525" max="11525" width="9.85546875" style="194" customWidth="1"/>
    <col min="11526" max="11526" width="11.5703125" style="194" customWidth="1"/>
    <col min="11527" max="11776" width="9.28515625" style="194"/>
    <col min="11777" max="11777" width="7.140625" style="194" customWidth="1"/>
    <col min="11778" max="11778" width="44.5703125" style="194" customWidth="1"/>
    <col min="11779" max="11779" width="8.140625" style="194" customWidth="1"/>
    <col min="11780" max="11780" width="7.42578125" style="194" customWidth="1"/>
    <col min="11781" max="11781" width="9.85546875" style="194" customWidth="1"/>
    <col min="11782" max="11782" width="11.5703125" style="194" customWidth="1"/>
    <col min="11783" max="12032" width="9.28515625" style="194"/>
    <col min="12033" max="12033" width="7.140625" style="194" customWidth="1"/>
    <col min="12034" max="12034" width="44.5703125" style="194" customWidth="1"/>
    <col min="12035" max="12035" width="8.140625" style="194" customWidth="1"/>
    <col min="12036" max="12036" width="7.42578125" style="194" customWidth="1"/>
    <col min="12037" max="12037" width="9.85546875" style="194" customWidth="1"/>
    <col min="12038" max="12038" width="11.5703125" style="194" customWidth="1"/>
    <col min="12039" max="12288" width="9.28515625" style="194"/>
    <col min="12289" max="12289" width="7.140625" style="194" customWidth="1"/>
    <col min="12290" max="12290" width="44.5703125" style="194" customWidth="1"/>
    <col min="12291" max="12291" width="8.140625" style="194" customWidth="1"/>
    <col min="12292" max="12292" width="7.42578125" style="194" customWidth="1"/>
    <col min="12293" max="12293" width="9.85546875" style="194" customWidth="1"/>
    <col min="12294" max="12294" width="11.5703125" style="194" customWidth="1"/>
    <col min="12295" max="12544" width="9.28515625" style="194"/>
    <col min="12545" max="12545" width="7.140625" style="194" customWidth="1"/>
    <col min="12546" max="12546" width="44.5703125" style="194" customWidth="1"/>
    <col min="12547" max="12547" width="8.140625" style="194" customWidth="1"/>
    <col min="12548" max="12548" width="7.42578125" style="194" customWidth="1"/>
    <col min="12549" max="12549" width="9.85546875" style="194" customWidth="1"/>
    <col min="12550" max="12550" width="11.5703125" style="194" customWidth="1"/>
    <col min="12551" max="12800" width="9.28515625" style="194"/>
    <col min="12801" max="12801" width="7.140625" style="194" customWidth="1"/>
    <col min="12802" max="12802" width="44.5703125" style="194" customWidth="1"/>
    <col min="12803" max="12803" width="8.140625" style="194" customWidth="1"/>
    <col min="12804" max="12804" width="7.42578125" style="194" customWidth="1"/>
    <col min="12805" max="12805" width="9.85546875" style="194" customWidth="1"/>
    <col min="12806" max="12806" width="11.5703125" style="194" customWidth="1"/>
    <col min="12807" max="13056" width="9.28515625" style="194"/>
    <col min="13057" max="13057" width="7.140625" style="194" customWidth="1"/>
    <col min="13058" max="13058" width="44.5703125" style="194" customWidth="1"/>
    <col min="13059" max="13059" width="8.140625" style="194" customWidth="1"/>
    <col min="13060" max="13060" width="7.42578125" style="194" customWidth="1"/>
    <col min="13061" max="13061" width="9.85546875" style="194" customWidth="1"/>
    <col min="13062" max="13062" width="11.5703125" style="194" customWidth="1"/>
    <col min="13063" max="13312" width="9.28515625" style="194"/>
    <col min="13313" max="13313" width="7.140625" style="194" customWidth="1"/>
    <col min="13314" max="13314" width="44.5703125" style="194" customWidth="1"/>
    <col min="13315" max="13315" width="8.140625" style="194" customWidth="1"/>
    <col min="13316" max="13316" width="7.42578125" style="194" customWidth="1"/>
    <col min="13317" max="13317" width="9.85546875" style="194" customWidth="1"/>
    <col min="13318" max="13318" width="11.5703125" style="194" customWidth="1"/>
    <col min="13319" max="13568" width="9.28515625" style="194"/>
    <col min="13569" max="13569" width="7.140625" style="194" customWidth="1"/>
    <col min="13570" max="13570" width="44.5703125" style="194" customWidth="1"/>
    <col min="13571" max="13571" width="8.140625" style="194" customWidth="1"/>
    <col min="13572" max="13572" width="7.42578125" style="194" customWidth="1"/>
    <col min="13573" max="13573" width="9.85546875" style="194" customWidth="1"/>
    <col min="13574" max="13574" width="11.5703125" style="194" customWidth="1"/>
    <col min="13575" max="13824" width="9.28515625" style="194"/>
    <col min="13825" max="13825" width="7.140625" style="194" customWidth="1"/>
    <col min="13826" max="13826" width="44.5703125" style="194" customWidth="1"/>
    <col min="13827" max="13827" width="8.140625" style="194" customWidth="1"/>
    <col min="13828" max="13828" width="7.42578125" style="194" customWidth="1"/>
    <col min="13829" max="13829" width="9.85546875" style="194" customWidth="1"/>
    <col min="13830" max="13830" width="11.5703125" style="194" customWidth="1"/>
    <col min="13831" max="14080" width="9.28515625" style="194"/>
    <col min="14081" max="14081" width="7.140625" style="194" customWidth="1"/>
    <col min="14082" max="14082" width="44.5703125" style="194" customWidth="1"/>
    <col min="14083" max="14083" width="8.140625" style="194" customWidth="1"/>
    <col min="14084" max="14084" width="7.42578125" style="194" customWidth="1"/>
    <col min="14085" max="14085" width="9.85546875" style="194" customWidth="1"/>
    <col min="14086" max="14086" width="11.5703125" style="194" customWidth="1"/>
    <col min="14087" max="14336" width="9.28515625" style="194"/>
    <col min="14337" max="14337" width="7.140625" style="194" customWidth="1"/>
    <col min="14338" max="14338" width="44.5703125" style="194" customWidth="1"/>
    <col min="14339" max="14339" width="8.140625" style="194" customWidth="1"/>
    <col min="14340" max="14340" width="7.42578125" style="194" customWidth="1"/>
    <col min="14341" max="14341" width="9.85546875" style="194" customWidth="1"/>
    <col min="14342" max="14342" width="11.5703125" style="194" customWidth="1"/>
    <col min="14343" max="14592" width="9.28515625" style="194"/>
    <col min="14593" max="14593" width="7.140625" style="194" customWidth="1"/>
    <col min="14594" max="14594" width="44.5703125" style="194" customWidth="1"/>
    <col min="14595" max="14595" width="8.140625" style="194" customWidth="1"/>
    <col min="14596" max="14596" width="7.42578125" style="194" customWidth="1"/>
    <col min="14597" max="14597" width="9.85546875" style="194" customWidth="1"/>
    <col min="14598" max="14598" width="11.5703125" style="194" customWidth="1"/>
    <col min="14599" max="14848" width="9.28515625" style="194"/>
    <col min="14849" max="14849" width="7.140625" style="194" customWidth="1"/>
    <col min="14850" max="14850" width="44.5703125" style="194" customWidth="1"/>
    <col min="14851" max="14851" width="8.140625" style="194" customWidth="1"/>
    <col min="14852" max="14852" width="7.42578125" style="194" customWidth="1"/>
    <col min="14853" max="14853" width="9.85546875" style="194" customWidth="1"/>
    <col min="14854" max="14854" width="11.5703125" style="194" customWidth="1"/>
    <col min="14855" max="15104" width="9.28515625" style="194"/>
    <col min="15105" max="15105" width="7.140625" style="194" customWidth="1"/>
    <col min="15106" max="15106" width="44.5703125" style="194" customWidth="1"/>
    <col min="15107" max="15107" width="8.140625" style="194" customWidth="1"/>
    <col min="15108" max="15108" width="7.42578125" style="194" customWidth="1"/>
    <col min="15109" max="15109" width="9.85546875" style="194" customWidth="1"/>
    <col min="15110" max="15110" width="11.5703125" style="194" customWidth="1"/>
    <col min="15111" max="15360" width="9.28515625" style="194"/>
    <col min="15361" max="15361" width="7.140625" style="194" customWidth="1"/>
    <col min="15362" max="15362" width="44.5703125" style="194" customWidth="1"/>
    <col min="15363" max="15363" width="8.140625" style="194" customWidth="1"/>
    <col min="15364" max="15364" width="7.42578125" style="194" customWidth="1"/>
    <col min="15365" max="15365" width="9.85546875" style="194" customWidth="1"/>
    <col min="15366" max="15366" width="11.5703125" style="194" customWidth="1"/>
    <col min="15367" max="15616" width="9.28515625" style="194"/>
    <col min="15617" max="15617" width="7.140625" style="194" customWidth="1"/>
    <col min="15618" max="15618" width="44.5703125" style="194" customWidth="1"/>
    <col min="15619" max="15619" width="8.140625" style="194" customWidth="1"/>
    <col min="15620" max="15620" width="7.42578125" style="194" customWidth="1"/>
    <col min="15621" max="15621" width="9.85546875" style="194" customWidth="1"/>
    <col min="15622" max="15622" width="11.5703125" style="194" customWidth="1"/>
    <col min="15623" max="15872" width="9.28515625" style="194"/>
    <col min="15873" max="15873" width="7.140625" style="194" customWidth="1"/>
    <col min="15874" max="15874" width="44.5703125" style="194" customWidth="1"/>
    <col min="15875" max="15875" width="8.140625" style="194" customWidth="1"/>
    <col min="15876" max="15876" width="7.42578125" style="194" customWidth="1"/>
    <col min="15877" max="15877" width="9.85546875" style="194" customWidth="1"/>
    <col min="15878" max="15878" width="11.5703125" style="194" customWidth="1"/>
    <col min="15879" max="16128" width="9.28515625" style="194"/>
    <col min="16129" max="16129" width="7.140625" style="194" customWidth="1"/>
    <col min="16130" max="16130" width="44.5703125" style="194" customWidth="1"/>
    <col min="16131" max="16131" width="8.140625" style="194" customWidth="1"/>
    <col min="16132" max="16132" width="7.42578125" style="194" customWidth="1"/>
    <col min="16133" max="16133" width="9.85546875" style="194" customWidth="1"/>
    <col min="16134" max="16134" width="11.5703125" style="194" customWidth="1"/>
    <col min="16135" max="16384" width="9.28515625" style="194"/>
  </cols>
  <sheetData>
    <row r="1" spans="1:21" s="197" customFormat="1">
      <c r="A1" s="195"/>
      <c r="B1" s="196"/>
      <c r="C1" s="1162" t="s">
        <v>1265</v>
      </c>
      <c r="D1" s="1162"/>
      <c r="E1" s="1162"/>
      <c r="F1" s="1162"/>
      <c r="H1" s="1162" t="s">
        <v>1990</v>
      </c>
      <c r="I1" s="1162"/>
      <c r="J1" s="1162"/>
      <c r="K1" s="1162"/>
      <c r="M1" s="1162" t="s">
        <v>1991</v>
      </c>
      <c r="N1" s="1162"/>
      <c r="O1" s="1162"/>
      <c r="P1" s="1162"/>
      <c r="R1" s="1162" t="s">
        <v>1992</v>
      </c>
      <c r="S1" s="1162"/>
      <c r="T1" s="1162"/>
      <c r="U1" s="1162"/>
    </row>
    <row r="2" spans="1:21" s="197" customFormat="1">
      <c r="A2" s="195"/>
      <c r="B2" s="196"/>
      <c r="C2" s="200"/>
      <c r="D2" s="200"/>
      <c r="E2" s="200"/>
      <c r="F2" s="200"/>
      <c r="H2" s="200"/>
      <c r="I2" s="200"/>
      <c r="J2" s="200"/>
      <c r="K2" s="200"/>
      <c r="M2" s="200"/>
      <c r="N2" s="200"/>
      <c r="O2" s="200"/>
      <c r="P2" s="200"/>
      <c r="R2" s="200"/>
      <c r="S2" s="200"/>
      <c r="T2" s="200"/>
      <c r="U2" s="200"/>
    </row>
    <row r="3" spans="1:21" s="197" customFormat="1">
      <c r="A3" s="198" t="s">
        <v>1269</v>
      </c>
      <c r="B3" s="199" t="s">
        <v>1270</v>
      </c>
      <c r="C3" s="200" t="s">
        <v>1271</v>
      </c>
      <c r="D3" s="200" t="s">
        <v>1272</v>
      </c>
      <c r="E3" s="200" t="s">
        <v>1257</v>
      </c>
      <c r="F3" s="200" t="s">
        <v>1253</v>
      </c>
      <c r="H3" s="200" t="s">
        <v>1271</v>
      </c>
      <c r="I3" s="200" t="s">
        <v>1272</v>
      </c>
      <c r="J3" s="200" t="s">
        <v>1257</v>
      </c>
      <c r="K3" s="200" t="s">
        <v>1253</v>
      </c>
      <c r="M3" s="200" t="s">
        <v>1271</v>
      </c>
      <c r="N3" s="200" t="s">
        <v>1272</v>
      </c>
      <c r="O3" s="200" t="s">
        <v>1257</v>
      </c>
      <c r="P3" s="200" t="s">
        <v>1253</v>
      </c>
      <c r="R3" s="200" t="s">
        <v>1271</v>
      </c>
      <c r="S3" s="200" t="s">
        <v>1272</v>
      </c>
      <c r="T3" s="200" t="s">
        <v>1257</v>
      </c>
      <c r="U3" s="200" t="s">
        <v>1253</v>
      </c>
    </row>
    <row r="4" spans="1:21" s="197" customFormat="1">
      <c r="A4" s="190"/>
      <c r="B4" s="208"/>
      <c r="C4" s="192"/>
      <c r="D4" s="192"/>
      <c r="E4" s="192"/>
      <c r="F4" s="192"/>
      <c r="H4" s="192"/>
      <c r="I4" s="192"/>
      <c r="J4" s="192"/>
      <c r="K4" s="192"/>
      <c r="M4" s="192"/>
      <c r="N4" s="192"/>
      <c r="O4" s="192"/>
      <c r="P4" s="192"/>
      <c r="R4" s="192"/>
      <c r="S4" s="192"/>
      <c r="T4" s="192"/>
      <c r="U4" s="192"/>
    </row>
    <row r="5" spans="1:21">
      <c r="A5" s="203" t="s">
        <v>46</v>
      </c>
      <c r="B5" s="209" t="s">
        <v>1666</v>
      </c>
      <c r="C5" s="204"/>
      <c r="D5" s="204"/>
      <c r="E5" s="204"/>
      <c r="F5" s="202"/>
      <c r="H5" s="204"/>
      <c r="I5" s="204"/>
      <c r="J5" s="204"/>
      <c r="K5" s="202"/>
      <c r="M5" s="204"/>
      <c r="N5" s="204"/>
      <c r="O5" s="204"/>
      <c r="P5" s="202"/>
      <c r="R5" s="204"/>
      <c r="S5" s="204"/>
      <c r="T5" s="204"/>
      <c r="U5" s="202"/>
    </row>
    <row r="6" spans="1:21">
      <c r="E6" s="193"/>
      <c r="F6" s="193"/>
      <c r="J6" s="193"/>
      <c r="K6" s="193"/>
      <c r="O6" s="193"/>
      <c r="P6" s="193"/>
      <c r="T6" s="193"/>
      <c r="U6" s="193"/>
    </row>
    <row r="7" spans="1:21" s="106" customFormat="1" ht="38.25">
      <c r="A7" s="183" t="s">
        <v>1667</v>
      </c>
      <c r="B7" s="184" t="s">
        <v>1668</v>
      </c>
      <c r="C7" s="185" t="s">
        <v>1254</v>
      </c>
      <c r="D7" s="185">
        <v>96</v>
      </c>
      <c r="E7" s="1068"/>
      <c r="F7" s="186">
        <f>D7*E7</f>
        <v>0</v>
      </c>
      <c r="H7" s="185" t="s">
        <v>1254</v>
      </c>
      <c r="I7" s="185">
        <v>96</v>
      </c>
      <c r="J7" s="186">
        <f>E7</f>
        <v>0</v>
      </c>
      <c r="K7" s="186">
        <f>I7*J7</f>
        <v>0</v>
      </c>
      <c r="M7" s="185" t="s">
        <v>1254</v>
      </c>
      <c r="N7" s="185"/>
      <c r="O7" s="186">
        <f>E7</f>
        <v>0</v>
      </c>
      <c r="P7" s="186">
        <f>N7*O7</f>
        <v>0</v>
      </c>
      <c r="R7" s="185" t="s">
        <v>1254</v>
      </c>
      <c r="S7" s="185"/>
      <c r="T7" s="186">
        <f>E7</f>
        <v>0</v>
      </c>
      <c r="U7" s="186">
        <f>S7*T7</f>
        <v>0</v>
      </c>
    </row>
    <row r="8" spans="1:21" s="106" customFormat="1" ht="25.5">
      <c r="A8" s="183" t="s">
        <v>1669</v>
      </c>
      <c r="B8" s="184" t="s">
        <v>1670</v>
      </c>
      <c r="C8" s="185" t="s">
        <v>1254</v>
      </c>
      <c r="D8" s="185">
        <v>36</v>
      </c>
      <c r="E8" s="1068"/>
      <c r="F8" s="186">
        <f t="shared" ref="F8:F22" si="0">D8*E8</f>
        <v>0</v>
      </c>
      <c r="H8" s="185" t="s">
        <v>1254</v>
      </c>
      <c r="I8" s="185"/>
      <c r="J8" s="186">
        <f t="shared" ref="J8:J22" si="1">E8</f>
        <v>0</v>
      </c>
      <c r="K8" s="186">
        <f t="shared" ref="K8:K22" si="2">I8*J8</f>
        <v>0</v>
      </c>
      <c r="M8" s="185" t="s">
        <v>1254</v>
      </c>
      <c r="N8" s="185">
        <v>36</v>
      </c>
      <c r="O8" s="186">
        <f t="shared" ref="O8:O22" si="3">E8</f>
        <v>0</v>
      </c>
      <c r="P8" s="186">
        <f t="shared" ref="P8:P22" si="4">N8*O8</f>
        <v>0</v>
      </c>
      <c r="R8" s="185" t="s">
        <v>1254</v>
      </c>
      <c r="S8" s="185"/>
      <c r="T8" s="186">
        <f t="shared" ref="T8:T22" si="5">E8</f>
        <v>0</v>
      </c>
      <c r="U8" s="186">
        <f t="shared" ref="U8:U22" si="6">S8*T8</f>
        <v>0</v>
      </c>
    </row>
    <row r="9" spans="1:21" s="106" customFormat="1" ht="25.5">
      <c r="A9" s="183" t="s">
        <v>1671</v>
      </c>
      <c r="B9" s="184" t="s">
        <v>1672</v>
      </c>
      <c r="C9" s="185" t="s">
        <v>1</v>
      </c>
      <c r="D9" s="185">
        <v>4</v>
      </c>
      <c r="E9" s="1068"/>
      <c r="F9" s="186">
        <f t="shared" si="0"/>
        <v>0</v>
      </c>
      <c r="H9" s="185" t="s">
        <v>1</v>
      </c>
      <c r="I9" s="185"/>
      <c r="J9" s="186">
        <f t="shared" si="1"/>
        <v>0</v>
      </c>
      <c r="K9" s="186">
        <f t="shared" si="2"/>
        <v>0</v>
      </c>
      <c r="M9" s="185" t="s">
        <v>1</v>
      </c>
      <c r="N9" s="185">
        <v>2</v>
      </c>
      <c r="O9" s="186">
        <f t="shared" si="3"/>
        <v>0</v>
      </c>
      <c r="P9" s="186">
        <f t="shared" si="4"/>
        <v>0</v>
      </c>
      <c r="R9" s="185" t="s">
        <v>1</v>
      </c>
      <c r="S9" s="185">
        <v>2</v>
      </c>
      <c r="T9" s="186">
        <f t="shared" si="5"/>
        <v>0</v>
      </c>
      <c r="U9" s="186">
        <f t="shared" si="6"/>
        <v>0</v>
      </c>
    </row>
    <row r="10" spans="1:21" s="106" customFormat="1" ht="25.5">
      <c r="A10" s="183" t="s">
        <v>1673</v>
      </c>
      <c r="B10" s="184" t="s">
        <v>1674</v>
      </c>
      <c r="C10" s="185" t="s">
        <v>1</v>
      </c>
      <c r="D10" s="185">
        <v>4</v>
      </c>
      <c r="E10" s="1068"/>
      <c r="F10" s="186">
        <f t="shared" si="0"/>
        <v>0</v>
      </c>
      <c r="H10" s="185" t="s">
        <v>1</v>
      </c>
      <c r="I10" s="185"/>
      <c r="J10" s="186">
        <f t="shared" si="1"/>
        <v>0</v>
      </c>
      <c r="K10" s="186">
        <f t="shared" si="2"/>
        <v>0</v>
      </c>
      <c r="M10" s="185" t="s">
        <v>1</v>
      </c>
      <c r="N10" s="185">
        <v>2</v>
      </c>
      <c r="O10" s="186">
        <f t="shared" si="3"/>
        <v>0</v>
      </c>
      <c r="P10" s="186">
        <f t="shared" si="4"/>
        <v>0</v>
      </c>
      <c r="R10" s="185" t="s">
        <v>1</v>
      </c>
      <c r="S10" s="185">
        <v>2</v>
      </c>
      <c r="T10" s="186">
        <f t="shared" si="5"/>
        <v>0</v>
      </c>
      <c r="U10" s="186">
        <f t="shared" si="6"/>
        <v>0</v>
      </c>
    </row>
    <row r="11" spans="1:21" s="106" customFormat="1" ht="25.5">
      <c r="A11" s="183" t="s">
        <v>1675</v>
      </c>
      <c r="B11" s="187" t="s">
        <v>1676</v>
      </c>
      <c r="C11" s="188" t="s">
        <v>1254</v>
      </c>
      <c r="D11" s="188">
        <v>58</v>
      </c>
      <c r="E11" s="1069"/>
      <c r="F11" s="186">
        <f t="shared" si="0"/>
        <v>0</v>
      </c>
      <c r="H11" s="188" t="s">
        <v>1254</v>
      </c>
      <c r="I11" s="188"/>
      <c r="J11" s="186">
        <f t="shared" si="1"/>
        <v>0</v>
      </c>
      <c r="K11" s="186">
        <f t="shared" si="2"/>
        <v>0</v>
      </c>
      <c r="M11" s="188" t="s">
        <v>1254</v>
      </c>
      <c r="N11" s="188"/>
      <c r="O11" s="186">
        <f t="shared" si="3"/>
        <v>0</v>
      </c>
      <c r="P11" s="186">
        <f t="shared" si="4"/>
        <v>0</v>
      </c>
      <c r="R11" s="188" t="s">
        <v>1254</v>
      </c>
      <c r="S11" s="188">
        <v>58</v>
      </c>
      <c r="T11" s="186">
        <f t="shared" si="5"/>
        <v>0</v>
      </c>
      <c r="U11" s="186">
        <f t="shared" si="6"/>
        <v>0</v>
      </c>
    </row>
    <row r="12" spans="1:21" s="106" customFormat="1" ht="29.25" customHeight="1">
      <c r="A12" s="183" t="s">
        <v>1677</v>
      </c>
      <c r="B12" s="187" t="s">
        <v>1678</v>
      </c>
      <c r="C12" s="188" t="s">
        <v>1254</v>
      </c>
      <c r="D12" s="188">
        <v>4</v>
      </c>
      <c r="E12" s="1069"/>
      <c r="F12" s="186">
        <f t="shared" si="0"/>
        <v>0</v>
      </c>
      <c r="H12" s="188" t="s">
        <v>1254</v>
      </c>
      <c r="I12" s="188"/>
      <c r="J12" s="186">
        <f t="shared" si="1"/>
        <v>0</v>
      </c>
      <c r="K12" s="186">
        <f t="shared" si="2"/>
        <v>0</v>
      </c>
      <c r="M12" s="188" t="s">
        <v>1254</v>
      </c>
      <c r="N12" s="188"/>
      <c r="O12" s="186">
        <f t="shared" si="3"/>
        <v>0</v>
      </c>
      <c r="P12" s="186">
        <f t="shared" si="4"/>
        <v>0</v>
      </c>
      <c r="R12" s="188" t="s">
        <v>1254</v>
      </c>
      <c r="S12" s="188">
        <v>4</v>
      </c>
      <c r="T12" s="186">
        <f t="shared" si="5"/>
        <v>0</v>
      </c>
      <c r="U12" s="186">
        <f t="shared" si="6"/>
        <v>0</v>
      </c>
    </row>
    <row r="13" spans="1:21" s="106" customFormat="1" ht="25.5" customHeight="1">
      <c r="A13" s="183" t="s">
        <v>1679</v>
      </c>
      <c r="B13" s="187" t="s">
        <v>1680</v>
      </c>
      <c r="C13" s="188" t="s">
        <v>1254</v>
      </c>
      <c r="D13" s="188">
        <v>20</v>
      </c>
      <c r="E13" s="1069"/>
      <c r="F13" s="186">
        <f t="shared" si="0"/>
        <v>0</v>
      </c>
      <c r="H13" s="188" t="s">
        <v>1254</v>
      </c>
      <c r="I13" s="188"/>
      <c r="J13" s="186">
        <f t="shared" si="1"/>
        <v>0</v>
      </c>
      <c r="K13" s="186">
        <f t="shared" si="2"/>
        <v>0</v>
      </c>
      <c r="M13" s="188" t="s">
        <v>1254</v>
      </c>
      <c r="N13" s="188"/>
      <c r="O13" s="186">
        <f t="shared" si="3"/>
        <v>0</v>
      </c>
      <c r="P13" s="186">
        <f t="shared" si="4"/>
        <v>0</v>
      </c>
      <c r="R13" s="188" t="s">
        <v>1254</v>
      </c>
      <c r="S13" s="188">
        <v>20</v>
      </c>
      <c r="T13" s="186">
        <f t="shared" si="5"/>
        <v>0</v>
      </c>
      <c r="U13" s="186">
        <f t="shared" si="6"/>
        <v>0</v>
      </c>
    </row>
    <row r="14" spans="1:21" s="106" customFormat="1" ht="25.5">
      <c r="A14" s="183" t="s">
        <v>1681</v>
      </c>
      <c r="B14" s="187" t="s">
        <v>1682</v>
      </c>
      <c r="C14" s="188" t="s">
        <v>1</v>
      </c>
      <c r="D14" s="188">
        <v>8</v>
      </c>
      <c r="E14" s="1069"/>
      <c r="F14" s="186">
        <f t="shared" si="0"/>
        <v>0</v>
      </c>
      <c r="H14" s="188" t="s">
        <v>1</v>
      </c>
      <c r="I14" s="188"/>
      <c r="J14" s="186">
        <f t="shared" si="1"/>
        <v>0</v>
      </c>
      <c r="K14" s="186">
        <f t="shared" si="2"/>
        <v>0</v>
      </c>
      <c r="M14" s="188" t="s">
        <v>1</v>
      </c>
      <c r="N14" s="188">
        <v>4</v>
      </c>
      <c r="O14" s="186">
        <f t="shared" si="3"/>
        <v>0</v>
      </c>
      <c r="P14" s="186">
        <f t="shared" si="4"/>
        <v>0</v>
      </c>
      <c r="R14" s="188" t="s">
        <v>1</v>
      </c>
      <c r="S14" s="188">
        <v>4</v>
      </c>
      <c r="T14" s="186">
        <f t="shared" si="5"/>
        <v>0</v>
      </c>
      <c r="U14" s="186">
        <f t="shared" si="6"/>
        <v>0</v>
      </c>
    </row>
    <row r="15" spans="1:21" s="106" customFormat="1" ht="25.5">
      <c r="A15" s="183" t="s">
        <v>1683</v>
      </c>
      <c r="B15" s="187" t="s">
        <v>1684</v>
      </c>
      <c r="C15" s="188" t="s">
        <v>1</v>
      </c>
      <c r="D15" s="188">
        <v>4</v>
      </c>
      <c r="E15" s="1069"/>
      <c r="F15" s="186">
        <f t="shared" si="0"/>
        <v>0</v>
      </c>
      <c r="H15" s="188" t="s">
        <v>1</v>
      </c>
      <c r="I15" s="188"/>
      <c r="J15" s="186">
        <f t="shared" si="1"/>
        <v>0</v>
      </c>
      <c r="K15" s="186">
        <f t="shared" si="2"/>
        <v>0</v>
      </c>
      <c r="M15" s="188" t="s">
        <v>1</v>
      </c>
      <c r="N15" s="188"/>
      <c r="O15" s="186">
        <f t="shared" si="3"/>
        <v>0</v>
      </c>
      <c r="P15" s="186">
        <f t="shared" si="4"/>
        <v>0</v>
      </c>
      <c r="R15" s="188" t="s">
        <v>1</v>
      </c>
      <c r="S15" s="188">
        <v>4</v>
      </c>
      <c r="T15" s="186">
        <f t="shared" si="5"/>
        <v>0</v>
      </c>
      <c r="U15" s="186">
        <f t="shared" si="6"/>
        <v>0</v>
      </c>
    </row>
    <row r="16" spans="1:21" s="106" customFormat="1" ht="25.5">
      <c r="A16" s="183" t="s">
        <v>1685</v>
      </c>
      <c r="B16" s="187" t="s">
        <v>1686</v>
      </c>
      <c r="C16" s="188" t="s">
        <v>1</v>
      </c>
      <c r="D16" s="188">
        <v>4</v>
      </c>
      <c r="E16" s="1069"/>
      <c r="F16" s="186">
        <f t="shared" si="0"/>
        <v>0</v>
      </c>
      <c r="H16" s="188" t="s">
        <v>1</v>
      </c>
      <c r="I16" s="188"/>
      <c r="J16" s="186">
        <f t="shared" si="1"/>
        <v>0</v>
      </c>
      <c r="K16" s="186">
        <f t="shared" si="2"/>
        <v>0</v>
      </c>
      <c r="M16" s="188" t="s">
        <v>1</v>
      </c>
      <c r="N16" s="188"/>
      <c r="O16" s="186">
        <f t="shared" si="3"/>
        <v>0</v>
      </c>
      <c r="P16" s="186">
        <f t="shared" si="4"/>
        <v>0</v>
      </c>
      <c r="R16" s="188" t="s">
        <v>1</v>
      </c>
      <c r="S16" s="188">
        <v>4</v>
      </c>
      <c r="T16" s="186">
        <f t="shared" si="5"/>
        <v>0</v>
      </c>
      <c r="U16" s="186">
        <f t="shared" si="6"/>
        <v>0</v>
      </c>
    </row>
    <row r="17" spans="1:21" s="106" customFormat="1" ht="25.5">
      <c r="A17" s="183" t="s">
        <v>1687</v>
      </c>
      <c r="B17" s="187" t="s">
        <v>1688</v>
      </c>
      <c r="C17" s="188" t="s">
        <v>1</v>
      </c>
      <c r="D17" s="188">
        <v>12</v>
      </c>
      <c r="E17" s="1069"/>
      <c r="F17" s="186">
        <f t="shared" si="0"/>
        <v>0</v>
      </c>
      <c r="H17" s="188" t="s">
        <v>1</v>
      </c>
      <c r="I17" s="188"/>
      <c r="J17" s="186">
        <f t="shared" si="1"/>
        <v>0</v>
      </c>
      <c r="K17" s="186">
        <f t="shared" si="2"/>
        <v>0</v>
      </c>
      <c r="M17" s="188" t="s">
        <v>1</v>
      </c>
      <c r="N17" s="188">
        <v>12</v>
      </c>
      <c r="O17" s="186">
        <f t="shared" si="3"/>
        <v>0</v>
      </c>
      <c r="P17" s="186">
        <f t="shared" si="4"/>
        <v>0</v>
      </c>
      <c r="R17" s="188" t="s">
        <v>1</v>
      </c>
      <c r="S17" s="188"/>
      <c r="T17" s="186">
        <f t="shared" si="5"/>
        <v>0</v>
      </c>
      <c r="U17" s="186">
        <f t="shared" si="6"/>
        <v>0</v>
      </c>
    </row>
    <row r="18" spans="1:21" s="106" customFormat="1" ht="51">
      <c r="A18" s="183" t="s">
        <v>1689</v>
      </c>
      <c r="B18" s="184" t="s">
        <v>1690</v>
      </c>
      <c r="C18" s="185" t="s">
        <v>1230</v>
      </c>
      <c r="D18" s="185">
        <v>1</v>
      </c>
      <c r="E18" s="1068"/>
      <c r="F18" s="186">
        <f t="shared" si="0"/>
        <v>0</v>
      </c>
      <c r="H18" s="185" t="s">
        <v>1230</v>
      </c>
      <c r="I18" s="185"/>
      <c r="J18" s="186">
        <f t="shared" si="1"/>
        <v>0</v>
      </c>
      <c r="K18" s="186">
        <f t="shared" si="2"/>
        <v>0</v>
      </c>
      <c r="M18" s="185" t="s">
        <v>1230</v>
      </c>
      <c r="N18" s="185">
        <v>1</v>
      </c>
      <c r="O18" s="186">
        <f t="shared" si="3"/>
        <v>0</v>
      </c>
      <c r="P18" s="186">
        <f t="shared" si="4"/>
        <v>0</v>
      </c>
      <c r="R18" s="185" t="s">
        <v>1230</v>
      </c>
      <c r="S18" s="185"/>
      <c r="T18" s="186">
        <f t="shared" si="5"/>
        <v>0</v>
      </c>
      <c r="U18" s="186">
        <f t="shared" si="6"/>
        <v>0</v>
      </c>
    </row>
    <row r="19" spans="1:21" s="106" customFormat="1" ht="38.25">
      <c r="A19" s="183" t="s">
        <v>1691</v>
      </c>
      <c r="B19" s="184" t="s">
        <v>1692</v>
      </c>
      <c r="C19" s="185" t="s">
        <v>1</v>
      </c>
      <c r="D19" s="185">
        <v>1</v>
      </c>
      <c r="E19" s="1068"/>
      <c r="F19" s="186">
        <f t="shared" si="0"/>
        <v>0</v>
      </c>
      <c r="H19" s="185" t="s">
        <v>1</v>
      </c>
      <c r="I19" s="185"/>
      <c r="J19" s="186">
        <f t="shared" si="1"/>
        <v>0</v>
      </c>
      <c r="K19" s="186">
        <f t="shared" si="2"/>
        <v>0</v>
      </c>
      <c r="M19" s="185" t="s">
        <v>1</v>
      </c>
      <c r="N19" s="185">
        <v>1</v>
      </c>
      <c r="O19" s="186">
        <f t="shared" si="3"/>
        <v>0</v>
      </c>
      <c r="P19" s="186">
        <f t="shared" si="4"/>
        <v>0</v>
      </c>
      <c r="R19" s="185" t="s">
        <v>1</v>
      </c>
      <c r="S19" s="185"/>
      <c r="T19" s="186">
        <f t="shared" si="5"/>
        <v>0</v>
      </c>
      <c r="U19" s="186">
        <f t="shared" si="6"/>
        <v>0</v>
      </c>
    </row>
    <row r="20" spans="1:21" s="106" customFormat="1" ht="54" customHeight="1">
      <c r="A20" s="183" t="s">
        <v>1693</v>
      </c>
      <c r="B20" s="184" t="s">
        <v>2038</v>
      </c>
      <c r="C20" s="185" t="s">
        <v>1230</v>
      </c>
      <c r="D20" s="185">
        <v>1</v>
      </c>
      <c r="E20" s="1068"/>
      <c r="F20" s="186">
        <f t="shared" si="0"/>
        <v>0</v>
      </c>
      <c r="H20" s="185" t="s">
        <v>1230</v>
      </c>
      <c r="I20" s="185"/>
      <c r="J20" s="186">
        <f t="shared" si="1"/>
        <v>0</v>
      </c>
      <c r="K20" s="186">
        <f t="shared" si="2"/>
        <v>0</v>
      </c>
      <c r="M20" s="185" t="s">
        <v>1230</v>
      </c>
      <c r="N20" s="185"/>
      <c r="O20" s="186">
        <f t="shared" si="3"/>
        <v>0</v>
      </c>
      <c r="P20" s="186">
        <f t="shared" si="4"/>
        <v>0</v>
      </c>
      <c r="R20" s="185" t="s">
        <v>1230</v>
      </c>
      <c r="S20" s="185">
        <v>1</v>
      </c>
      <c r="T20" s="186">
        <f t="shared" si="5"/>
        <v>0</v>
      </c>
      <c r="U20" s="186">
        <f t="shared" si="6"/>
        <v>0</v>
      </c>
    </row>
    <row r="21" spans="1:21" s="106" customFormat="1" ht="25.5">
      <c r="A21" s="183" t="s">
        <v>1694</v>
      </c>
      <c r="B21" s="187" t="s">
        <v>1695</v>
      </c>
      <c r="C21" s="188" t="s">
        <v>1</v>
      </c>
      <c r="D21" s="188">
        <v>1</v>
      </c>
      <c r="E21" s="1069"/>
      <c r="F21" s="186">
        <f t="shared" si="0"/>
        <v>0</v>
      </c>
      <c r="H21" s="188" t="s">
        <v>1</v>
      </c>
      <c r="I21" s="188"/>
      <c r="J21" s="186">
        <f t="shared" si="1"/>
        <v>0</v>
      </c>
      <c r="K21" s="186">
        <f t="shared" si="2"/>
        <v>0</v>
      </c>
      <c r="M21" s="188" t="s">
        <v>1</v>
      </c>
      <c r="N21" s="188"/>
      <c r="O21" s="186">
        <f t="shared" si="3"/>
        <v>0</v>
      </c>
      <c r="P21" s="186">
        <f t="shared" si="4"/>
        <v>0</v>
      </c>
      <c r="R21" s="188" t="s">
        <v>1</v>
      </c>
      <c r="S21" s="188">
        <v>1</v>
      </c>
      <c r="T21" s="186">
        <f t="shared" si="5"/>
        <v>0</v>
      </c>
      <c r="U21" s="186">
        <f t="shared" si="6"/>
        <v>0</v>
      </c>
    </row>
    <row r="22" spans="1:21" s="106" customFormat="1" ht="25.5">
      <c r="A22" s="183" t="s">
        <v>1696</v>
      </c>
      <c r="B22" s="187" t="s">
        <v>1571</v>
      </c>
      <c r="C22" s="188" t="s">
        <v>1</v>
      </c>
      <c r="D22" s="188">
        <v>1</v>
      </c>
      <c r="E22" s="1069"/>
      <c r="F22" s="186">
        <f t="shared" si="0"/>
        <v>0</v>
      </c>
      <c r="H22" s="188" t="s">
        <v>1</v>
      </c>
      <c r="I22" s="188"/>
      <c r="J22" s="186">
        <f t="shared" si="1"/>
        <v>0</v>
      </c>
      <c r="K22" s="186">
        <f t="shared" si="2"/>
        <v>0</v>
      </c>
      <c r="M22" s="188" t="s">
        <v>1</v>
      </c>
      <c r="N22" s="188"/>
      <c r="O22" s="186">
        <f t="shared" si="3"/>
        <v>0</v>
      </c>
      <c r="P22" s="186">
        <f t="shared" si="4"/>
        <v>0</v>
      </c>
      <c r="R22" s="188" t="s">
        <v>1</v>
      </c>
      <c r="S22" s="188">
        <v>1</v>
      </c>
      <c r="T22" s="186">
        <f t="shared" si="5"/>
        <v>0</v>
      </c>
      <c r="U22" s="186">
        <f t="shared" si="6"/>
        <v>0</v>
      </c>
    </row>
    <row r="23" spans="1:21">
      <c r="E23" s="193"/>
      <c r="F23" s="193"/>
      <c r="J23" s="193"/>
      <c r="K23" s="193"/>
      <c r="O23" s="193"/>
      <c r="P23" s="193"/>
      <c r="T23" s="193"/>
      <c r="U23" s="193"/>
    </row>
    <row r="24" spans="1:21">
      <c r="A24" s="203" t="s">
        <v>46</v>
      </c>
      <c r="B24" s="205" t="s">
        <v>1697</v>
      </c>
      <c r="C24" s="206"/>
      <c r="D24" s="206"/>
      <c r="E24" s="206"/>
      <c r="F24" s="207">
        <f>SUM(F7:F23)</f>
        <v>0</v>
      </c>
      <c r="H24" s="206"/>
      <c r="I24" s="206"/>
      <c r="J24" s="206"/>
      <c r="K24" s="207">
        <f>SUM(K7:K23)</f>
        <v>0</v>
      </c>
      <c r="M24" s="206"/>
      <c r="N24" s="206"/>
      <c r="O24" s="206"/>
      <c r="P24" s="207">
        <f>SUM(P7:P23)</f>
        <v>0</v>
      </c>
      <c r="R24" s="206"/>
      <c r="S24" s="206"/>
      <c r="T24" s="206"/>
      <c r="U24" s="207">
        <f>SUM(U7:U23)</f>
        <v>0</v>
      </c>
    </row>
    <row r="25" spans="1:21">
      <c r="E25" s="193"/>
      <c r="F25" s="193"/>
      <c r="J25" s="193"/>
      <c r="K25" s="193"/>
      <c r="O25" s="193"/>
      <c r="P25" s="193"/>
      <c r="T25" s="193"/>
      <c r="U25" s="193"/>
    </row>
    <row r="26" spans="1:21">
      <c r="E26" s="193"/>
      <c r="F26" s="193"/>
      <c r="J26" s="193"/>
      <c r="K26" s="193"/>
      <c r="O26" s="193"/>
      <c r="P26" s="193"/>
      <c r="T26" s="193"/>
      <c r="U26" s="193"/>
    </row>
    <row r="28" spans="1:21">
      <c r="E28" s="193"/>
      <c r="F28" s="193"/>
      <c r="J28" s="193"/>
      <c r="K28" s="193"/>
      <c r="O28" s="193"/>
      <c r="P28" s="193"/>
      <c r="T28" s="193"/>
      <c r="U28" s="193"/>
    </row>
    <row r="29" spans="1:21">
      <c r="E29" s="193"/>
      <c r="F29" s="193"/>
      <c r="J29" s="193"/>
      <c r="K29" s="193"/>
      <c r="O29" s="193"/>
      <c r="P29" s="193"/>
      <c r="T29" s="193"/>
      <c r="U29" s="193"/>
    </row>
    <row r="30" spans="1:21">
      <c r="E30" s="193"/>
      <c r="F30" s="193"/>
      <c r="J30" s="193"/>
      <c r="K30" s="193"/>
      <c r="O30" s="193"/>
      <c r="P30" s="193"/>
      <c r="T30" s="193"/>
      <c r="U30" s="193"/>
    </row>
    <row r="31" spans="1:21">
      <c r="E31" s="193"/>
      <c r="F31" s="193"/>
      <c r="J31" s="193"/>
      <c r="K31" s="193"/>
      <c r="O31" s="193"/>
      <c r="P31" s="193"/>
      <c r="T31" s="193"/>
      <c r="U31" s="193"/>
    </row>
    <row r="32" spans="1:21">
      <c r="E32" s="193"/>
      <c r="F32" s="193"/>
      <c r="J32" s="193"/>
      <c r="K32" s="193"/>
      <c r="O32" s="193"/>
      <c r="P32" s="193"/>
      <c r="T32" s="193"/>
      <c r="U32" s="193"/>
    </row>
    <row r="33" spans="5:21">
      <c r="E33" s="193"/>
      <c r="F33" s="193"/>
      <c r="J33" s="193"/>
      <c r="K33" s="193"/>
      <c r="O33" s="193"/>
      <c r="P33" s="193"/>
      <c r="T33" s="193"/>
      <c r="U33" s="193"/>
    </row>
    <row r="34" spans="5:21">
      <c r="E34" s="193"/>
      <c r="F34" s="193"/>
      <c r="J34" s="193"/>
      <c r="K34" s="193"/>
      <c r="O34" s="193"/>
      <c r="P34" s="193"/>
      <c r="T34" s="193"/>
      <c r="U34" s="193"/>
    </row>
    <row r="35" spans="5:21">
      <c r="E35" s="193"/>
      <c r="F35" s="193"/>
      <c r="J35" s="193"/>
      <c r="K35" s="193"/>
      <c r="O35" s="193"/>
      <c r="P35" s="193"/>
      <c r="T35" s="193"/>
      <c r="U35" s="193"/>
    </row>
    <row r="36" spans="5:21">
      <c r="E36" s="193"/>
      <c r="F36" s="193"/>
      <c r="J36" s="193"/>
      <c r="K36" s="193"/>
      <c r="O36" s="193"/>
      <c r="P36" s="193"/>
      <c r="T36" s="193"/>
      <c r="U36" s="193"/>
    </row>
    <row r="37" spans="5:21">
      <c r="E37" s="193"/>
      <c r="F37" s="193"/>
      <c r="J37" s="193"/>
      <c r="K37" s="193"/>
      <c r="O37" s="193"/>
      <c r="P37" s="193"/>
      <c r="T37" s="193"/>
      <c r="U37" s="193"/>
    </row>
    <row r="38" spans="5:21">
      <c r="E38" s="193"/>
      <c r="F38" s="193"/>
      <c r="J38" s="193"/>
      <c r="K38" s="193"/>
      <c r="O38" s="193"/>
      <c r="P38" s="193"/>
      <c r="T38" s="193"/>
      <c r="U38" s="193"/>
    </row>
    <row r="39" spans="5:21">
      <c r="E39" s="193"/>
      <c r="F39" s="193"/>
      <c r="J39" s="193"/>
      <c r="K39" s="193"/>
      <c r="O39" s="193"/>
      <c r="P39" s="193"/>
      <c r="T39" s="193"/>
      <c r="U39" s="193"/>
    </row>
    <row r="40" spans="5:21">
      <c r="E40" s="193"/>
      <c r="F40" s="193"/>
      <c r="J40" s="193"/>
      <c r="K40" s="193"/>
      <c r="O40" s="193"/>
      <c r="P40" s="193"/>
      <c r="T40" s="193"/>
      <c r="U40" s="193"/>
    </row>
    <row r="41" spans="5:21">
      <c r="E41" s="193"/>
      <c r="F41" s="193"/>
      <c r="J41" s="193"/>
      <c r="K41" s="193"/>
      <c r="O41" s="193"/>
      <c r="P41" s="193"/>
      <c r="T41" s="193"/>
      <c r="U41" s="193"/>
    </row>
    <row r="42" spans="5:21">
      <c r="E42" s="193"/>
      <c r="F42" s="193"/>
      <c r="J42" s="193"/>
      <c r="K42" s="193"/>
      <c r="O42" s="193"/>
      <c r="P42" s="193"/>
      <c r="T42" s="193"/>
      <c r="U42" s="193"/>
    </row>
    <row r="43" spans="5:21">
      <c r="E43" s="193"/>
      <c r="F43" s="193"/>
      <c r="J43" s="193"/>
      <c r="K43" s="193"/>
      <c r="O43" s="193"/>
      <c r="P43" s="193"/>
      <c r="T43" s="193"/>
      <c r="U43" s="193"/>
    </row>
    <row r="44" spans="5:21">
      <c r="E44" s="193"/>
      <c r="F44" s="193"/>
      <c r="J44" s="193"/>
      <c r="K44" s="193"/>
      <c r="O44" s="193"/>
      <c r="P44" s="193"/>
      <c r="T44" s="193"/>
      <c r="U44" s="193"/>
    </row>
    <row r="45" spans="5:21">
      <c r="E45" s="193"/>
      <c r="F45" s="193"/>
      <c r="J45" s="193"/>
      <c r="K45" s="193"/>
      <c r="O45" s="193"/>
      <c r="P45" s="193"/>
      <c r="T45" s="193"/>
      <c r="U45" s="193"/>
    </row>
    <row r="46" spans="5:21">
      <c r="E46" s="193"/>
      <c r="F46" s="193"/>
      <c r="J46" s="193"/>
      <c r="K46" s="193"/>
      <c r="O46" s="193"/>
      <c r="P46" s="193"/>
      <c r="T46" s="193"/>
      <c r="U46" s="193"/>
    </row>
    <row r="47" spans="5:21">
      <c r="E47" s="193"/>
      <c r="F47" s="193"/>
      <c r="J47" s="193"/>
      <c r="K47" s="193"/>
      <c r="O47" s="193"/>
      <c r="P47" s="193"/>
      <c r="T47" s="193"/>
      <c r="U47" s="193"/>
    </row>
    <row r="48" spans="5:21">
      <c r="E48" s="193"/>
      <c r="F48" s="193"/>
      <c r="J48" s="193"/>
      <c r="K48" s="193"/>
      <c r="O48" s="193"/>
      <c r="P48" s="193"/>
      <c r="T48" s="193"/>
      <c r="U48" s="193"/>
    </row>
    <row r="49" spans="5:21">
      <c r="E49" s="193"/>
      <c r="F49" s="193"/>
      <c r="J49" s="193"/>
      <c r="K49" s="193"/>
      <c r="O49" s="193"/>
      <c r="P49" s="193"/>
      <c r="T49" s="193"/>
      <c r="U49" s="193"/>
    </row>
    <row r="50" spans="5:21">
      <c r="E50" s="193"/>
      <c r="F50" s="193"/>
      <c r="J50" s="193"/>
      <c r="K50" s="193"/>
      <c r="O50" s="193"/>
      <c r="P50" s="193"/>
      <c r="T50" s="193"/>
      <c r="U50" s="193"/>
    </row>
    <row r="51" spans="5:21">
      <c r="E51" s="193"/>
      <c r="F51" s="193"/>
      <c r="J51" s="193"/>
      <c r="K51" s="193"/>
      <c r="O51" s="193"/>
      <c r="P51" s="193"/>
      <c r="T51" s="193"/>
      <c r="U51" s="193"/>
    </row>
    <row r="52" spans="5:21">
      <c r="E52" s="193"/>
      <c r="F52" s="193"/>
      <c r="J52" s="193"/>
      <c r="K52" s="193"/>
      <c r="O52" s="193"/>
      <c r="P52" s="193"/>
      <c r="T52" s="193"/>
      <c r="U52" s="193"/>
    </row>
    <row r="53" spans="5:21">
      <c r="E53" s="193"/>
      <c r="F53" s="193"/>
      <c r="J53" s="193"/>
      <c r="K53" s="193"/>
      <c r="O53" s="193"/>
      <c r="P53" s="193"/>
      <c r="T53" s="193"/>
      <c r="U53" s="193"/>
    </row>
    <row r="54" spans="5:21">
      <c r="E54" s="193"/>
      <c r="F54" s="193"/>
      <c r="J54" s="193"/>
      <c r="K54" s="193"/>
      <c r="O54" s="193"/>
      <c r="P54" s="193"/>
      <c r="T54" s="193"/>
      <c r="U54" s="193"/>
    </row>
    <row r="55" spans="5:21">
      <c r="E55" s="193"/>
      <c r="F55" s="193"/>
      <c r="J55" s="193"/>
      <c r="K55" s="193"/>
      <c r="O55" s="193"/>
      <c r="P55" s="193"/>
      <c r="T55" s="193"/>
      <c r="U55" s="193"/>
    </row>
    <row r="56" spans="5:21">
      <c r="E56" s="193"/>
      <c r="F56" s="193"/>
      <c r="J56" s="193"/>
      <c r="K56" s="193"/>
      <c r="O56" s="193"/>
      <c r="P56" s="193"/>
      <c r="T56" s="193"/>
      <c r="U56" s="193"/>
    </row>
    <row r="57" spans="5:21">
      <c r="E57" s="193"/>
      <c r="F57" s="193"/>
      <c r="J57" s="193"/>
      <c r="K57" s="193"/>
      <c r="O57" s="193"/>
      <c r="P57" s="193"/>
      <c r="T57" s="193"/>
      <c r="U57" s="193"/>
    </row>
    <row r="58" spans="5:21">
      <c r="E58" s="193"/>
      <c r="F58" s="193"/>
      <c r="J58" s="193"/>
      <c r="K58" s="193"/>
      <c r="O58" s="193"/>
      <c r="P58" s="193"/>
      <c r="T58" s="193"/>
      <c r="U58" s="193"/>
    </row>
    <row r="59" spans="5:21">
      <c r="E59" s="193"/>
      <c r="F59" s="193"/>
      <c r="J59" s="193"/>
      <c r="K59" s="193"/>
      <c r="O59" s="193"/>
      <c r="P59" s="193"/>
      <c r="T59" s="193"/>
      <c r="U59" s="193"/>
    </row>
    <row r="60" spans="5:21">
      <c r="E60" s="193"/>
      <c r="F60" s="193"/>
      <c r="J60" s="193"/>
      <c r="K60" s="193"/>
      <c r="O60" s="193"/>
      <c r="P60" s="193"/>
      <c r="T60" s="193"/>
      <c r="U60" s="193"/>
    </row>
    <row r="61" spans="5:21">
      <c r="E61" s="193"/>
      <c r="F61" s="193"/>
      <c r="J61" s="193"/>
      <c r="K61" s="193"/>
      <c r="O61" s="193"/>
      <c r="P61" s="193"/>
      <c r="T61" s="193"/>
      <c r="U61" s="193"/>
    </row>
    <row r="62" spans="5:21">
      <c r="E62" s="193"/>
      <c r="F62" s="193"/>
      <c r="J62" s="193"/>
      <c r="K62" s="193"/>
      <c r="O62" s="193"/>
      <c r="P62" s="193"/>
      <c r="T62" s="193"/>
      <c r="U62" s="193"/>
    </row>
    <row r="63" spans="5:21">
      <c r="E63" s="193"/>
      <c r="F63" s="193"/>
      <c r="J63" s="193"/>
      <c r="K63" s="193"/>
      <c r="O63" s="193"/>
      <c r="P63" s="193"/>
      <c r="T63" s="193"/>
      <c r="U63" s="193"/>
    </row>
    <row r="64" spans="5:21">
      <c r="E64" s="193"/>
      <c r="F64" s="193"/>
      <c r="J64" s="193"/>
      <c r="K64" s="193"/>
      <c r="O64" s="193"/>
      <c r="P64" s="193"/>
      <c r="T64" s="193"/>
      <c r="U64" s="193"/>
    </row>
    <row r="65" spans="5:21">
      <c r="E65" s="193"/>
      <c r="F65" s="193"/>
      <c r="J65" s="193"/>
      <c r="K65" s="193"/>
      <c r="O65" s="193"/>
      <c r="P65" s="193"/>
      <c r="T65" s="193"/>
      <c r="U65" s="193"/>
    </row>
    <row r="66" spans="5:21">
      <c r="E66" s="193"/>
      <c r="F66" s="193"/>
      <c r="J66" s="193"/>
      <c r="K66" s="193"/>
      <c r="O66" s="193"/>
      <c r="P66" s="193"/>
      <c r="T66" s="193"/>
      <c r="U66" s="193"/>
    </row>
    <row r="67" spans="5:21">
      <c r="E67" s="193"/>
      <c r="F67" s="193"/>
      <c r="J67" s="193"/>
      <c r="K67" s="193"/>
      <c r="O67" s="193"/>
      <c r="P67" s="193"/>
      <c r="T67" s="193"/>
      <c r="U67" s="193"/>
    </row>
    <row r="68" spans="5:21">
      <c r="E68" s="193"/>
      <c r="F68" s="193"/>
      <c r="J68" s="193"/>
      <c r="K68" s="193"/>
      <c r="O68" s="193"/>
      <c r="P68" s="193"/>
      <c r="T68" s="193"/>
      <c r="U68" s="193"/>
    </row>
    <row r="69" spans="5:21">
      <c r="E69" s="193"/>
      <c r="F69" s="193"/>
      <c r="J69" s="193"/>
      <c r="K69" s="193"/>
      <c r="O69" s="193"/>
      <c r="P69" s="193"/>
      <c r="T69" s="193"/>
      <c r="U69" s="193"/>
    </row>
    <row r="70" spans="5:21">
      <c r="E70" s="193"/>
      <c r="F70" s="193"/>
      <c r="J70" s="193"/>
      <c r="K70" s="193"/>
      <c r="O70" s="193"/>
      <c r="P70" s="193"/>
      <c r="T70" s="193"/>
      <c r="U70" s="193"/>
    </row>
    <row r="71" spans="5:21">
      <c r="E71" s="193"/>
      <c r="F71" s="193"/>
      <c r="J71" s="193"/>
      <c r="K71" s="193"/>
      <c r="O71" s="193"/>
      <c r="P71" s="193"/>
      <c r="T71" s="193"/>
      <c r="U71" s="193"/>
    </row>
    <row r="72" spans="5:21">
      <c r="E72" s="193"/>
      <c r="F72" s="193"/>
      <c r="J72" s="193"/>
      <c r="K72" s="193"/>
      <c r="O72" s="193"/>
      <c r="P72" s="193"/>
      <c r="T72" s="193"/>
      <c r="U72" s="193"/>
    </row>
    <row r="73" spans="5:21">
      <c r="E73" s="193"/>
      <c r="F73" s="193"/>
      <c r="J73" s="193"/>
      <c r="K73" s="193"/>
      <c r="O73" s="193"/>
      <c r="P73" s="193"/>
      <c r="T73" s="193"/>
      <c r="U73" s="193"/>
    </row>
    <row r="74" spans="5:21">
      <c r="E74" s="193"/>
      <c r="F74" s="193"/>
      <c r="J74" s="193"/>
      <c r="K74" s="193"/>
      <c r="O74" s="193"/>
      <c r="P74" s="193"/>
      <c r="T74" s="193"/>
      <c r="U74" s="193"/>
    </row>
    <row r="75" spans="5:21">
      <c r="E75" s="193"/>
      <c r="F75" s="193"/>
      <c r="J75" s="193"/>
      <c r="K75" s="193"/>
      <c r="O75" s="193"/>
      <c r="P75" s="193"/>
      <c r="T75" s="193"/>
      <c r="U75" s="193"/>
    </row>
    <row r="76" spans="5:21">
      <c r="E76" s="193"/>
      <c r="F76" s="193"/>
      <c r="J76" s="193"/>
      <c r="K76" s="193"/>
      <c r="O76" s="193"/>
      <c r="P76" s="193"/>
      <c r="T76" s="193"/>
      <c r="U76" s="193"/>
    </row>
    <row r="77" spans="5:21">
      <c r="E77" s="193"/>
      <c r="F77" s="193"/>
      <c r="J77" s="193"/>
      <c r="K77" s="193"/>
      <c r="O77" s="193"/>
      <c r="P77" s="193"/>
      <c r="T77" s="193"/>
      <c r="U77" s="193"/>
    </row>
    <row r="78" spans="5:21">
      <c r="E78" s="193"/>
      <c r="F78" s="193"/>
      <c r="J78" s="193"/>
      <c r="K78" s="193"/>
      <c r="O78" s="193"/>
      <c r="P78" s="193"/>
      <c r="T78" s="193"/>
      <c r="U78" s="193"/>
    </row>
    <row r="79" spans="5:21">
      <c r="E79" s="193"/>
      <c r="F79" s="193"/>
      <c r="J79" s="193"/>
      <c r="K79" s="193"/>
      <c r="O79" s="193"/>
      <c r="P79" s="193"/>
      <c r="T79" s="193"/>
      <c r="U79" s="193"/>
    </row>
    <row r="80" spans="5:21">
      <c r="E80" s="193"/>
      <c r="F80" s="193"/>
      <c r="J80" s="193"/>
      <c r="K80" s="193"/>
      <c r="O80" s="193"/>
      <c r="P80" s="193"/>
      <c r="T80" s="193"/>
      <c r="U80" s="193"/>
    </row>
    <row r="81" spans="5:21">
      <c r="E81" s="193"/>
      <c r="F81" s="193"/>
      <c r="J81" s="193"/>
      <c r="K81" s="193"/>
      <c r="O81" s="193"/>
      <c r="P81" s="193"/>
      <c r="T81" s="193"/>
      <c r="U81" s="193"/>
    </row>
    <row r="82" spans="5:21">
      <c r="E82" s="193"/>
      <c r="F82" s="193"/>
      <c r="J82" s="193"/>
      <c r="K82" s="193"/>
      <c r="O82" s="193"/>
      <c r="P82" s="193"/>
      <c r="T82" s="193"/>
      <c r="U82" s="193"/>
    </row>
    <row r="83" spans="5:21">
      <c r="E83" s="193"/>
      <c r="F83" s="193"/>
      <c r="J83" s="193"/>
      <c r="K83" s="193"/>
      <c r="O83" s="193"/>
      <c r="P83" s="193"/>
      <c r="T83" s="193"/>
      <c r="U83" s="193"/>
    </row>
    <row r="84" spans="5:21">
      <c r="E84" s="193"/>
      <c r="F84" s="193"/>
      <c r="J84" s="193"/>
      <c r="K84" s="193"/>
      <c r="O84" s="193"/>
      <c r="P84" s="193"/>
      <c r="T84" s="193"/>
      <c r="U84" s="193"/>
    </row>
    <row r="85" spans="5:21">
      <c r="E85" s="193"/>
      <c r="F85" s="193"/>
      <c r="J85" s="193"/>
      <c r="K85" s="193"/>
      <c r="O85" s="193"/>
      <c r="P85" s="193"/>
      <c r="T85" s="193"/>
      <c r="U85" s="193"/>
    </row>
    <row r="86" spans="5:21">
      <c r="E86" s="193"/>
      <c r="F86" s="193"/>
      <c r="J86" s="193"/>
      <c r="K86" s="193"/>
      <c r="O86" s="193"/>
      <c r="P86" s="193"/>
      <c r="T86" s="193"/>
      <c r="U86" s="193"/>
    </row>
    <row r="87" spans="5:21">
      <c r="E87" s="193"/>
      <c r="F87" s="193"/>
      <c r="J87" s="193"/>
      <c r="K87" s="193"/>
      <c r="O87" s="193"/>
      <c r="P87" s="193"/>
      <c r="T87" s="193"/>
      <c r="U87" s="193"/>
    </row>
    <row r="88" spans="5:21">
      <c r="E88" s="193"/>
      <c r="F88" s="193"/>
      <c r="J88" s="193"/>
      <c r="K88" s="193"/>
      <c r="O88" s="193"/>
      <c r="P88" s="193"/>
      <c r="T88" s="193"/>
      <c r="U88" s="193"/>
    </row>
    <row r="89" spans="5:21">
      <c r="E89" s="193"/>
      <c r="F89" s="193"/>
      <c r="J89" s="193"/>
      <c r="K89" s="193"/>
      <c r="O89" s="193"/>
      <c r="P89" s="193"/>
      <c r="T89" s="193"/>
      <c r="U89" s="193"/>
    </row>
    <row r="90" spans="5:21">
      <c r="E90" s="193"/>
      <c r="F90" s="193"/>
      <c r="J90" s="193"/>
      <c r="K90" s="193"/>
      <c r="O90" s="193"/>
      <c r="P90" s="193"/>
      <c r="T90" s="193"/>
      <c r="U90" s="193"/>
    </row>
    <row r="91" spans="5:21">
      <c r="E91" s="193"/>
      <c r="F91" s="193"/>
      <c r="J91" s="193"/>
      <c r="K91" s="193"/>
      <c r="O91" s="193"/>
      <c r="P91" s="193"/>
      <c r="T91" s="193"/>
      <c r="U91" s="193"/>
    </row>
    <row r="92" spans="5:21">
      <c r="E92" s="193"/>
      <c r="F92" s="193"/>
      <c r="J92" s="193"/>
      <c r="K92" s="193"/>
      <c r="O92" s="193"/>
      <c r="P92" s="193"/>
      <c r="T92" s="193"/>
      <c r="U92" s="193"/>
    </row>
    <row r="93" spans="5:21">
      <c r="E93" s="193"/>
      <c r="F93" s="193"/>
      <c r="J93" s="193"/>
      <c r="K93" s="193"/>
      <c r="O93" s="193"/>
      <c r="P93" s="193"/>
      <c r="T93" s="193"/>
      <c r="U93" s="193"/>
    </row>
    <row r="94" spans="5:21">
      <c r="E94" s="193"/>
      <c r="F94" s="193"/>
      <c r="J94" s="193"/>
      <c r="K94" s="193"/>
      <c r="O94" s="193"/>
      <c r="P94" s="193"/>
      <c r="T94" s="193"/>
      <c r="U94" s="193"/>
    </row>
    <row r="95" spans="5:21">
      <c r="E95" s="193"/>
      <c r="F95" s="193"/>
      <c r="J95" s="193"/>
      <c r="K95" s="193"/>
      <c r="O95" s="193"/>
      <c r="P95" s="193"/>
      <c r="T95" s="193"/>
      <c r="U95" s="193"/>
    </row>
    <row r="96" spans="5:21">
      <c r="E96" s="193"/>
      <c r="F96" s="193"/>
      <c r="J96" s="193"/>
      <c r="K96" s="193"/>
      <c r="O96" s="193"/>
      <c r="P96" s="193"/>
      <c r="T96" s="193"/>
      <c r="U96" s="193"/>
    </row>
    <row r="97" spans="5:21">
      <c r="E97" s="193"/>
      <c r="F97" s="193"/>
      <c r="J97" s="193"/>
      <c r="K97" s="193"/>
      <c r="O97" s="193"/>
      <c r="P97" s="193"/>
      <c r="T97" s="193"/>
      <c r="U97" s="193"/>
    </row>
    <row r="98" spans="5:21">
      <c r="E98" s="193"/>
      <c r="F98" s="193"/>
      <c r="J98" s="193"/>
      <c r="K98" s="193"/>
      <c r="O98" s="193"/>
      <c r="P98" s="193"/>
      <c r="T98" s="193"/>
      <c r="U98" s="193"/>
    </row>
    <row r="99" spans="5:21">
      <c r="E99" s="193"/>
      <c r="F99" s="193"/>
      <c r="J99" s="193"/>
      <c r="K99" s="193"/>
      <c r="O99" s="193"/>
      <c r="P99" s="193"/>
      <c r="T99" s="193"/>
      <c r="U99" s="193"/>
    </row>
    <row r="100" spans="5:21">
      <c r="E100" s="193"/>
      <c r="F100" s="193"/>
      <c r="J100" s="193"/>
      <c r="K100" s="193"/>
      <c r="O100" s="193"/>
      <c r="P100" s="193"/>
      <c r="T100" s="193"/>
      <c r="U100" s="193"/>
    </row>
    <row r="101" spans="5:21">
      <c r="E101" s="193"/>
      <c r="F101" s="193"/>
      <c r="J101" s="193"/>
      <c r="K101" s="193"/>
      <c r="O101" s="193"/>
      <c r="P101" s="193"/>
      <c r="T101" s="193"/>
      <c r="U101" s="193"/>
    </row>
    <row r="102" spans="5:21">
      <c r="E102" s="193"/>
      <c r="F102" s="193"/>
      <c r="J102" s="193"/>
      <c r="K102" s="193"/>
      <c r="O102" s="193"/>
      <c r="P102" s="193"/>
      <c r="T102" s="193"/>
      <c r="U102" s="193"/>
    </row>
    <row r="103" spans="5:21">
      <c r="E103" s="193"/>
      <c r="F103" s="193"/>
      <c r="J103" s="193"/>
      <c r="K103" s="193"/>
      <c r="O103" s="193"/>
      <c r="P103" s="193"/>
      <c r="T103" s="193"/>
      <c r="U103" s="193"/>
    </row>
    <row r="104" spans="5:21">
      <c r="E104" s="193"/>
      <c r="F104" s="193"/>
      <c r="J104" s="193"/>
      <c r="K104" s="193"/>
      <c r="O104" s="193"/>
      <c r="P104" s="193"/>
      <c r="T104" s="193"/>
      <c r="U104" s="193"/>
    </row>
    <row r="105" spans="5:21">
      <c r="E105" s="193"/>
      <c r="F105" s="193"/>
      <c r="J105" s="193"/>
      <c r="K105" s="193"/>
      <c r="O105" s="193"/>
      <c r="P105" s="193"/>
      <c r="T105" s="193"/>
      <c r="U105" s="193"/>
    </row>
    <row r="106" spans="5:21">
      <c r="E106" s="193"/>
      <c r="F106" s="193"/>
      <c r="J106" s="193"/>
      <c r="K106" s="193"/>
      <c r="O106" s="193"/>
      <c r="P106" s="193"/>
      <c r="T106" s="193"/>
      <c r="U106" s="193"/>
    </row>
    <row r="107" spans="5:21">
      <c r="E107" s="193"/>
      <c r="F107" s="193"/>
      <c r="J107" s="193"/>
      <c r="K107" s="193"/>
      <c r="O107" s="193"/>
      <c r="P107" s="193"/>
      <c r="T107" s="193"/>
      <c r="U107" s="193"/>
    </row>
    <row r="108" spans="5:21">
      <c r="E108" s="193"/>
      <c r="F108" s="193"/>
      <c r="J108" s="193"/>
      <c r="K108" s="193"/>
      <c r="O108" s="193"/>
      <c r="P108" s="193"/>
      <c r="T108" s="193"/>
      <c r="U108" s="193"/>
    </row>
    <row r="109" spans="5:21">
      <c r="E109" s="193"/>
      <c r="F109" s="193"/>
      <c r="J109" s="193"/>
      <c r="K109" s="193"/>
      <c r="O109" s="193"/>
      <c r="P109" s="193"/>
      <c r="T109" s="193"/>
      <c r="U109" s="193"/>
    </row>
    <row r="110" spans="5:21">
      <c r="E110" s="193"/>
      <c r="F110" s="193"/>
      <c r="J110" s="193"/>
      <c r="K110" s="193"/>
      <c r="O110" s="193"/>
      <c r="P110" s="193"/>
      <c r="T110" s="193"/>
      <c r="U110" s="193"/>
    </row>
    <row r="111" spans="5:21">
      <c r="E111" s="193"/>
      <c r="F111" s="193"/>
      <c r="J111" s="193"/>
      <c r="K111" s="193"/>
      <c r="O111" s="193"/>
      <c r="P111" s="193"/>
      <c r="T111" s="193"/>
      <c r="U111" s="193"/>
    </row>
    <row r="112" spans="5:21">
      <c r="E112" s="193"/>
      <c r="F112" s="193"/>
      <c r="J112" s="193"/>
      <c r="K112" s="193"/>
      <c r="O112" s="193"/>
      <c r="P112" s="193"/>
      <c r="T112" s="193"/>
      <c r="U112" s="193"/>
    </row>
    <row r="113" spans="5:21">
      <c r="E113" s="193"/>
      <c r="F113" s="193"/>
      <c r="J113" s="193"/>
      <c r="K113" s="193"/>
      <c r="O113" s="193"/>
      <c r="P113" s="193"/>
      <c r="T113" s="193"/>
      <c r="U113" s="193"/>
    </row>
    <row r="114" spans="5:21">
      <c r="E114" s="193"/>
      <c r="F114" s="193"/>
      <c r="J114" s="193"/>
      <c r="K114" s="193"/>
      <c r="O114" s="193"/>
      <c r="P114" s="193"/>
      <c r="T114" s="193"/>
      <c r="U114" s="193"/>
    </row>
    <row r="115" spans="5:21">
      <c r="E115" s="193"/>
      <c r="F115" s="193"/>
      <c r="J115" s="193"/>
      <c r="K115" s="193"/>
      <c r="O115" s="193"/>
      <c r="P115" s="193"/>
      <c r="T115" s="193"/>
      <c r="U115" s="193"/>
    </row>
    <row r="116" spans="5:21">
      <c r="E116" s="193"/>
      <c r="F116" s="193"/>
      <c r="J116" s="193"/>
      <c r="K116" s="193"/>
      <c r="O116" s="193"/>
      <c r="P116" s="193"/>
      <c r="T116" s="193"/>
      <c r="U116" s="193"/>
    </row>
    <row r="117" spans="5:21">
      <c r="E117" s="193"/>
      <c r="F117" s="193"/>
      <c r="J117" s="193"/>
      <c r="K117" s="193"/>
      <c r="O117" s="193"/>
      <c r="P117" s="193"/>
      <c r="T117" s="193"/>
      <c r="U117" s="193"/>
    </row>
    <row r="118" spans="5:21">
      <c r="E118" s="193"/>
      <c r="F118" s="193"/>
      <c r="J118" s="193"/>
      <c r="K118" s="193"/>
      <c r="O118" s="193"/>
      <c r="P118" s="193"/>
      <c r="T118" s="193"/>
      <c r="U118" s="193"/>
    </row>
    <row r="119" spans="5:21">
      <c r="E119" s="193"/>
      <c r="F119" s="193"/>
      <c r="J119" s="193"/>
      <c r="K119" s="193"/>
      <c r="O119" s="193"/>
      <c r="P119" s="193"/>
      <c r="T119" s="193"/>
      <c r="U119" s="193"/>
    </row>
    <row r="120" spans="5:21">
      <c r="E120" s="193"/>
      <c r="F120" s="193"/>
      <c r="J120" s="193"/>
      <c r="K120" s="193"/>
      <c r="O120" s="193"/>
      <c r="P120" s="193"/>
      <c r="T120" s="193"/>
      <c r="U120" s="193"/>
    </row>
    <row r="121" spans="5:21">
      <c r="E121" s="193"/>
      <c r="F121" s="193"/>
      <c r="J121" s="193"/>
      <c r="K121" s="193"/>
      <c r="O121" s="193"/>
      <c r="P121" s="193"/>
      <c r="T121" s="193"/>
      <c r="U121" s="193"/>
    </row>
    <row r="122" spans="5:21">
      <c r="E122" s="193"/>
      <c r="F122" s="193"/>
      <c r="J122" s="193"/>
      <c r="K122" s="193"/>
      <c r="O122" s="193"/>
      <c r="P122" s="193"/>
      <c r="T122" s="193"/>
      <c r="U122" s="193"/>
    </row>
    <row r="123" spans="5:21">
      <c r="E123" s="193"/>
      <c r="F123" s="193"/>
      <c r="J123" s="193"/>
      <c r="K123" s="193"/>
      <c r="O123" s="193"/>
      <c r="P123" s="193"/>
      <c r="T123" s="193"/>
      <c r="U123" s="193"/>
    </row>
    <row r="124" spans="5:21">
      <c r="E124" s="193"/>
      <c r="F124" s="193"/>
      <c r="J124" s="193"/>
      <c r="K124" s="193"/>
      <c r="O124" s="193"/>
      <c r="P124" s="193"/>
      <c r="T124" s="193"/>
      <c r="U124" s="193"/>
    </row>
    <row r="125" spans="5:21">
      <c r="E125" s="193"/>
      <c r="F125" s="193"/>
      <c r="J125" s="193"/>
      <c r="K125" s="193"/>
      <c r="O125" s="193"/>
      <c r="P125" s="193"/>
      <c r="T125" s="193"/>
      <c r="U125" s="193"/>
    </row>
    <row r="126" spans="5:21">
      <c r="E126" s="193"/>
      <c r="F126" s="193"/>
      <c r="J126" s="193"/>
      <c r="K126" s="193"/>
      <c r="O126" s="193"/>
      <c r="P126" s="193"/>
      <c r="T126" s="193"/>
      <c r="U126" s="193"/>
    </row>
    <row r="127" spans="5:21">
      <c r="E127" s="193"/>
      <c r="F127" s="193"/>
      <c r="J127" s="193"/>
      <c r="K127" s="193"/>
      <c r="O127" s="193"/>
      <c r="P127" s="193"/>
      <c r="T127" s="193"/>
      <c r="U127" s="193"/>
    </row>
    <row r="128" spans="5:21">
      <c r="E128" s="193"/>
      <c r="F128" s="193"/>
      <c r="J128" s="193"/>
      <c r="K128" s="193"/>
      <c r="O128" s="193"/>
      <c r="P128" s="193"/>
      <c r="T128" s="193"/>
      <c r="U128" s="193"/>
    </row>
    <row r="129" spans="5:21">
      <c r="E129" s="193"/>
      <c r="F129" s="193"/>
      <c r="J129" s="193"/>
      <c r="K129" s="193"/>
      <c r="O129" s="193"/>
      <c r="P129" s="193"/>
      <c r="T129" s="193"/>
      <c r="U129" s="193"/>
    </row>
    <row r="130" spans="5:21">
      <c r="E130" s="193"/>
      <c r="F130" s="193"/>
      <c r="J130" s="193"/>
      <c r="K130" s="193"/>
      <c r="O130" s="193"/>
      <c r="P130" s="193"/>
      <c r="T130" s="193"/>
      <c r="U130" s="193"/>
    </row>
    <row r="131" spans="5:21">
      <c r="E131" s="193"/>
      <c r="F131" s="193"/>
      <c r="J131" s="193"/>
      <c r="K131" s="193"/>
      <c r="O131" s="193"/>
      <c r="P131" s="193"/>
      <c r="T131" s="193"/>
      <c r="U131" s="193"/>
    </row>
    <row r="132" spans="5:21">
      <c r="E132" s="193"/>
      <c r="F132" s="193"/>
      <c r="J132" s="193"/>
      <c r="K132" s="193"/>
      <c r="O132" s="193"/>
      <c r="P132" s="193"/>
      <c r="T132" s="193"/>
      <c r="U132" s="193"/>
    </row>
    <row r="133" spans="5:21">
      <c r="E133" s="193"/>
      <c r="F133" s="193"/>
      <c r="J133" s="193"/>
      <c r="K133" s="193"/>
      <c r="O133" s="193"/>
      <c r="P133" s="193"/>
      <c r="T133" s="193"/>
      <c r="U133" s="193"/>
    </row>
    <row r="134" spans="5:21">
      <c r="E134" s="193"/>
      <c r="F134" s="193"/>
      <c r="J134" s="193"/>
      <c r="K134" s="193"/>
      <c r="O134" s="193"/>
      <c r="P134" s="193"/>
      <c r="T134" s="193"/>
      <c r="U134" s="193"/>
    </row>
    <row r="135" spans="5:21">
      <c r="E135" s="193"/>
      <c r="F135" s="193"/>
      <c r="J135" s="193"/>
      <c r="K135" s="193"/>
      <c r="O135" s="193"/>
      <c r="P135" s="193"/>
      <c r="T135" s="193"/>
      <c r="U135" s="193"/>
    </row>
    <row r="136" spans="5:21">
      <c r="E136" s="193"/>
      <c r="F136" s="193"/>
      <c r="J136" s="193"/>
      <c r="K136" s="193"/>
      <c r="O136" s="193"/>
      <c r="P136" s="193"/>
      <c r="T136" s="193"/>
      <c r="U136" s="193"/>
    </row>
    <row r="137" spans="5:21">
      <c r="E137" s="193"/>
      <c r="F137" s="193"/>
      <c r="J137" s="193"/>
      <c r="K137" s="193"/>
      <c r="O137" s="193"/>
      <c r="P137" s="193"/>
      <c r="T137" s="193"/>
      <c r="U137" s="193"/>
    </row>
    <row r="138" spans="5:21">
      <c r="E138" s="193"/>
      <c r="F138" s="193"/>
      <c r="J138" s="193"/>
      <c r="K138" s="193"/>
      <c r="O138" s="193"/>
      <c r="P138" s="193"/>
      <c r="T138" s="193"/>
      <c r="U138" s="193"/>
    </row>
    <row r="139" spans="5:21">
      <c r="E139" s="193"/>
      <c r="F139" s="193"/>
      <c r="J139" s="193"/>
      <c r="K139" s="193"/>
      <c r="O139" s="193"/>
      <c r="P139" s="193"/>
      <c r="T139" s="193"/>
      <c r="U139" s="193"/>
    </row>
    <row r="140" spans="5:21">
      <c r="E140" s="193"/>
      <c r="F140" s="193"/>
      <c r="J140" s="193"/>
      <c r="K140" s="193"/>
      <c r="O140" s="193"/>
      <c r="P140" s="193"/>
      <c r="T140" s="193"/>
      <c r="U140" s="193"/>
    </row>
    <row r="141" spans="5:21">
      <c r="E141" s="193"/>
      <c r="F141" s="193"/>
      <c r="J141" s="193"/>
      <c r="K141" s="193"/>
      <c r="O141" s="193"/>
      <c r="P141" s="193"/>
      <c r="T141" s="193"/>
      <c r="U141" s="193"/>
    </row>
    <row r="142" spans="5:21">
      <c r="E142" s="193"/>
      <c r="F142" s="193"/>
      <c r="J142" s="193"/>
      <c r="K142" s="193"/>
      <c r="O142" s="193"/>
      <c r="P142" s="193"/>
      <c r="T142" s="193"/>
      <c r="U142" s="193"/>
    </row>
    <row r="143" spans="5:21">
      <c r="E143" s="193"/>
      <c r="F143" s="193"/>
      <c r="J143" s="193"/>
      <c r="K143" s="193"/>
      <c r="O143" s="193"/>
      <c r="P143" s="193"/>
      <c r="T143" s="193"/>
      <c r="U143" s="193"/>
    </row>
    <row r="144" spans="5:21">
      <c r="E144" s="193"/>
      <c r="F144" s="193"/>
      <c r="J144" s="193"/>
      <c r="K144" s="193"/>
      <c r="O144" s="193"/>
      <c r="P144" s="193"/>
      <c r="T144" s="193"/>
      <c r="U144" s="193"/>
    </row>
    <row r="145" spans="5:21">
      <c r="E145" s="193"/>
      <c r="F145" s="193"/>
      <c r="J145" s="193"/>
      <c r="K145" s="193"/>
      <c r="O145" s="193"/>
      <c r="P145" s="193"/>
      <c r="T145" s="193"/>
      <c r="U145" s="193"/>
    </row>
    <row r="146" spans="5:21">
      <c r="E146" s="193"/>
      <c r="F146" s="193"/>
      <c r="J146" s="193"/>
      <c r="K146" s="193"/>
      <c r="O146" s="193"/>
      <c r="P146" s="193"/>
      <c r="T146" s="193"/>
      <c r="U146" s="193"/>
    </row>
    <row r="147" spans="5:21">
      <c r="E147" s="193"/>
      <c r="F147" s="193"/>
      <c r="J147" s="193"/>
      <c r="K147" s="193"/>
      <c r="O147" s="193"/>
      <c r="P147" s="193"/>
      <c r="T147" s="193"/>
      <c r="U147" s="193"/>
    </row>
    <row r="148" spans="5:21">
      <c r="E148" s="193"/>
      <c r="F148" s="193"/>
      <c r="J148" s="193"/>
      <c r="K148" s="193"/>
      <c r="O148" s="193"/>
      <c r="P148" s="193"/>
      <c r="T148" s="193"/>
      <c r="U148" s="193"/>
    </row>
    <row r="149" spans="5:21">
      <c r="E149" s="193"/>
      <c r="F149" s="193"/>
      <c r="J149" s="193"/>
      <c r="K149" s="193"/>
      <c r="O149" s="193"/>
      <c r="P149" s="193"/>
      <c r="T149" s="193"/>
      <c r="U149" s="193"/>
    </row>
    <row r="150" spans="5:21">
      <c r="E150" s="193"/>
      <c r="F150" s="193"/>
      <c r="J150" s="193"/>
      <c r="K150" s="193"/>
      <c r="O150" s="193"/>
      <c r="P150" s="193"/>
      <c r="T150" s="193"/>
      <c r="U150" s="193"/>
    </row>
    <row r="151" spans="5:21">
      <c r="E151" s="193"/>
      <c r="F151" s="193"/>
      <c r="J151" s="193"/>
      <c r="K151" s="193"/>
      <c r="O151" s="193"/>
      <c r="P151" s="193"/>
      <c r="T151" s="193"/>
      <c r="U151" s="193"/>
    </row>
    <row r="152" spans="5:21">
      <c r="E152" s="193"/>
      <c r="F152" s="193"/>
      <c r="J152" s="193"/>
      <c r="K152" s="193"/>
      <c r="O152" s="193"/>
      <c r="P152" s="193"/>
      <c r="T152" s="193"/>
      <c r="U152" s="193"/>
    </row>
    <row r="153" spans="5:21">
      <c r="E153" s="193"/>
      <c r="F153" s="193"/>
      <c r="J153" s="193"/>
      <c r="K153" s="193"/>
      <c r="O153" s="193"/>
      <c r="P153" s="193"/>
      <c r="T153" s="193"/>
      <c r="U153" s="193"/>
    </row>
    <row r="154" spans="5:21">
      <c r="E154" s="193"/>
      <c r="F154" s="193"/>
      <c r="J154" s="193"/>
      <c r="K154" s="193"/>
      <c r="O154" s="193"/>
      <c r="P154" s="193"/>
      <c r="T154" s="193"/>
      <c r="U154" s="193"/>
    </row>
    <row r="155" spans="5:21">
      <c r="E155" s="193"/>
      <c r="F155" s="193"/>
      <c r="J155" s="193"/>
      <c r="K155" s="193"/>
      <c r="O155" s="193"/>
      <c r="P155" s="193"/>
      <c r="T155" s="193"/>
      <c r="U155" s="193"/>
    </row>
    <row r="156" spans="5:21">
      <c r="E156" s="193"/>
      <c r="F156" s="193"/>
      <c r="J156" s="193"/>
      <c r="K156" s="193"/>
      <c r="O156" s="193"/>
      <c r="P156" s="193"/>
      <c r="T156" s="193"/>
      <c r="U156" s="193"/>
    </row>
    <row r="157" spans="5:21">
      <c r="E157" s="193"/>
      <c r="F157" s="193"/>
      <c r="J157" s="193"/>
      <c r="K157" s="193"/>
      <c r="O157" s="193"/>
      <c r="P157" s="193"/>
      <c r="T157" s="193"/>
      <c r="U157" s="193"/>
    </row>
    <row r="158" spans="5:21">
      <c r="E158" s="193"/>
      <c r="F158" s="193"/>
      <c r="J158" s="193"/>
      <c r="K158" s="193"/>
      <c r="O158" s="193"/>
      <c r="P158" s="193"/>
      <c r="T158" s="193"/>
      <c r="U158" s="193"/>
    </row>
    <row r="159" spans="5:21">
      <c r="E159" s="193"/>
      <c r="F159" s="193"/>
      <c r="J159" s="193"/>
      <c r="K159" s="193"/>
      <c r="O159" s="193"/>
      <c r="P159" s="193"/>
      <c r="T159" s="193"/>
      <c r="U159" s="193"/>
    </row>
    <row r="160" spans="5:21">
      <c r="E160" s="193"/>
      <c r="F160" s="193"/>
      <c r="J160" s="193"/>
      <c r="K160" s="193"/>
      <c r="O160" s="193"/>
      <c r="P160" s="193"/>
      <c r="T160" s="193"/>
      <c r="U160" s="193"/>
    </row>
    <row r="161" spans="5:21">
      <c r="E161" s="193"/>
      <c r="F161" s="193"/>
      <c r="J161" s="193"/>
      <c r="K161" s="193"/>
      <c r="O161" s="193"/>
      <c r="P161" s="193"/>
      <c r="T161" s="193"/>
      <c r="U161" s="193"/>
    </row>
    <row r="162" spans="5:21">
      <c r="E162" s="193"/>
      <c r="F162" s="193"/>
      <c r="J162" s="193"/>
      <c r="K162" s="193"/>
      <c r="O162" s="193"/>
      <c r="P162" s="193"/>
      <c r="T162" s="193"/>
      <c r="U162" s="193"/>
    </row>
    <row r="163" spans="5:21">
      <c r="E163" s="193"/>
      <c r="F163" s="193"/>
      <c r="J163" s="193"/>
      <c r="K163" s="193"/>
      <c r="O163" s="193"/>
      <c r="P163" s="193"/>
      <c r="T163" s="193"/>
      <c r="U163" s="193"/>
    </row>
    <row r="164" spans="5:21">
      <c r="E164" s="193"/>
      <c r="F164" s="193"/>
      <c r="J164" s="193"/>
      <c r="K164" s="193"/>
      <c r="O164" s="193"/>
      <c r="P164" s="193"/>
      <c r="T164" s="193"/>
      <c r="U164" s="193"/>
    </row>
    <row r="165" spans="5:21">
      <c r="E165" s="193"/>
      <c r="F165" s="193"/>
      <c r="J165" s="193"/>
      <c r="K165" s="193"/>
      <c r="O165" s="193"/>
      <c r="P165" s="193"/>
      <c r="T165" s="193"/>
      <c r="U165" s="193"/>
    </row>
    <row r="166" spans="5:21">
      <c r="E166" s="193"/>
      <c r="F166" s="193"/>
      <c r="J166" s="193"/>
      <c r="K166" s="193"/>
      <c r="O166" s="193"/>
      <c r="P166" s="193"/>
      <c r="T166" s="193"/>
      <c r="U166" s="193"/>
    </row>
    <row r="167" spans="5:21">
      <c r="E167" s="193"/>
      <c r="F167" s="193"/>
      <c r="J167" s="193"/>
      <c r="K167" s="193"/>
      <c r="O167" s="193"/>
      <c r="P167" s="193"/>
      <c r="T167" s="193"/>
      <c r="U167" s="193"/>
    </row>
    <row r="168" spans="5:21">
      <c r="E168" s="193"/>
      <c r="F168" s="193"/>
      <c r="J168" s="193"/>
      <c r="K168" s="193"/>
      <c r="O168" s="193"/>
      <c r="P168" s="193"/>
      <c r="T168" s="193"/>
      <c r="U168" s="193"/>
    </row>
    <row r="169" spans="5:21">
      <c r="E169" s="193"/>
      <c r="F169" s="193"/>
      <c r="J169" s="193"/>
      <c r="K169" s="193"/>
      <c r="O169" s="193"/>
      <c r="P169" s="193"/>
      <c r="T169" s="193"/>
      <c r="U169" s="193"/>
    </row>
    <row r="170" spans="5:21">
      <c r="E170" s="193"/>
      <c r="F170" s="193"/>
      <c r="J170" s="193"/>
      <c r="K170" s="193"/>
      <c r="O170" s="193"/>
      <c r="P170" s="193"/>
      <c r="T170" s="193"/>
      <c r="U170" s="193"/>
    </row>
    <row r="171" spans="5:21">
      <c r="E171" s="193"/>
      <c r="F171" s="193"/>
      <c r="J171" s="193"/>
      <c r="K171" s="193"/>
      <c r="O171" s="193"/>
      <c r="P171" s="193"/>
      <c r="T171" s="193"/>
      <c r="U171" s="193"/>
    </row>
    <row r="172" spans="5:21">
      <c r="E172" s="193"/>
      <c r="F172" s="193"/>
      <c r="J172" s="193"/>
      <c r="K172" s="193"/>
      <c r="O172" s="193"/>
      <c r="P172" s="193"/>
      <c r="T172" s="193"/>
      <c r="U172" s="193"/>
    </row>
    <row r="173" spans="5:21">
      <c r="E173" s="193"/>
      <c r="F173" s="193"/>
      <c r="J173" s="193"/>
      <c r="K173" s="193"/>
      <c r="O173" s="193"/>
      <c r="P173" s="193"/>
      <c r="T173" s="193"/>
      <c r="U173" s="193"/>
    </row>
    <row r="174" spans="5:21">
      <c r="E174" s="193"/>
      <c r="F174" s="193"/>
      <c r="J174" s="193"/>
      <c r="K174" s="193"/>
      <c r="O174" s="193"/>
      <c r="P174" s="193"/>
      <c r="T174" s="193"/>
      <c r="U174" s="193"/>
    </row>
    <row r="175" spans="5:21">
      <c r="E175" s="193"/>
      <c r="F175" s="193"/>
      <c r="J175" s="193"/>
      <c r="K175" s="193"/>
      <c r="O175" s="193"/>
      <c r="P175" s="193"/>
      <c r="T175" s="193"/>
      <c r="U175" s="193"/>
    </row>
    <row r="176" spans="5:21">
      <c r="E176" s="193"/>
      <c r="F176" s="193"/>
      <c r="J176" s="193"/>
      <c r="K176" s="193"/>
      <c r="O176" s="193"/>
      <c r="P176" s="193"/>
      <c r="T176" s="193"/>
      <c r="U176" s="193"/>
    </row>
    <row r="177" spans="5:21">
      <c r="E177" s="193"/>
      <c r="F177" s="193"/>
      <c r="J177" s="193"/>
      <c r="K177" s="193"/>
      <c r="O177" s="193"/>
      <c r="P177" s="193"/>
      <c r="T177" s="193"/>
      <c r="U177" s="193"/>
    </row>
    <row r="178" spans="5:21">
      <c r="E178" s="193"/>
      <c r="F178" s="193"/>
      <c r="J178" s="193"/>
      <c r="K178" s="193"/>
      <c r="O178" s="193"/>
      <c r="P178" s="193"/>
      <c r="T178" s="193"/>
      <c r="U178" s="193"/>
    </row>
    <row r="179" spans="5:21">
      <c r="E179" s="193"/>
      <c r="F179" s="193"/>
      <c r="J179" s="193"/>
      <c r="K179" s="193"/>
      <c r="O179" s="193"/>
      <c r="P179" s="193"/>
      <c r="T179" s="193"/>
      <c r="U179" s="193"/>
    </row>
    <row r="180" spans="5:21">
      <c r="E180" s="193"/>
      <c r="F180" s="193"/>
      <c r="J180" s="193"/>
      <c r="K180" s="193"/>
      <c r="O180" s="193"/>
      <c r="P180" s="193"/>
      <c r="T180" s="193"/>
      <c r="U180" s="193"/>
    </row>
    <row r="181" spans="5:21">
      <c r="E181" s="193"/>
      <c r="F181" s="193"/>
      <c r="J181" s="193"/>
      <c r="K181" s="193"/>
      <c r="O181" s="193"/>
      <c r="P181" s="193"/>
      <c r="T181" s="193"/>
      <c r="U181" s="193"/>
    </row>
    <row r="182" spans="5:21">
      <c r="E182" s="193"/>
      <c r="F182" s="193"/>
      <c r="J182" s="193"/>
      <c r="K182" s="193"/>
      <c r="O182" s="193"/>
      <c r="P182" s="193"/>
      <c r="T182" s="193"/>
      <c r="U182" s="193"/>
    </row>
    <row r="183" spans="5:21">
      <c r="E183" s="193"/>
      <c r="F183" s="193"/>
      <c r="J183" s="193"/>
      <c r="K183" s="193"/>
      <c r="O183" s="193"/>
      <c r="P183" s="193"/>
      <c r="T183" s="193"/>
      <c r="U183" s="193"/>
    </row>
    <row r="184" spans="5:21">
      <c r="E184" s="193"/>
      <c r="F184" s="193"/>
      <c r="J184" s="193"/>
      <c r="K184" s="193"/>
      <c r="O184" s="193"/>
      <c r="P184" s="193"/>
      <c r="T184" s="193"/>
      <c r="U184" s="193"/>
    </row>
    <row r="185" spans="5:21">
      <c r="E185" s="193"/>
      <c r="F185" s="193"/>
      <c r="J185" s="193"/>
      <c r="K185" s="193"/>
      <c r="O185" s="193"/>
      <c r="P185" s="193"/>
      <c r="T185" s="193"/>
      <c r="U185" s="193"/>
    </row>
    <row r="186" spans="5:21">
      <c r="E186" s="193"/>
      <c r="F186" s="193"/>
      <c r="J186" s="193"/>
      <c r="K186" s="193"/>
      <c r="O186" s="193"/>
      <c r="P186" s="193"/>
      <c r="T186" s="193"/>
      <c r="U186" s="193"/>
    </row>
    <row r="187" spans="5:21">
      <c r="E187" s="193"/>
      <c r="F187" s="193"/>
      <c r="J187" s="193"/>
      <c r="K187" s="193"/>
      <c r="O187" s="193"/>
      <c r="P187" s="193"/>
      <c r="T187" s="193"/>
      <c r="U187" s="193"/>
    </row>
    <row r="188" spans="5:21">
      <c r="E188" s="193"/>
      <c r="F188" s="193"/>
      <c r="J188" s="193"/>
      <c r="K188" s="193"/>
      <c r="O188" s="193"/>
      <c r="P188" s="193"/>
      <c r="T188" s="193"/>
      <c r="U188" s="193"/>
    </row>
    <row r="189" spans="5:21">
      <c r="E189" s="193"/>
      <c r="F189" s="193"/>
      <c r="J189" s="193"/>
      <c r="K189" s="193"/>
      <c r="O189" s="193"/>
      <c r="P189" s="193"/>
      <c r="T189" s="193"/>
      <c r="U189" s="193"/>
    </row>
    <row r="190" spans="5:21">
      <c r="E190" s="193"/>
      <c r="F190" s="193"/>
      <c r="J190" s="193"/>
      <c r="K190" s="193"/>
      <c r="O190" s="193"/>
      <c r="P190" s="193"/>
      <c r="T190" s="193"/>
      <c r="U190" s="193"/>
    </row>
    <row r="191" spans="5:21">
      <c r="E191" s="193"/>
      <c r="F191" s="193"/>
      <c r="J191" s="193"/>
      <c r="K191" s="193"/>
      <c r="O191" s="193"/>
      <c r="P191" s="193"/>
      <c r="T191" s="193"/>
      <c r="U191" s="193"/>
    </row>
    <row r="192" spans="5:21">
      <c r="E192" s="193"/>
      <c r="F192" s="193"/>
      <c r="J192" s="193"/>
      <c r="K192" s="193"/>
      <c r="O192" s="193"/>
      <c r="P192" s="193"/>
      <c r="T192" s="193"/>
      <c r="U192" s="193"/>
    </row>
    <row r="193" spans="5:21">
      <c r="E193" s="193"/>
      <c r="F193" s="193"/>
      <c r="J193" s="193"/>
      <c r="K193" s="193"/>
      <c r="O193" s="193"/>
      <c r="P193" s="193"/>
      <c r="T193" s="193"/>
      <c r="U193" s="193"/>
    </row>
    <row r="194" spans="5:21">
      <c r="E194" s="193"/>
      <c r="F194" s="193"/>
      <c r="J194" s="193"/>
      <c r="K194" s="193"/>
      <c r="O194" s="193"/>
      <c r="P194" s="193"/>
      <c r="T194" s="193"/>
      <c r="U194" s="193"/>
    </row>
    <row r="195" spans="5:21">
      <c r="E195" s="193"/>
      <c r="F195" s="193"/>
      <c r="J195" s="193"/>
      <c r="K195" s="193"/>
      <c r="O195" s="193"/>
      <c r="P195" s="193"/>
      <c r="T195" s="193"/>
      <c r="U195" s="193"/>
    </row>
    <row r="196" spans="5:21">
      <c r="E196" s="193"/>
      <c r="F196" s="193"/>
      <c r="J196" s="193"/>
      <c r="K196" s="193"/>
      <c r="O196" s="193"/>
      <c r="P196" s="193"/>
      <c r="T196" s="193"/>
      <c r="U196" s="193"/>
    </row>
    <row r="197" spans="5:21">
      <c r="E197" s="193"/>
      <c r="F197" s="193"/>
      <c r="J197" s="193"/>
      <c r="K197" s="193"/>
      <c r="O197" s="193"/>
      <c r="P197" s="193"/>
      <c r="T197" s="193"/>
      <c r="U197" s="193"/>
    </row>
    <row r="198" spans="5:21">
      <c r="E198" s="193"/>
      <c r="F198" s="193"/>
      <c r="J198" s="193"/>
      <c r="K198" s="193"/>
      <c r="O198" s="193"/>
      <c r="P198" s="193"/>
      <c r="T198" s="193"/>
      <c r="U198" s="193"/>
    </row>
    <row r="199" spans="5:21">
      <c r="E199" s="193"/>
      <c r="F199" s="193"/>
      <c r="J199" s="193"/>
      <c r="K199" s="193"/>
      <c r="O199" s="193"/>
      <c r="P199" s="193"/>
      <c r="T199" s="193"/>
      <c r="U199" s="193"/>
    </row>
    <row r="200" spans="5:21">
      <c r="E200" s="193"/>
      <c r="F200" s="193"/>
      <c r="J200" s="193"/>
      <c r="K200" s="193"/>
      <c r="O200" s="193"/>
      <c r="P200" s="193"/>
      <c r="T200" s="193"/>
      <c r="U200" s="193"/>
    </row>
    <row r="201" spans="5:21">
      <c r="E201" s="193"/>
      <c r="F201" s="193"/>
      <c r="J201" s="193"/>
      <c r="K201" s="193"/>
      <c r="O201" s="193"/>
      <c r="P201" s="193"/>
      <c r="T201" s="193"/>
      <c r="U201" s="193"/>
    </row>
    <row r="202" spans="5:21">
      <c r="E202" s="193"/>
      <c r="F202" s="193"/>
      <c r="J202" s="193"/>
      <c r="K202" s="193"/>
      <c r="O202" s="193"/>
      <c r="P202" s="193"/>
      <c r="T202" s="193"/>
      <c r="U202" s="193"/>
    </row>
    <row r="203" spans="5:21">
      <c r="E203" s="193"/>
      <c r="F203" s="193"/>
      <c r="J203" s="193"/>
      <c r="K203" s="193"/>
      <c r="O203" s="193"/>
      <c r="P203" s="193"/>
      <c r="T203" s="193"/>
      <c r="U203" s="193"/>
    </row>
    <row r="204" spans="5:21">
      <c r="E204" s="193"/>
      <c r="F204" s="193"/>
      <c r="J204" s="193"/>
      <c r="K204" s="193"/>
      <c r="O204" s="193"/>
      <c r="P204" s="193"/>
      <c r="T204" s="193"/>
      <c r="U204" s="193"/>
    </row>
    <row r="205" spans="5:21">
      <c r="E205" s="193"/>
      <c r="F205" s="193"/>
      <c r="J205" s="193"/>
      <c r="K205" s="193"/>
      <c r="O205" s="193"/>
      <c r="P205" s="193"/>
      <c r="T205" s="193"/>
      <c r="U205" s="193"/>
    </row>
    <row r="206" spans="5:21">
      <c r="E206" s="193"/>
      <c r="F206" s="193"/>
      <c r="J206" s="193"/>
      <c r="K206" s="193"/>
      <c r="O206" s="193"/>
      <c r="P206" s="193"/>
      <c r="T206" s="193"/>
      <c r="U206" s="193"/>
    </row>
    <row r="207" spans="5:21">
      <c r="E207" s="193"/>
      <c r="F207" s="193"/>
      <c r="J207" s="193"/>
      <c r="K207" s="193"/>
      <c r="O207" s="193"/>
      <c r="P207" s="193"/>
      <c r="T207" s="193"/>
      <c r="U207" s="193"/>
    </row>
    <row r="208" spans="5:21">
      <c r="E208" s="193"/>
      <c r="F208" s="193"/>
      <c r="J208" s="193"/>
      <c r="K208" s="193"/>
      <c r="O208" s="193"/>
      <c r="P208" s="193"/>
      <c r="T208" s="193"/>
      <c r="U208" s="193"/>
    </row>
    <row r="209" spans="5:21">
      <c r="E209" s="193"/>
      <c r="F209" s="193"/>
      <c r="J209" s="193"/>
      <c r="K209" s="193"/>
      <c r="O209" s="193"/>
      <c r="P209" s="193"/>
      <c r="T209" s="193"/>
      <c r="U209" s="193"/>
    </row>
    <row r="210" spans="5:21">
      <c r="E210" s="193"/>
      <c r="F210" s="193"/>
      <c r="J210" s="193"/>
      <c r="K210" s="193"/>
      <c r="O210" s="193"/>
      <c r="P210" s="193"/>
      <c r="T210" s="193"/>
      <c r="U210" s="193"/>
    </row>
    <row r="211" spans="5:21">
      <c r="E211" s="193"/>
      <c r="F211" s="193"/>
      <c r="J211" s="193"/>
      <c r="K211" s="193"/>
      <c r="O211" s="193"/>
      <c r="P211" s="193"/>
      <c r="T211" s="193"/>
      <c r="U211" s="193"/>
    </row>
    <row r="212" spans="5:21">
      <c r="E212" s="193"/>
      <c r="F212" s="193"/>
      <c r="J212" s="193"/>
      <c r="K212" s="193"/>
      <c r="O212" s="193"/>
      <c r="P212" s="193"/>
      <c r="T212" s="193"/>
      <c r="U212" s="193"/>
    </row>
    <row r="213" spans="5:21">
      <c r="E213" s="193"/>
      <c r="F213" s="193"/>
      <c r="J213" s="193"/>
      <c r="K213" s="193"/>
      <c r="O213" s="193"/>
      <c r="P213" s="193"/>
      <c r="T213" s="193"/>
      <c r="U213" s="193"/>
    </row>
    <row r="214" spans="5:21">
      <c r="E214" s="193"/>
      <c r="F214" s="193"/>
      <c r="J214" s="193"/>
      <c r="K214" s="193"/>
      <c r="O214" s="193"/>
      <c r="P214" s="193"/>
      <c r="T214" s="193"/>
      <c r="U214" s="193"/>
    </row>
    <row r="215" spans="5:21">
      <c r="E215" s="193"/>
      <c r="F215" s="193"/>
      <c r="J215" s="193"/>
      <c r="K215" s="193"/>
      <c r="O215" s="193"/>
      <c r="P215" s="193"/>
      <c r="T215" s="193"/>
      <c r="U215" s="193"/>
    </row>
    <row r="216" spans="5:21">
      <c r="E216" s="193"/>
      <c r="F216" s="193"/>
      <c r="J216" s="193"/>
      <c r="K216" s="193"/>
      <c r="O216" s="193"/>
      <c r="P216" s="193"/>
      <c r="T216" s="193"/>
      <c r="U216" s="193"/>
    </row>
    <row r="217" spans="5:21">
      <c r="E217" s="193"/>
      <c r="F217" s="193"/>
      <c r="J217" s="193"/>
      <c r="K217" s="193"/>
      <c r="O217" s="193"/>
      <c r="P217" s="193"/>
      <c r="T217" s="193"/>
      <c r="U217" s="193"/>
    </row>
    <row r="218" spans="5:21">
      <c r="E218" s="193"/>
      <c r="F218" s="193"/>
      <c r="J218" s="193"/>
      <c r="K218" s="193"/>
      <c r="O218" s="193"/>
      <c r="P218" s="193"/>
      <c r="T218" s="193"/>
      <c r="U218" s="193"/>
    </row>
    <row r="219" spans="5:21">
      <c r="E219" s="193"/>
      <c r="F219" s="193"/>
      <c r="J219" s="193"/>
      <c r="K219" s="193"/>
      <c r="O219" s="193"/>
      <c r="P219" s="193"/>
      <c r="T219" s="193"/>
      <c r="U219" s="193"/>
    </row>
    <row r="220" spans="5:21">
      <c r="E220" s="193"/>
      <c r="F220" s="193"/>
      <c r="J220" s="193"/>
      <c r="K220" s="193"/>
      <c r="O220" s="193"/>
      <c r="P220" s="193"/>
      <c r="T220" s="193"/>
      <c r="U220" s="193"/>
    </row>
    <row r="221" spans="5:21">
      <c r="E221" s="193"/>
      <c r="F221" s="193"/>
      <c r="J221" s="193"/>
      <c r="K221" s="193"/>
      <c r="O221" s="193"/>
      <c r="P221" s="193"/>
      <c r="T221" s="193"/>
      <c r="U221" s="193"/>
    </row>
    <row r="222" spans="5:21">
      <c r="E222" s="193"/>
      <c r="F222" s="193"/>
      <c r="J222" s="193"/>
      <c r="K222" s="193"/>
      <c r="O222" s="193"/>
      <c r="P222" s="193"/>
      <c r="T222" s="193"/>
      <c r="U222" s="193"/>
    </row>
    <row r="223" spans="5:21">
      <c r="E223" s="193"/>
      <c r="F223" s="193"/>
      <c r="J223" s="193"/>
      <c r="K223" s="193"/>
      <c r="O223" s="193"/>
      <c r="P223" s="193"/>
      <c r="T223" s="193"/>
      <c r="U223" s="193"/>
    </row>
    <row r="224" spans="5:21">
      <c r="E224" s="193"/>
      <c r="F224" s="193"/>
      <c r="J224" s="193"/>
      <c r="K224" s="193"/>
      <c r="O224" s="193"/>
      <c r="P224" s="193"/>
      <c r="T224" s="193"/>
      <c r="U224" s="193"/>
    </row>
    <row r="225" spans="5:21">
      <c r="E225" s="193"/>
      <c r="F225" s="193"/>
      <c r="J225" s="193"/>
      <c r="K225" s="193"/>
      <c r="O225" s="193"/>
      <c r="P225" s="193"/>
      <c r="T225" s="193"/>
      <c r="U225" s="193"/>
    </row>
    <row r="226" spans="5:21">
      <c r="E226" s="193"/>
      <c r="F226" s="193"/>
      <c r="J226" s="193"/>
      <c r="K226" s="193"/>
      <c r="O226" s="193"/>
      <c r="P226" s="193"/>
      <c r="T226" s="193"/>
      <c r="U226" s="193"/>
    </row>
    <row r="227" spans="5:21">
      <c r="E227" s="193"/>
      <c r="F227" s="193"/>
      <c r="J227" s="193"/>
      <c r="K227" s="193"/>
      <c r="O227" s="193"/>
      <c r="P227" s="193"/>
      <c r="T227" s="193"/>
      <c r="U227" s="193"/>
    </row>
    <row r="228" spans="5:21">
      <c r="E228" s="193"/>
      <c r="F228" s="193"/>
      <c r="J228" s="193"/>
      <c r="K228" s="193"/>
      <c r="O228" s="193"/>
      <c r="P228" s="193"/>
      <c r="T228" s="193"/>
      <c r="U228" s="193"/>
    </row>
    <row r="229" spans="5:21">
      <c r="E229" s="193"/>
      <c r="F229" s="193"/>
      <c r="J229" s="193"/>
      <c r="K229" s="193"/>
      <c r="O229" s="193"/>
      <c r="P229" s="193"/>
      <c r="T229" s="193"/>
      <c r="U229" s="193"/>
    </row>
    <row r="230" spans="5:21">
      <c r="E230" s="193"/>
      <c r="F230" s="193"/>
      <c r="J230" s="193"/>
      <c r="K230" s="193"/>
      <c r="O230" s="193"/>
      <c r="P230" s="193"/>
      <c r="T230" s="193"/>
      <c r="U230" s="193"/>
    </row>
    <row r="231" spans="5:21">
      <c r="E231" s="193"/>
      <c r="F231" s="193"/>
      <c r="J231" s="193"/>
      <c r="K231" s="193"/>
      <c r="O231" s="193"/>
      <c r="P231" s="193"/>
      <c r="T231" s="193"/>
      <c r="U231" s="193"/>
    </row>
    <row r="232" spans="5:21">
      <c r="E232" s="193"/>
      <c r="F232" s="193"/>
      <c r="J232" s="193"/>
      <c r="K232" s="193"/>
      <c r="O232" s="193"/>
      <c r="P232" s="193"/>
      <c r="T232" s="193"/>
      <c r="U232" s="193"/>
    </row>
    <row r="233" spans="5:21">
      <c r="E233" s="193"/>
      <c r="F233" s="193"/>
      <c r="J233" s="193"/>
      <c r="K233" s="193"/>
      <c r="O233" s="193"/>
      <c r="P233" s="193"/>
      <c r="T233" s="193"/>
      <c r="U233" s="193"/>
    </row>
    <row r="234" spans="5:21">
      <c r="E234" s="193"/>
      <c r="F234" s="193"/>
      <c r="J234" s="193"/>
      <c r="K234" s="193"/>
      <c r="O234" s="193"/>
      <c r="P234" s="193"/>
      <c r="T234" s="193"/>
      <c r="U234" s="193"/>
    </row>
    <row r="235" spans="5:21">
      <c r="E235" s="193"/>
      <c r="F235" s="193"/>
      <c r="J235" s="193"/>
      <c r="K235" s="193"/>
      <c r="O235" s="193"/>
      <c r="P235" s="193"/>
      <c r="T235" s="193"/>
      <c r="U235" s="193"/>
    </row>
    <row r="236" spans="5:21">
      <c r="E236" s="193"/>
      <c r="F236" s="193"/>
      <c r="J236" s="193"/>
      <c r="K236" s="193"/>
      <c r="O236" s="193"/>
      <c r="P236" s="193"/>
      <c r="T236" s="193"/>
      <c r="U236" s="193"/>
    </row>
    <row r="237" spans="5:21">
      <c r="E237" s="193"/>
      <c r="F237" s="193"/>
      <c r="J237" s="193"/>
      <c r="K237" s="193"/>
      <c r="O237" s="193"/>
      <c r="P237" s="193"/>
      <c r="T237" s="193"/>
      <c r="U237" s="193"/>
    </row>
    <row r="238" spans="5:21">
      <c r="E238" s="193"/>
      <c r="F238" s="193"/>
      <c r="J238" s="193"/>
      <c r="K238" s="193"/>
      <c r="O238" s="193"/>
      <c r="P238" s="193"/>
      <c r="T238" s="193"/>
      <c r="U238" s="193"/>
    </row>
    <row r="239" spans="5:21">
      <c r="E239" s="193"/>
      <c r="F239" s="193"/>
      <c r="J239" s="193"/>
      <c r="K239" s="193"/>
      <c r="O239" s="193"/>
      <c r="P239" s="193"/>
      <c r="T239" s="193"/>
      <c r="U239" s="193"/>
    </row>
    <row r="240" spans="5:21">
      <c r="E240" s="193"/>
      <c r="F240" s="193"/>
      <c r="J240" s="193"/>
      <c r="K240" s="193"/>
      <c r="O240" s="193"/>
      <c r="P240" s="193"/>
      <c r="T240" s="193"/>
      <c r="U240" s="193"/>
    </row>
    <row r="241" spans="5:21">
      <c r="E241" s="193"/>
      <c r="F241" s="193"/>
      <c r="J241" s="193"/>
      <c r="K241" s="193"/>
      <c r="O241" s="193"/>
      <c r="P241" s="193"/>
      <c r="T241" s="193"/>
      <c r="U241" s="193"/>
    </row>
    <row r="242" spans="5:21">
      <c r="E242" s="193"/>
      <c r="F242" s="193"/>
      <c r="J242" s="193"/>
      <c r="K242" s="193"/>
      <c r="O242" s="193"/>
      <c r="P242" s="193"/>
      <c r="T242" s="193"/>
      <c r="U242" s="193"/>
    </row>
    <row r="243" spans="5:21">
      <c r="E243" s="193"/>
      <c r="F243" s="193"/>
      <c r="J243" s="193"/>
      <c r="K243" s="193"/>
      <c r="O243" s="193"/>
      <c r="P243" s="193"/>
      <c r="T243" s="193"/>
      <c r="U243" s="193"/>
    </row>
    <row r="244" spans="5:21">
      <c r="E244" s="193"/>
      <c r="F244" s="193"/>
      <c r="J244" s="193"/>
      <c r="K244" s="193"/>
      <c r="O244" s="193"/>
      <c r="P244" s="193"/>
      <c r="T244" s="193"/>
      <c r="U244" s="193"/>
    </row>
    <row r="245" spans="5:21">
      <c r="E245" s="193"/>
      <c r="F245" s="193"/>
      <c r="J245" s="193"/>
      <c r="K245" s="193"/>
      <c r="O245" s="193"/>
      <c r="P245" s="193"/>
      <c r="T245" s="193"/>
      <c r="U245" s="193"/>
    </row>
    <row r="246" spans="5:21">
      <c r="E246" s="193"/>
      <c r="F246" s="193"/>
      <c r="J246" s="193"/>
      <c r="K246" s="193"/>
      <c r="O246" s="193"/>
      <c r="P246" s="193"/>
      <c r="T246" s="193"/>
      <c r="U246" s="193"/>
    </row>
    <row r="247" spans="5:21">
      <c r="E247" s="193"/>
      <c r="F247" s="193"/>
      <c r="J247" s="193"/>
      <c r="K247" s="193"/>
      <c r="O247" s="193"/>
      <c r="P247" s="193"/>
      <c r="T247" s="193"/>
      <c r="U247" s="193"/>
    </row>
    <row r="248" spans="5:21">
      <c r="E248" s="193"/>
      <c r="F248" s="193"/>
      <c r="J248" s="193"/>
      <c r="K248" s="193"/>
      <c r="O248" s="193"/>
      <c r="P248" s="193"/>
      <c r="T248" s="193"/>
      <c r="U248" s="193"/>
    </row>
    <row r="249" spans="5:21">
      <c r="E249" s="193"/>
      <c r="F249" s="193"/>
      <c r="J249" s="193"/>
      <c r="K249" s="193"/>
      <c r="O249" s="193"/>
      <c r="P249" s="193"/>
      <c r="T249" s="193"/>
      <c r="U249" s="193"/>
    </row>
    <row r="250" spans="5:21">
      <c r="E250" s="193"/>
      <c r="F250" s="193"/>
      <c r="J250" s="193"/>
      <c r="K250" s="193"/>
      <c r="O250" s="193"/>
      <c r="P250" s="193"/>
      <c r="T250" s="193"/>
      <c r="U250" s="193"/>
    </row>
    <row r="251" spans="5:21">
      <c r="E251" s="193"/>
      <c r="F251" s="193"/>
      <c r="J251" s="193"/>
      <c r="K251" s="193"/>
      <c r="O251" s="193"/>
      <c r="P251" s="193"/>
      <c r="T251" s="193"/>
      <c r="U251" s="193"/>
    </row>
    <row r="252" spans="5:21">
      <c r="E252" s="193"/>
      <c r="F252" s="193"/>
      <c r="J252" s="193"/>
      <c r="K252" s="193"/>
      <c r="O252" s="193"/>
      <c r="P252" s="193"/>
      <c r="T252" s="193"/>
      <c r="U252" s="193"/>
    </row>
    <row r="253" spans="5:21">
      <c r="E253" s="193"/>
      <c r="F253" s="193"/>
      <c r="J253" s="193"/>
      <c r="K253" s="193"/>
      <c r="O253" s="193"/>
      <c r="P253" s="193"/>
      <c r="T253" s="193"/>
      <c r="U253" s="193"/>
    </row>
    <row r="254" spans="5:21">
      <c r="E254" s="193"/>
      <c r="F254" s="193"/>
      <c r="J254" s="193"/>
      <c r="K254" s="193"/>
      <c r="O254" s="193"/>
      <c r="P254" s="193"/>
      <c r="T254" s="193"/>
      <c r="U254" s="193"/>
    </row>
    <row r="255" spans="5:21">
      <c r="E255" s="193"/>
      <c r="F255" s="193"/>
      <c r="J255" s="193"/>
      <c r="K255" s="193"/>
      <c r="O255" s="193"/>
      <c r="P255" s="193"/>
      <c r="T255" s="193"/>
      <c r="U255" s="193"/>
    </row>
    <row r="256" spans="5:21">
      <c r="E256" s="193"/>
      <c r="F256" s="193"/>
      <c r="J256" s="193"/>
      <c r="K256" s="193"/>
      <c r="O256" s="193"/>
      <c r="P256" s="193"/>
      <c r="T256" s="193"/>
      <c r="U256" s="193"/>
    </row>
    <row r="257" spans="5:21">
      <c r="E257" s="193"/>
      <c r="F257" s="193"/>
      <c r="J257" s="193"/>
      <c r="K257" s="193"/>
      <c r="O257" s="193"/>
      <c r="P257" s="193"/>
      <c r="T257" s="193"/>
      <c r="U257" s="193"/>
    </row>
    <row r="258" spans="5:21">
      <c r="E258" s="193"/>
      <c r="F258" s="193"/>
      <c r="J258" s="193"/>
      <c r="K258" s="193"/>
      <c r="O258" s="193"/>
      <c r="P258" s="193"/>
      <c r="T258" s="193"/>
      <c r="U258" s="193"/>
    </row>
    <row r="259" spans="5:21">
      <c r="E259" s="193"/>
      <c r="F259" s="193"/>
      <c r="J259" s="193"/>
      <c r="K259" s="193"/>
      <c r="O259" s="193"/>
      <c r="P259" s="193"/>
      <c r="T259" s="193"/>
      <c r="U259" s="193"/>
    </row>
    <row r="260" spans="5:21">
      <c r="E260" s="193"/>
      <c r="F260" s="193"/>
      <c r="J260" s="193"/>
      <c r="K260" s="193"/>
      <c r="O260" s="193"/>
      <c r="P260" s="193"/>
      <c r="T260" s="193"/>
      <c r="U260" s="193"/>
    </row>
    <row r="261" spans="5:21">
      <c r="E261" s="193"/>
      <c r="F261" s="193"/>
      <c r="J261" s="193"/>
      <c r="K261" s="193"/>
      <c r="O261" s="193"/>
      <c r="P261" s="193"/>
      <c r="T261" s="193"/>
      <c r="U261" s="193"/>
    </row>
    <row r="262" spans="5:21">
      <c r="E262" s="193"/>
      <c r="F262" s="193"/>
      <c r="J262" s="193"/>
      <c r="K262" s="193"/>
      <c r="O262" s="193"/>
      <c r="P262" s="193"/>
      <c r="T262" s="193"/>
      <c r="U262" s="193"/>
    </row>
    <row r="263" spans="5:21">
      <c r="E263" s="193"/>
      <c r="F263" s="193"/>
      <c r="J263" s="193"/>
      <c r="K263" s="193"/>
      <c r="O263" s="193"/>
      <c r="P263" s="193"/>
      <c r="T263" s="193"/>
      <c r="U263" s="193"/>
    </row>
    <row r="264" spans="5:21">
      <c r="E264" s="193"/>
      <c r="F264" s="193"/>
      <c r="J264" s="193"/>
      <c r="K264" s="193"/>
      <c r="O264" s="193"/>
      <c r="P264" s="193"/>
      <c r="T264" s="193"/>
      <c r="U264" s="193"/>
    </row>
    <row r="265" spans="5:21">
      <c r="E265" s="193"/>
      <c r="F265" s="193"/>
      <c r="J265" s="193"/>
      <c r="K265" s="193"/>
      <c r="O265" s="193"/>
      <c r="P265" s="193"/>
      <c r="T265" s="193"/>
      <c r="U265" s="193"/>
    </row>
    <row r="266" spans="5:21">
      <c r="E266" s="193"/>
      <c r="F266" s="193"/>
      <c r="J266" s="193"/>
      <c r="K266" s="193"/>
      <c r="O266" s="193"/>
      <c r="P266" s="193"/>
      <c r="T266" s="193"/>
      <c r="U266" s="193"/>
    </row>
    <row r="267" spans="5:21">
      <c r="E267" s="193"/>
      <c r="F267" s="193"/>
      <c r="J267" s="193"/>
      <c r="K267" s="193"/>
      <c r="O267" s="193"/>
      <c r="P267" s="193"/>
      <c r="T267" s="193"/>
      <c r="U267" s="193"/>
    </row>
    <row r="268" spans="5:21">
      <c r="E268" s="193"/>
      <c r="F268" s="193"/>
      <c r="J268" s="193"/>
      <c r="K268" s="193"/>
      <c r="O268" s="193"/>
      <c r="P268" s="193"/>
      <c r="T268" s="193"/>
      <c r="U268" s="193"/>
    </row>
    <row r="269" spans="5:21">
      <c r="E269" s="193"/>
      <c r="F269" s="193"/>
      <c r="J269" s="193"/>
      <c r="K269" s="193"/>
      <c r="O269" s="193"/>
      <c r="P269" s="193"/>
      <c r="T269" s="193"/>
      <c r="U269" s="193"/>
    </row>
    <row r="270" spans="5:21">
      <c r="E270" s="193"/>
      <c r="F270" s="193"/>
      <c r="J270" s="193"/>
      <c r="K270" s="193"/>
      <c r="O270" s="193"/>
      <c r="P270" s="193"/>
      <c r="T270" s="193"/>
      <c r="U270" s="193"/>
    </row>
    <row r="271" spans="5:21">
      <c r="E271" s="193"/>
      <c r="F271" s="193"/>
      <c r="J271" s="193"/>
      <c r="K271" s="193"/>
      <c r="O271" s="193"/>
      <c r="P271" s="193"/>
      <c r="T271" s="193"/>
      <c r="U271" s="193"/>
    </row>
    <row r="272" spans="5:21">
      <c r="E272" s="193"/>
      <c r="F272" s="193"/>
      <c r="J272" s="193"/>
      <c r="K272" s="193"/>
      <c r="O272" s="193"/>
      <c r="P272" s="193"/>
      <c r="T272" s="193"/>
      <c r="U272" s="193"/>
    </row>
    <row r="273" spans="5:21">
      <c r="E273" s="193"/>
      <c r="F273" s="193"/>
      <c r="J273" s="193"/>
      <c r="K273" s="193"/>
      <c r="O273" s="193"/>
      <c r="P273" s="193"/>
      <c r="T273" s="193"/>
      <c r="U273" s="193"/>
    </row>
    <row r="274" spans="5:21">
      <c r="E274" s="193"/>
      <c r="F274" s="193"/>
      <c r="J274" s="193"/>
      <c r="K274" s="193"/>
      <c r="O274" s="193"/>
      <c r="P274" s="193"/>
      <c r="T274" s="193"/>
      <c r="U274" s="193"/>
    </row>
    <row r="275" spans="5:21">
      <c r="E275" s="193"/>
      <c r="F275" s="193"/>
      <c r="J275" s="193"/>
      <c r="K275" s="193"/>
      <c r="O275" s="193"/>
      <c r="P275" s="193"/>
      <c r="T275" s="193"/>
      <c r="U275" s="193"/>
    </row>
    <row r="276" spans="5:21">
      <c r="E276" s="193"/>
      <c r="F276" s="193"/>
      <c r="J276" s="193"/>
      <c r="K276" s="193"/>
      <c r="O276" s="193"/>
      <c r="P276" s="193"/>
      <c r="T276" s="193"/>
      <c r="U276" s="193"/>
    </row>
    <row r="277" spans="5:21">
      <c r="E277" s="193"/>
      <c r="F277" s="193"/>
      <c r="J277" s="193"/>
      <c r="K277" s="193"/>
      <c r="O277" s="193"/>
      <c r="P277" s="193"/>
      <c r="T277" s="193"/>
      <c r="U277" s="193"/>
    </row>
    <row r="278" spans="5:21">
      <c r="E278" s="193"/>
      <c r="F278" s="193"/>
      <c r="J278" s="193"/>
      <c r="K278" s="193"/>
      <c r="O278" s="193"/>
      <c r="P278" s="193"/>
      <c r="T278" s="193"/>
      <c r="U278" s="193"/>
    </row>
    <row r="279" spans="5:21">
      <c r="E279" s="193"/>
      <c r="F279" s="193"/>
      <c r="J279" s="193"/>
      <c r="K279" s="193"/>
      <c r="O279" s="193"/>
      <c r="P279" s="193"/>
      <c r="T279" s="193"/>
      <c r="U279" s="193"/>
    </row>
    <row r="280" spans="5:21">
      <c r="E280" s="193"/>
      <c r="F280" s="193"/>
      <c r="J280" s="193"/>
      <c r="K280" s="193"/>
      <c r="O280" s="193"/>
      <c r="P280" s="193"/>
      <c r="T280" s="193"/>
      <c r="U280" s="193"/>
    </row>
    <row r="281" spans="5:21">
      <c r="E281" s="193"/>
      <c r="F281" s="193"/>
      <c r="J281" s="193"/>
      <c r="K281" s="193"/>
      <c r="O281" s="193"/>
      <c r="P281" s="193"/>
      <c r="T281" s="193"/>
      <c r="U281" s="193"/>
    </row>
    <row r="282" spans="5:21">
      <c r="E282" s="193"/>
      <c r="F282" s="193"/>
      <c r="J282" s="193"/>
      <c r="K282" s="193"/>
      <c r="O282" s="193"/>
      <c r="P282" s="193"/>
      <c r="T282" s="193"/>
      <c r="U282" s="193"/>
    </row>
    <row r="283" spans="5:21">
      <c r="E283" s="193"/>
      <c r="F283" s="193"/>
      <c r="J283" s="193"/>
      <c r="K283" s="193"/>
      <c r="O283" s="193"/>
      <c r="P283" s="193"/>
      <c r="T283" s="193"/>
      <c r="U283" s="193"/>
    </row>
    <row r="284" spans="5:21">
      <c r="E284" s="193"/>
      <c r="F284" s="193"/>
      <c r="J284" s="193"/>
      <c r="K284" s="193"/>
      <c r="O284" s="193"/>
      <c r="P284" s="193"/>
      <c r="T284" s="193"/>
      <c r="U284" s="193"/>
    </row>
    <row r="285" spans="5:21">
      <c r="E285" s="193"/>
      <c r="F285" s="193"/>
      <c r="J285" s="193"/>
      <c r="K285" s="193"/>
      <c r="O285" s="193"/>
      <c r="P285" s="193"/>
      <c r="T285" s="193"/>
      <c r="U285" s="193"/>
    </row>
    <row r="286" spans="5:21">
      <c r="E286" s="193"/>
      <c r="F286" s="193"/>
      <c r="J286" s="193"/>
      <c r="K286" s="193"/>
      <c r="O286" s="193"/>
      <c r="P286" s="193"/>
      <c r="T286" s="193"/>
      <c r="U286" s="193"/>
    </row>
    <row r="287" spans="5:21">
      <c r="E287" s="193"/>
      <c r="F287" s="193"/>
      <c r="J287" s="193"/>
      <c r="K287" s="193"/>
      <c r="O287" s="193"/>
      <c r="P287" s="193"/>
      <c r="T287" s="193"/>
      <c r="U287" s="193"/>
    </row>
    <row r="288" spans="5:21">
      <c r="E288" s="193"/>
      <c r="F288" s="193"/>
      <c r="J288" s="193"/>
      <c r="K288" s="193"/>
      <c r="O288" s="193"/>
      <c r="P288" s="193"/>
      <c r="T288" s="193"/>
      <c r="U288" s="193"/>
    </row>
    <row r="289" spans="5:21">
      <c r="E289" s="193"/>
      <c r="F289" s="193"/>
      <c r="J289" s="193"/>
      <c r="K289" s="193"/>
      <c r="O289" s="193"/>
      <c r="P289" s="193"/>
      <c r="T289" s="193"/>
      <c r="U289" s="193"/>
    </row>
    <row r="290" spans="5:21">
      <c r="E290" s="193"/>
      <c r="F290" s="193"/>
      <c r="J290" s="193"/>
      <c r="K290" s="193"/>
      <c r="O290" s="193"/>
      <c r="P290" s="193"/>
      <c r="T290" s="193"/>
      <c r="U290" s="193"/>
    </row>
    <row r="291" spans="5:21">
      <c r="E291" s="193"/>
      <c r="F291" s="193"/>
      <c r="J291" s="193"/>
      <c r="K291" s="193"/>
      <c r="O291" s="193"/>
      <c r="P291" s="193"/>
      <c r="T291" s="193"/>
      <c r="U291" s="193"/>
    </row>
    <row r="292" spans="5:21">
      <c r="E292" s="193"/>
      <c r="F292" s="193"/>
      <c r="J292" s="193"/>
      <c r="K292" s="193"/>
      <c r="O292" s="193"/>
      <c r="P292" s="193"/>
      <c r="T292" s="193"/>
      <c r="U292" s="193"/>
    </row>
    <row r="293" spans="5:21">
      <c r="E293" s="193"/>
      <c r="F293" s="193"/>
      <c r="J293" s="193"/>
      <c r="K293" s="193"/>
      <c r="O293" s="193"/>
      <c r="P293" s="193"/>
      <c r="T293" s="193"/>
      <c r="U293" s="193"/>
    </row>
    <row r="294" spans="5:21">
      <c r="E294" s="193"/>
      <c r="F294" s="193"/>
      <c r="J294" s="193"/>
      <c r="K294" s="193"/>
      <c r="O294" s="193"/>
      <c r="P294" s="193"/>
      <c r="T294" s="193"/>
      <c r="U294" s="193"/>
    </row>
    <row r="295" spans="5:21">
      <c r="E295" s="193"/>
      <c r="F295" s="193"/>
      <c r="J295" s="193"/>
      <c r="K295" s="193"/>
      <c r="O295" s="193"/>
      <c r="P295" s="193"/>
      <c r="T295" s="193"/>
      <c r="U295" s="193"/>
    </row>
    <row r="296" spans="5:21">
      <c r="E296" s="193"/>
      <c r="F296" s="193"/>
      <c r="J296" s="193"/>
      <c r="K296" s="193"/>
      <c r="O296" s="193"/>
      <c r="P296" s="193"/>
      <c r="T296" s="193"/>
      <c r="U296" s="193"/>
    </row>
    <row r="297" spans="5:21">
      <c r="E297" s="193"/>
      <c r="F297" s="193"/>
      <c r="J297" s="193"/>
      <c r="K297" s="193"/>
      <c r="O297" s="193"/>
      <c r="P297" s="193"/>
      <c r="T297" s="193"/>
      <c r="U297" s="193"/>
    </row>
    <row r="298" spans="5:21">
      <c r="E298" s="193"/>
      <c r="F298" s="193"/>
      <c r="J298" s="193"/>
      <c r="K298" s="193"/>
      <c r="O298" s="193"/>
      <c r="P298" s="193"/>
      <c r="T298" s="193"/>
      <c r="U298" s="193"/>
    </row>
    <row r="299" spans="5:21">
      <c r="E299" s="193"/>
      <c r="F299" s="193"/>
      <c r="J299" s="193"/>
      <c r="K299" s="193"/>
      <c r="O299" s="193"/>
      <c r="P299" s="193"/>
      <c r="T299" s="193"/>
      <c r="U299" s="193"/>
    </row>
    <row r="300" spans="5:21">
      <c r="E300" s="193"/>
      <c r="F300" s="193"/>
      <c r="J300" s="193"/>
      <c r="K300" s="193"/>
      <c r="O300" s="193"/>
      <c r="P300" s="193"/>
      <c r="T300" s="193"/>
      <c r="U300" s="193"/>
    </row>
    <row r="301" spans="5:21">
      <c r="E301" s="193"/>
      <c r="F301" s="193"/>
      <c r="J301" s="193"/>
      <c r="K301" s="193"/>
      <c r="O301" s="193"/>
      <c r="P301" s="193"/>
      <c r="T301" s="193"/>
      <c r="U301" s="193"/>
    </row>
    <row r="302" spans="5:21">
      <c r="E302" s="193"/>
      <c r="F302" s="193"/>
      <c r="J302" s="193"/>
      <c r="K302" s="193"/>
      <c r="O302" s="193"/>
      <c r="P302" s="193"/>
      <c r="T302" s="193"/>
      <c r="U302" s="193"/>
    </row>
    <row r="303" spans="5:21">
      <c r="E303" s="193"/>
      <c r="F303" s="193"/>
      <c r="J303" s="193"/>
      <c r="K303" s="193"/>
      <c r="O303" s="193"/>
      <c r="P303" s="193"/>
      <c r="T303" s="193"/>
      <c r="U303" s="193"/>
    </row>
    <row r="304" spans="5:21">
      <c r="E304" s="193"/>
      <c r="F304" s="193"/>
      <c r="J304" s="193"/>
      <c r="K304" s="193"/>
      <c r="O304" s="193"/>
      <c r="P304" s="193"/>
      <c r="T304" s="193"/>
      <c r="U304" s="193"/>
    </row>
    <row r="305" spans="5:21">
      <c r="E305" s="193"/>
      <c r="F305" s="193"/>
      <c r="J305" s="193"/>
      <c r="K305" s="193"/>
      <c r="O305" s="193"/>
      <c r="P305" s="193"/>
      <c r="T305" s="193"/>
      <c r="U305" s="193"/>
    </row>
    <row r="306" spans="5:21">
      <c r="E306" s="193"/>
      <c r="F306" s="193"/>
      <c r="J306" s="193"/>
      <c r="K306" s="193"/>
      <c r="O306" s="193"/>
      <c r="P306" s="193"/>
      <c r="T306" s="193"/>
      <c r="U306" s="193"/>
    </row>
    <row r="307" spans="5:21">
      <c r="E307" s="193"/>
      <c r="F307" s="193"/>
      <c r="J307" s="193"/>
      <c r="K307" s="193"/>
      <c r="O307" s="193"/>
      <c r="P307" s="193"/>
      <c r="T307" s="193"/>
      <c r="U307" s="193"/>
    </row>
    <row r="308" spans="5:21">
      <c r="E308" s="193"/>
      <c r="F308" s="193"/>
      <c r="J308" s="193"/>
      <c r="K308" s="193"/>
      <c r="O308" s="193"/>
      <c r="P308" s="193"/>
      <c r="T308" s="193"/>
      <c r="U308" s="193"/>
    </row>
    <row r="309" spans="5:21">
      <c r="E309" s="193"/>
      <c r="F309" s="193"/>
      <c r="J309" s="193"/>
      <c r="K309" s="193"/>
      <c r="O309" s="193"/>
      <c r="P309" s="193"/>
      <c r="T309" s="193"/>
      <c r="U309" s="193"/>
    </row>
    <row r="310" spans="5:21">
      <c r="E310" s="193"/>
      <c r="F310" s="193"/>
      <c r="J310" s="193"/>
      <c r="K310" s="193"/>
      <c r="O310" s="193"/>
      <c r="P310" s="193"/>
      <c r="T310" s="193"/>
      <c r="U310" s="193"/>
    </row>
    <row r="311" spans="5:21">
      <c r="E311" s="193"/>
      <c r="F311" s="193"/>
      <c r="J311" s="193"/>
      <c r="K311" s="193"/>
      <c r="O311" s="193"/>
      <c r="P311" s="193"/>
      <c r="T311" s="193"/>
      <c r="U311" s="193"/>
    </row>
    <row r="312" spans="5:21">
      <c r="E312" s="193"/>
      <c r="F312" s="193"/>
      <c r="J312" s="193"/>
      <c r="K312" s="193"/>
      <c r="O312" s="193"/>
      <c r="P312" s="193"/>
      <c r="T312" s="193"/>
      <c r="U312" s="193"/>
    </row>
    <row r="313" spans="5:21">
      <c r="E313" s="193"/>
      <c r="F313" s="193"/>
      <c r="J313" s="193"/>
      <c r="K313" s="193"/>
      <c r="O313" s="193"/>
      <c r="P313" s="193"/>
      <c r="T313" s="193"/>
      <c r="U313" s="193"/>
    </row>
    <row r="314" spans="5:21">
      <c r="E314" s="193"/>
      <c r="F314" s="193"/>
      <c r="J314" s="193"/>
      <c r="K314" s="193"/>
      <c r="O314" s="193"/>
      <c r="P314" s="193"/>
      <c r="T314" s="193"/>
      <c r="U314" s="193"/>
    </row>
    <row r="315" spans="5:21">
      <c r="E315" s="193"/>
      <c r="F315" s="193"/>
      <c r="J315" s="193"/>
      <c r="K315" s="193"/>
      <c r="O315" s="193"/>
      <c r="P315" s="193"/>
      <c r="T315" s="193"/>
      <c r="U315" s="193"/>
    </row>
    <row r="316" spans="5:21">
      <c r="E316" s="193"/>
      <c r="F316" s="193"/>
      <c r="J316" s="193"/>
      <c r="K316" s="193"/>
      <c r="O316" s="193"/>
      <c r="P316" s="193"/>
      <c r="T316" s="193"/>
      <c r="U316" s="193"/>
    </row>
    <row r="317" spans="5:21">
      <c r="E317" s="193"/>
      <c r="F317" s="193"/>
      <c r="J317" s="193"/>
      <c r="K317" s="193"/>
      <c r="O317" s="193"/>
      <c r="P317" s="193"/>
      <c r="T317" s="193"/>
      <c r="U317" s="193"/>
    </row>
    <row r="318" spans="5:21">
      <c r="E318" s="193"/>
      <c r="F318" s="193"/>
      <c r="J318" s="193"/>
      <c r="K318" s="193"/>
      <c r="O318" s="193"/>
      <c r="P318" s="193"/>
      <c r="T318" s="193"/>
      <c r="U318" s="193"/>
    </row>
    <row r="319" spans="5:21">
      <c r="E319" s="193"/>
      <c r="F319" s="193"/>
      <c r="J319" s="193"/>
      <c r="K319" s="193"/>
      <c r="O319" s="193"/>
      <c r="P319" s="193"/>
      <c r="T319" s="193"/>
      <c r="U319" s="193"/>
    </row>
    <row r="320" spans="5:21">
      <c r="E320" s="193"/>
      <c r="F320" s="193"/>
      <c r="J320" s="193"/>
      <c r="K320" s="193"/>
      <c r="O320" s="193"/>
      <c r="P320" s="193"/>
      <c r="T320" s="193"/>
      <c r="U320" s="193"/>
    </row>
    <row r="321" spans="5:21">
      <c r="E321" s="193"/>
      <c r="F321" s="193"/>
      <c r="J321" s="193"/>
      <c r="K321" s="193"/>
      <c r="O321" s="193"/>
      <c r="P321" s="193"/>
      <c r="T321" s="193"/>
      <c r="U321" s="193"/>
    </row>
    <row r="322" spans="5:21">
      <c r="E322" s="193"/>
      <c r="F322" s="193"/>
      <c r="J322" s="193"/>
      <c r="K322" s="193"/>
      <c r="O322" s="193"/>
      <c r="P322" s="193"/>
      <c r="T322" s="193"/>
      <c r="U322" s="193"/>
    </row>
    <row r="323" spans="5:21">
      <c r="E323" s="193"/>
      <c r="F323" s="193"/>
      <c r="J323" s="193"/>
      <c r="K323" s="193"/>
      <c r="O323" s="193"/>
      <c r="P323" s="193"/>
      <c r="T323" s="193"/>
      <c r="U323" s="193"/>
    </row>
    <row r="324" spans="5:21">
      <c r="E324" s="193"/>
      <c r="F324" s="193"/>
      <c r="J324" s="193"/>
      <c r="K324" s="193"/>
      <c r="O324" s="193"/>
      <c r="P324" s="193"/>
      <c r="T324" s="193"/>
      <c r="U324" s="193"/>
    </row>
    <row r="325" spans="5:21">
      <c r="E325" s="193"/>
      <c r="F325" s="193"/>
      <c r="J325" s="193"/>
      <c r="K325" s="193"/>
      <c r="O325" s="193"/>
      <c r="P325" s="193"/>
      <c r="T325" s="193"/>
      <c r="U325" s="193"/>
    </row>
    <row r="326" spans="5:21">
      <c r="E326" s="193"/>
      <c r="F326" s="193"/>
      <c r="J326" s="193"/>
      <c r="K326" s="193"/>
      <c r="O326" s="193"/>
      <c r="P326" s="193"/>
      <c r="T326" s="193"/>
      <c r="U326" s="193"/>
    </row>
    <row r="327" spans="5:21">
      <c r="E327" s="193"/>
      <c r="F327" s="193"/>
      <c r="J327" s="193"/>
      <c r="K327" s="193"/>
      <c r="O327" s="193"/>
      <c r="P327" s="193"/>
      <c r="T327" s="193"/>
      <c r="U327" s="193"/>
    </row>
    <row r="328" spans="5:21">
      <c r="E328" s="193"/>
      <c r="F328" s="193"/>
      <c r="J328" s="193"/>
      <c r="K328" s="193"/>
      <c r="O328" s="193"/>
      <c r="P328" s="193"/>
      <c r="T328" s="193"/>
      <c r="U328" s="193"/>
    </row>
    <row r="329" spans="5:21">
      <c r="E329" s="193"/>
      <c r="F329" s="193"/>
      <c r="J329" s="193"/>
      <c r="K329" s="193"/>
      <c r="O329" s="193"/>
      <c r="P329" s="193"/>
      <c r="T329" s="193"/>
      <c r="U329" s="193"/>
    </row>
    <row r="330" spans="5:21">
      <c r="E330" s="193"/>
      <c r="F330" s="193"/>
      <c r="J330" s="193"/>
      <c r="K330" s="193"/>
      <c r="O330" s="193"/>
      <c r="P330" s="193"/>
      <c r="T330" s="193"/>
      <c r="U330" s="193"/>
    </row>
    <row r="331" spans="5:21">
      <c r="E331" s="193"/>
      <c r="F331" s="193"/>
      <c r="J331" s="193"/>
      <c r="K331" s="193"/>
      <c r="O331" s="193"/>
      <c r="P331" s="193"/>
      <c r="T331" s="193"/>
      <c r="U331" s="193"/>
    </row>
    <row r="332" spans="5:21">
      <c r="E332" s="193"/>
      <c r="F332" s="193"/>
      <c r="J332" s="193"/>
      <c r="K332" s="193"/>
      <c r="O332" s="193"/>
      <c r="P332" s="193"/>
      <c r="T332" s="193"/>
      <c r="U332" s="193"/>
    </row>
    <row r="333" spans="5:21">
      <c r="E333" s="193"/>
      <c r="F333" s="193"/>
      <c r="J333" s="193"/>
      <c r="K333" s="193"/>
      <c r="O333" s="193"/>
      <c r="P333" s="193"/>
      <c r="T333" s="193"/>
      <c r="U333" s="193"/>
    </row>
    <row r="334" spans="5:21">
      <c r="E334" s="193"/>
      <c r="F334" s="193"/>
      <c r="J334" s="193"/>
      <c r="K334" s="193"/>
      <c r="O334" s="193"/>
      <c r="P334" s="193"/>
      <c r="T334" s="193"/>
      <c r="U334" s="193"/>
    </row>
    <row r="335" spans="5:21">
      <c r="E335" s="193"/>
      <c r="F335" s="193"/>
      <c r="J335" s="193"/>
      <c r="K335" s="193"/>
      <c r="O335" s="193"/>
      <c r="P335" s="193"/>
      <c r="T335" s="193"/>
      <c r="U335" s="193"/>
    </row>
    <row r="336" spans="5:21">
      <c r="E336" s="193"/>
      <c r="F336" s="193"/>
      <c r="J336" s="193"/>
      <c r="K336" s="193"/>
      <c r="O336" s="193"/>
      <c r="P336" s="193"/>
      <c r="T336" s="193"/>
      <c r="U336" s="193"/>
    </row>
    <row r="337" spans="5:21">
      <c r="E337" s="193"/>
      <c r="F337" s="193"/>
      <c r="J337" s="193"/>
      <c r="K337" s="193"/>
      <c r="O337" s="193"/>
      <c r="P337" s="193"/>
      <c r="T337" s="193"/>
      <c r="U337" s="193"/>
    </row>
    <row r="338" spans="5:21">
      <c r="E338" s="193"/>
      <c r="F338" s="193"/>
      <c r="J338" s="193"/>
      <c r="K338" s="193"/>
      <c r="O338" s="193"/>
      <c r="P338" s="193"/>
      <c r="T338" s="193"/>
      <c r="U338" s="193"/>
    </row>
    <row r="339" spans="5:21">
      <c r="E339" s="193"/>
      <c r="F339" s="193"/>
      <c r="J339" s="193"/>
      <c r="K339" s="193"/>
      <c r="O339" s="193"/>
      <c r="P339" s="193"/>
      <c r="T339" s="193"/>
      <c r="U339" s="193"/>
    </row>
    <row r="340" spans="5:21">
      <c r="E340" s="193"/>
      <c r="F340" s="193"/>
      <c r="J340" s="193"/>
      <c r="K340" s="193"/>
      <c r="O340" s="193"/>
      <c r="P340" s="193"/>
      <c r="T340" s="193"/>
      <c r="U340" s="193"/>
    </row>
    <row r="341" spans="5:21">
      <c r="E341" s="193"/>
      <c r="F341" s="193"/>
      <c r="J341" s="193"/>
      <c r="K341" s="193"/>
      <c r="O341" s="193"/>
      <c r="P341" s="193"/>
      <c r="T341" s="193"/>
      <c r="U341" s="193"/>
    </row>
    <row r="342" spans="5:21">
      <c r="E342" s="193"/>
      <c r="F342" s="193"/>
      <c r="J342" s="193"/>
      <c r="K342" s="193"/>
      <c r="O342" s="193"/>
      <c r="P342" s="193"/>
      <c r="T342" s="193"/>
      <c r="U342" s="193"/>
    </row>
    <row r="343" spans="5:21">
      <c r="E343" s="193"/>
      <c r="F343" s="193"/>
      <c r="J343" s="193"/>
      <c r="K343" s="193"/>
      <c r="O343" s="193"/>
      <c r="P343" s="193"/>
      <c r="T343" s="193"/>
      <c r="U343" s="193"/>
    </row>
    <row r="344" spans="5:21">
      <c r="E344" s="193"/>
      <c r="F344" s="193"/>
      <c r="J344" s="193"/>
      <c r="K344" s="193"/>
      <c r="O344" s="193"/>
      <c r="P344" s="193"/>
      <c r="T344" s="193"/>
      <c r="U344" s="193"/>
    </row>
    <row r="345" spans="5:21">
      <c r="E345" s="193"/>
      <c r="F345" s="193"/>
      <c r="J345" s="193"/>
      <c r="K345" s="193"/>
      <c r="O345" s="193"/>
      <c r="P345" s="193"/>
      <c r="T345" s="193"/>
      <c r="U345" s="193"/>
    </row>
    <row r="346" spans="5:21">
      <c r="E346" s="193"/>
      <c r="F346" s="193"/>
      <c r="J346" s="193"/>
      <c r="K346" s="193"/>
      <c r="O346" s="193"/>
      <c r="P346" s="193"/>
      <c r="T346" s="193"/>
      <c r="U346" s="193"/>
    </row>
    <row r="347" spans="5:21">
      <c r="E347" s="193"/>
      <c r="F347" s="193"/>
      <c r="J347" s="193"/>
      <c r="K347" s="193"/>
      <c r="O347" s="193"/>
      <c r="P347" s="193"/>
      <c r="T347" s="193"/>
      <c r="U347" s="193"/>
    </row>
    <row r="348" spans="5:21">
      <c r="E348" s="193"/>
      <c r="F348" s="193"/>
      <c r="J348" s="193"/>
      <c r="K348" s="193"/>
      <c r="O348" s="193"/>
      <c r="P348" s="193"/>
      <c r="T348" s="193"/>
      <c r="U348" s="193"/>
    </row>
    <row r="349" spans="5:21">
      <c r="E349" s="193"/>
      <c r="F349" s="193"/>
      <c r="J349" s="193"/>
      <c r="K349" s="193"/>
      <c r="O349" s="193"/>
      <c r="P349" s="193"/>
      <c r="T349" s="193"/>
      <c r="U349" s="193"/>
    </row>
    <row r="350" spans="5:21">
      <c r="E350" s="193"/>
      <c r="F350" s="193"/>
      <c r="J350" s="193"/>
      <c r="K350" s="193"/>
      <c r="O350" s="193"/>
      <c r="P350" s="193"/>
      <c r="T350" s="193"/>
      <c r="U350" s="193"/>
    </row>
    <row r="351" spans="5:21">
      <c r="E351" s="193"/>
      <c r="F351" s="193"/>
      <c r="J351" s="193"/>
      <c r="K351" s="193"/>
      <c r="O351" s="193"/>
      <c r="P351" s="193"/>
      <c r="T351" s="193"/>
      <c r="U351" s="193"/>
    </row>
    <row r="352" spans="5:21">
      <c r="E352" s="193"/>
      <c r="F352" s="193"/>
      <c r="J352" s="193"/>
      <c r="K352" s="193"/>
      <c r="O352" s="193"/>
      <c r="P352" s="193"/>
      <c r="T352" s="193"/>
      <c r="U352" s="193"/>
    </row>
    <row r="353" spans="5:21">
      <c r="E353" s="193"/>
      <c r="F353" s="193"/>
      <c r="J353" s="193"/>
      <c r="K353" s="193"/>
      <c r="O353" s="193"/>
      <c r="P353" s="193"/>
      <c r="T353" s="193"/>
      <c r="U353" s="193"/>
    </row>
    <row r="354" spans="5:21">
      <c r="E354" s="193"/>
      <c r="F354" s="193"/>
      <c r="J354" s="193"/>
      <c r="K354" s="193"/>
      <c r="O354" s="193"/>
      <c r="P354" s="193"/>
      <c r="T354" s="193"/>
      <c r="U354" s="193"/>
    </row>
    <row r="355" spans="5:21">
      <c r="E355" s="193"/>
      <c r="F355" s="193"/>
      <c r="J355" s="193"/>
      <c r="K355" s="193"/>
      <c r="O355" s="193"/>
      <c r="P355" s="193"/>
      <c r="T355" s="193"/>
      <c r="U355" s="193"/>
    </row>
    <row r="356" spans="5:21">
      <c r="E356" s="193"/>
      <c r="F356" s="193"/>
      <c r="J356" s="193"/>
      <c r="K356" s="193"/>
      <c r="O356" s="193"/>
      <c r="P356" s="193"/>
      <c r="T356" s="193"/>
      <c r="U356" s="193"/>
    </row>
    <row r="357" spans="5:21">
      <c r="E357" s="193"/>
      <c r="F357" s="193"/>
      <c r="J357" s="193"/>
      <c r="K357" s="193"/>
      <c r="O357" s="193"/>
      <c r="P357" s="193"/>
      <c r="T357" s="193"/>
      <c r="U357" s="193"/>
    </row>
    <row r="358" spans="5:21">
      <c r="E358" s="193"/>
      <c r="F358" s="193"/>
      <c r="J358" s="193"/>
      <c r="K358" s="193"/>
      <c r="O358" s="193"/>
      <c r="P358" s="193"/>
      <c r="T358" s="193"/>
      <c r="U358" s="193"/>
    </row>
    <row r="359" spans="5:21">
      <c r="E359" s="193"/>
      <c r="F359" s="193"/>
      <c r="J359" s="193"/>
      <c r="K359" s="193"/>
      <c r="O359" s="193"/>
      <c r="P359" s="193"/>
      <c r="T359" s="193"/>
      <c r="U359" s="193"/>
    </row>
    <row r="360" spans="5:21">
      <c r="E360" s="193"/>
      <c r="F360" s="193"/>
      <c r="J360" s="193"/>
      <c r="K360" s="193"/>
      <c r="O360" s="193"/>
      <c r="P360" s="193"/>
      <c r="T360" s="193"/>
      <c r="U360" s="193"/>
    </row>
    <row r="361" spans="5:21">
      <c r="E361" s="193"/>
      <c r="F361" s="193"/>
      <c r="J361" s="193"/>
      <c r="K361" s="193"/>
      <c r="O361" s="193"/>
      <c r="P361" s="193"/>
      <c r="T361" s="193"/>
      <c r="U361" s="193"/>
    </row>
    <row r="362" spans="5:21">
      <c r="E362" s="193"/>
      <c r="F362" s="193"/>
      <c r="J362" s="193"/>
      <c r="K362" s="193"/>
      <c r="O362" s="193"/>
      <c r="P362" s="193"/>
      <c r="T362" s="193"/>
      <c r="U362" s="193"/>
    </row>
    <row r="363" spans="5:21">
      <c r="E363" s="193"/>
      <c r="F363" s="193"/>
      <c r="J363" s="193"/>
      <c r="K363" s="193"/>
      <c r="O363" s="193"/>
      <c r="P363" s="193"/>
      <c r="T363" s="193"/>
      <c r="U363" s="193"/>
    </row>
    <row r="364" spans="5:21">
      <c r="E364" s="193"/>
      <c r="F364" s="193"/>
      <c r="J364" s="193"/>
      <c r="K364" s="193"/>
      <c r="O364" s="193"/>
      <c r="P364" s="193"/>
      <c r="T364" s="193"/>
      <c r="U364" s="193"/>
    </row>
    <row r="365" spans="5:21">
      <c r="E365" s="193"/>
      <c r="F365" s="193"/>
      <c r="J365" s="193"/>
      <c r="K365" s="193"/>
      <c r="O365" s="193"/>
      <c r="P365" s="193"/>
      <c r="T365" s="193"/>
      <c r="U365" s="193"/>
    </row>
    <row r="366" spans="5:21">
      <c r="E366" s="193"/>
      <c r="F366" s="193"/>
      <c r="J366" s="193"/>
      <c r="K366" s="193"/>
      <c r="O366" s="193"/>
      <c r="P366" s="193"/>
      <c r="T366" s="193"/>
      <c r="U366" s="193"/>
    </row>
    <row r="367" spans="5:21">
      <c r="E367" s="193"/>
      <c r="F367" s="193"/>
      <c r="J367" s="193"/>
      <c r="K367" s="193"/>
      <c r="O367" s="193"/>
      <c r="P367" s="193"/>
      <c r="T367" s="193"/>
      <c r="U367" s="193"/>
    </row>
    <row r="368" spans="5:21">
      <c r="E368" s="193"/>
      <c r="F368" s="193"/>
      <c r="J368" s="193"/>
      <c r="K368" s="193"/>
      <c r="O368" s="193"/>
      <c r="P368" s="193"/>
      <c r="T368" s="193"/>
      <c r="U368" s="193"/>
    </row>
    <row r="369" spans="5:21">
      <c r="E369" s="193"/>
      <c r="F369" s="193"/>
      <c r="J369" s="193"/>
      <c r="K369" s="193"/>
      <c r="O369" s="193"/>
      <c r="P369" s="193"/>
      <c r="T369" s="193"/>
      <c r="U369" s="193"/>
    </row>
    <row r="370" spans="5:21">
      <c r="E370" s="193"/>
      <c r="F370" s="193"/>
      <c r="J370" s="193"/>
      <c r="K370" s="193"/>
      <c r="O370" s="193"/>
      <c r="P370" s="193"/>
      <c r="T370" s="193"/>
      <c r="U370" s="193"/>
    </row>
    <row r="371" spans="5:21">
      <c r="E371" s="193"/>
      <c r="F371" s="193"/>
      <c r="J371" s="193"/>
      <c r="K371" s="193"/>
      <c r="O371" s="193"/>
      <c r="P371" s="193"/>
      <c r="T371" s="193"/>
      <c r="U371" s="193"/>
    </row>
    <row r="372" spans="5:21">
      <c r="E372" s="193"/>
      <c r="F372" s="193"/>
      <c r="J372" s="193"/>
      <c r="K372" s="193"/>
      <c r="O372" s="193"/>
      <c r="P372" s="193"/>
      <c r="T372" s="193"/>
      <c r="U372" s="193"/>
    </row>
    <row r="373" spans="5:21">
      <c r="E373" s="193"/>
      <c r="F373" s="193"/>
      <c r="J373" s="193"/>
      <c r="K373" s="193"/>
      <c r="O373" s="193"/>
      <c r="P373" s="193"/>
      <c r="T373" s="193"/>
      <c r="U373" s="193"/>
    </row>
    <row r="374" spans="5:21">
      <c r="E374" s="193"/>
      <c r="F374" s="193"/>
      <c r="J374" s="193"/>
      <c r="K374" s="193"/>
      <c r="O374" s="193"/>
      <c r="P374" s="193"/>
      <c r="T374" s="193"/>
      <c r="U374" s="193"/>
    </row>
    <row r="375" spans="5:21">
      <c r="E375" s="193"/>
      <c r="F375" s="193"/>
      <c r="J375" s="193"/>
      <c r="K375" s="193"/>
      <c r="O375" s="193"/>
      <c r="P375" s="193"/>
      <c r="T375" s="193"/>
      <c r="U375" s="193"/>
    </row>
    <row r="376" spans="5:21">
      <c r="E376" s="193"/>
      <c r="F376" s="193"/>
      <c r="J376" s="193"/>
      <c r="K376" s="193"/>
      <c r="O376" s="193"/>
      <c r="P376" s="193"/>
      <c r="T376" s="193"/>
      <c r="U376" s="193"/>
    </row>
    <row r="377" spans="5:21">
      <c r="E377" s="193"/>
      <c r="F377" s="193"/>
      <c r="J377" s="193"/>
      <c r="K377" s="193"/>
      <c r="O377" s="193"/>
      <c r="P377" s="193"/>
      <c r="T377" s="193"/>
      <c r="U377" s="193"/>
    </row>
    <row r="378" spans="5:21">
      <c r="E378" s="193"/>
      <c r="F378" s="193"/>
      <c r="J378" s="193"/>
      <c r="K378" s="193"/>
      <c r="O378" s="193"/>
      <c r="P378" s="193"/>
      <c r="T378" s="193"/>
      <c r="U378" s="193"/>
    </row>
    <row r="379" spans="5:21">
      <c r="E379" s="193"/>
      <c r="F379" s="193"/>
      <c r="J379" s="193"/>
      <c r="K379" s="193"/>
      <c r="O379" s="193"/>
      <c r="P379" s="193"/>
      <c r="T379" s="193"/>
      <c r="U379" s="193"/>
    </row>
    <row r="380" spans="5:21">
      <c r="E380" s="193"/>
      <c r="F380" s="193"/>
      <c r="J380" s="193"/>
      <c r="K380" s="193"/>
      <c r="O380" s="193"/>
      <c r="P380" s="193"/>
      <c r="T380" s="193"/>
      <c r="U380" s="193"/>
    </row>
    <row r="381" spans="5:21">
      <c r="E381" s="193"/>
      <c r="F381" s="193"/>
      <c r="J381" s="193"/>
      <c r="K381" s="193"/>
      <c r="O381" s="193"/>
      <c r="P381" s="193"/>
      <c r="T381" s="193"/>
      <c r="U381" s="193"/>
    </row>
    <row r="382" spans="5:21">
      <c r="E382" s="193"/>
      <c r="F382" s="193"/>
      <c r="J382" s="193"/>
      <c r="K382" s="193"/>
      <c r="O382" s="193"/>
      <c r="P382" s="193"/>
      <c r="T382" s="193"/>
      <c r="U382" s="193"/>
    </row>
    <row r="383" spans="5:21">
      <c r="E383" s="193"/>
      <c r="F383" s="193"/>
      <c r="J383" s="193"/>
      <c r="K383" s="193"/>
      <c r="O383" s="193"/>
      <c r="P383" s="193"/>
      <c r="T383" s="193"/>
      <c r="U383" s="193"/>
    </row>
    <row r="384" spans="5:21">
      <c r="E384" s="193"/>
      <c r="F384" s="193"/>
      <c r="J384" s="193"/>
      <c r="K384" s="193"/>
      <c r="O384" s="193"/>
      <c r="P384" s="193"/>
      <c r="T384" s="193"/>
      <c r="U384" s="193"/>
    </row>
    <row r="385" spans="5:21">
      <c r="E385" s="193"/>
      <c r="F385" s="193"/>
      <c r="J385" s="193"/>
      <c r="K385" s="193"/>
      <c r="O385" s="193"/>
      <c r="P385" s="193"/>
      <c r="T385" s="193"/>
      <c r="U385" s="193"/>
    </row>
    <row r="386" spans="5:21">
      <c r="E386" s="193"/>
      <c r="F386" s="193"/>
      <c r="J386" s="193"/>
      <c r="K386" s="193"/>
      <c r="O386" s="193"/>
      <c r="P386" s="193"/>
      <c r="T386" s="193"/>
      <c r="U386" s="193"/>
    </row>
    <row r="387" spans="5:21">
      <c r="E387" s="193"/>
      <c r="F387" s="193"/>
      <c r="J387" s="193"/>
      <c r="K387" s="193"/>
      <c r="O387" s="193"/>
      <c r="P387" s="193"/>
      <c r="T387" s="193"/>
      <c r="U387" s="193"/>
    </row>
    <row r="388" spans="5:21">
      <c r="E388" s="193"/>
      <c r="F388" s="193"/>
      <c r="J388" s="193"/>
      <c r="K388" s="193"/>
      <c r="O388" s="193"/>
      <c r="P388" s="193"/>
      <c r="T388" s="193"/>
      <c r="U388" s="193"/>
    </row>
    <row r="389" spans="5:21">
      <c r="E389" s="193"/>
      <c r="F389" s="193"/>
      <c r="J389" s="193"/>
      <c r="K389" s="193"/>
      <c r="O389" s="193"/>
      <c r="P389" s="193"/>
      <c r="T389" s="193"/>
      <c r="U389" s="193"/>
    </row>
    <row r="390" spans="5:21">
      <c r="E390" s="193"/>
      <c r="F390" s="193"/>
      <c r="J390" s="193"/>
      <c r="K390" s="193"/>
      <c r="O390" s="193"/>
      <c r="P390" s="193"/>
      <c r="T390" s="193"/>
      <c r="U390" s="193"/>
    </row>
    <row r="391" spans="5:21">
      <c r="E391" s="193"/>
      <c r="F391" s="193"/>
      <c r="J391" s="193"/>
      <c r="K391" s="193"/>
      <c r="O391" s="193"/>
      <c r="P391" s="193"/>
      <c r="T391" s="193"/>
      <c r="U391" s="193"/>
    </row>
    <row r="392" spans="5:21">
      <c r="E392" s="193"/>
      <c r="F392" s="193"/>
      <c r="J392" s="193"/>
      <c r="K392" s="193"/>
      <c r="O392" s="193"/>
      <c r="P392" s="193"/>
      <c r="T392" s="193"/>
      <c r="U392" s="193"/>
    </row>
    <row r="393" spans="5:21">
      <c r="E393" s="193"/>
      <c r="F393" s="193"/>
      <c r="J393" s="193"/>
      <c r="K393" s="193"/>
      <c r="O393" s="193"/>
      <c r="P393" s="193"/>
      <c r="T393" s="193"/>
      <c r="U393" s="193"/>
    </row>
    <row r="394" spans="5:21">
      <c r="E394" s="193"/>
      <c r="F394" s="193"/>
      <c r="J394" s="193"/>
      <c r="K394" s="193"/>
      <c r="O394" s="193"/>
      <c r="P394" s="193"/>
      <c r="T394" s="193"/>
      <c r="U394" s="193"/>
    </row>
    <row r="395" spans="5:21">
      <c r="E395" s="193"/>
      <c r="F395" s="193"/>
      <c r="J395" s="193"/>
      <c r="K395" s="193"/>
      <c r="O395" s="193"/>
      <c r="P395" s="193"/>
      <c r="T395" s="193"/>
      <c r="U395" s="193"/>
    </row>
    <row r="396" spans="5:21">
      <c r="E396" s="193"/>
      <c r="F396" s="193"/>
      <c r="J396" s="193"/>
      <c r="K396" s="193"/>
      <c r="O396" s="193"/>
      <c r="P396" s="193"/>
      <c r="T396" s="193"/>
      <c r="U396" s="193"/>
    </row>
    <row r="397" spans="5:21">
      <c r="E397" s="193"/>
      <c r="F397" s="193"/>
      <c r="J397" s="193"/>
      <c r="K397" s="193"/>
      <c r="O397" s="193"/>
      <c r="P397" s="193"/>
      <c r="T397" s="193"/>
      <c r="U397" s="193"/>
    </row>
    <row r="398" spans="5:21">
      <c r="E398" s="193"/>
      <c r="F398" s="193"/>
      <c r="J398" s="193"/>
      <c r="K398" s="193"/>
      <c r="O398" s="193"/>
      <c r="P398" s="193"/>
      <c r="T398" s="193"/>
      <c r="U398" s="193"/>
    </row>
    <row r="399" spans="5:21">
      <c r="E399" s="193"/>
      <c r="F399" s="193"/>
      <c r="J399" s="193"/>
      <c r="K399" s="193"/>
      <c r="O399" s="193"/>
      <c r="P399" s="193"/>
      <c r="T399" s="193"/>
      <c r="U399" s="193"/>
    </row>
    <row r="400" spans="5:21">
      <c r="E400" s="193"/>
      <c r="F400" s="193"/>
      <c r="J400" s="193"/>
      <c r="K400" s="193"/>
      <c r="O400" s="193"/>
      <c r="P400" s="193"/>
      <c r="T400" s="193"/>
      <c r="U400" s="193"/>
    </row>
    <row r="401" spans="5:21">
      <c r="E401" s="193"/>
      <c r="F401" s="193"/>
      <c r="J401" s="193"/>
      <c r="K401" s="193"/>
      <c r="O401" s="193"/>
      <c r="P401" s="193"/>
      <c r="T401" s="193"/>
      <c r="U401" s="193"/>
    </row>
    <row r="402" spans="5:21">
      <c r="E402" s="193"/>
      <c r="F402" s="193"/>
      <c r="J402" s="193"/>
      <c r="K402" s="193"/>
      <c r="O402" s="193"/>
      <c r="P402" s="193"/>
      <c r="T402" s="193"/>
      <c r="U402" s="193"/>
    </row>
    <row r="403" spans="5:21">
      <c r="E403" s="193"/>
      <c r="F403" s="193"/>
      <c r="J403" s="193"/>
      <c r="K403" s="193"/>
      <c r="O403" s="193"/>
      <c r="P403" s="193"/>
      <c r="T403" s="193"/>
      <c r="U403" s="193"/>
    </row>
    <row r="404" spans="5:21">
      <c r="E404" s="193"/>
      <c r="F404" s="193"/>
      <c r="J404" s="193"/>
      <c r="K404" s="193"/>
      <c r="O404" s="193"/>
      <c r="P404" s="193"/>
      <c r="T404" s="193"/>
      <c r="U404" s="193"/>
    </row>
    <row r="405" spans="5:21">
      <c r="E405" s="193"/>
      <c r="F405" s="193"/>
      <c r="J405" s="193"/>
      <c r="K405" s="193"/>
      <c r="O405" s="193"/>
      <c r="P405" s="193"/>
      <c r="T405" s="193"/>
      <c r="U405" s="193"/>
    </row>
    <row r="406" spans="5:21">
      <c r="E406" s="193"/>
      <c r="F406" s="193"/>
      <c r="J406" s="193"/>
      <c r="K406" s="193"/>
      <c r="O406" s="193"/>
      <c r="P406" s="193"/>
      <c r="T406" s="193"/>
      <c r="U406" s="193"/>
    </row>
    <row r="407" spans="5:21">
      <c r="E407" s="193"/>
      <c r="F407" s="193"/>
      <c r="J407" s="193"/>
      <c r="K407" s="193"/>
      <c r="O407" s="193"/>
      <c r="P407" s="193"/>
      <c r="T407" s="193"/>
      <c r="U407" s="193"/>
    </row>
    <row r="408" spans="5:21">
      <c r="E408" s="193"/>
      <c r="F408" s="193"/>
      <c r="J408" s="193"/>
      <c r="K408" s="193"/>
      <c r="O408" s="193"/>
      <c r="P408" s="193"/>
      <c r="T408" s="193"/>
      <c r="U408" s="193"/>
    </row>
    <row r="409" spans="5:21">
      <c r="E409" s="193"/>
      <c r="F409" s="193"/>
      <c r="J409" s="193"/>
      <c r="K409" s="193"/>
      <c r="O409" s="193"/>
      <c r="P409" s="193"/>
      <c r="T409" s="193"/>
      <c r="U409" s="193"/>
    </row>
    <row r="410" spans="5:21">
      <c r="E410" s="193"/>
      <c r="F410" s="193"/>
      <c r="J410" s="193"/>
      <c r="K410" s="193"/>
      <c r="O410" s="193"/>
      <c r="P410" s="193"/>
      <c r="T410" s="193"/>
      <c r="U410" s="193"/>
    </row>
    <row r="411" spans="5:21">
      <c r="E411" s="193"/>
      <c r="F411" s="193"/>
      <c r="J411" s="193"/>
      <c r="K411" s="193"/>
      <c r="O411" s="193"/>
      <c r="P411" s="193"/>
      <c r="T411" s="193"/>
      <c r="U411" s="193"/>
    </row>
    <row r="412" spans="5:21">
      <c r="E412" s="193"/>
      <c r="F412" s="193"/>
      <c r="J412" s="193"/>
      <c r="K412" s="193"/>
      <c r="O412" s="193"/>
      <c r="P412" s="193"/>
      <c r="T412" s="193"/>
      <c r="U412" s="193"/>
    </row>
    <row r="413" spans="5:21">
      <c r="E413" s="193"/>
      <c r="F413" s="193"/>
      <c r="J413" s="193"/>
      <c r="K413" s="193"/>
      <c r="O413" s="193"/>
      <c r="P413" s="193"/>
      <c r="T413" s="193"/>
      <c r="U413" s="193"/>
    </row>
    <row r="414" spans="5:21">
      <c r="E414" s="193"/>
      <c r="F414" s="193"/>
      <c r="J414" s="193"/>
      <c r="K414" s="193"/>
      <c r="O414" s="193"/>
      <c r="P414" s="193"/>
      <c r="T414" s="193"/>
      <c r="U414" s="193"/>
    </row>
    <row r="415" spans="5:21">
      <c r="E415" s="193"/>
      <c r="F415" s="193"/>
      <c r="J415" s="193"/>
      <c r="K415" s="193"/>
      <c r="O415" s="193"/>
      <c r="P415" s="193"/>
      <c r="T415" s="193"/>
      <c r="U415" s="193"/>
    </row>
    <row r="416" spans="5:21">
      <c r="E416" s="193"/>
      <c r="F416" s="193"/>
      <c r="J416" s="193"/>
      <c r="K416" s="193"/>
      <c r="O416" s="193"/>
      <c r="P416" s="193"/>
      <c r="T416" s="193"/>
      <c r="U416" s="193"/>
    </row>
    <row r="417" spans="5:21">
      <c r="E417" s="193"/>
      <c r="F417" s="193"/>
      <c r="J417" s="193"/>
      <c r="K417" s="193"/>
      <c r="O417" s="193"/>
      <c r="P417" s="193"/>
      <c r="T417" s="193"/>
      <c r="U417" s="193"/>
    </row>
    <row r="418" spans="5:21">
      <c r="E418" s="193"/>
      <c r="F418" s="193"/>
      <c r="J418" s="193"/>
      <c r="K418" s="193"/>
      <c r="O418" s="193"/>
      <c r="P418" s="193"/>
      <c r="T418" s="193"/>
      <c r="U418" s="193"/>
    </row>
    <row r="419" spans="5:21">
      <c r="E419" s="193"/>
      <c r="F419" s="193"/>
      <c r="J419" s="193"/>
      <c r="K419" s="193"/>
      <c r="O419" s="193"/>
      <c r="P419" s="193"/>
      <c r="T419" s="193"/>
      <c r="U419" s="193"/>
    </row>
    <row r="420" spans="5:21">
      <c r="E420" s="193"/>
      <c r="F420" s="193"/>
      <c r="J420" s="193"/>
      <c r="K420" s="193"/>
      <c r="O420" s="193"/>
      <c r="P420" s="193"/>
      <c r="T420" s="193"/>
      <c r="U420" s="193"/>
    </row>
    <row r="421" spans="5:21">
      <c r="E421" s="193"/>
      <c r="F421" s="193"/>
      <c r="J421" s="193"/>
      <c r="K421" s="193"/>
      <c r="O421" s="193"/>
      <c r="P421" s="193"/>
      <c r="T421" s="193"/>
      <c r="U421" s="193"/>
    </row>
    <row r="422" spans="5:21">
      <c r="E422" s="193"/>
      <c r="F422" s="193"/>
      <c r="J422" s="193"/>
      <c r="K422" s="193"/>
      <c r="O422" s="193"/>
      <c r="P422" s="193"/>
      <c r="T422" s="193"/>
      <c r="U422" s="193"/>
    </row>
    <row r="423" spans="5:21">
      <c r="E423" s="193"/>
      <c r="F423" s="193"/>
      <c r="J423" s="193"/>
      <c r="K423" s="193"/>
      <c r="O423" s="193"/>
      <c r="P423" s="193"/>
      <c r="T423" s="193"/>
      <c r="U423" s="193"/>
    </row>
    <row r="424" spans="5:21">
      <c r="E424" s="193"/>
      <c r="F424" s="193"/>
      <c r="J424" s="193"/>
      <c r="K424" s="193"/>
      <c r="O424" s="193"/>
      <c r="P424" s="193"/>
      <c r="T424" s="193"/>
      <c r="U424" s="193"/>
    </row>
    <row r="425" spans="5:21">
      <c r="E425" s="193"/>
      <c r="F425" s="193"/>
      <c r="J425" s="193"/>
      <c r="K425" s="193"/>
      <c r="O425" s="193"/>
      <c r="P425" s="193"/>
      <c r="T425" s="193"/>
      <c r="U425" s="193"/>
    </row>
    <row r="426" spans="5:21">
      <c r="E426" s="193"/>
      <c r="F426" s="193"/>
      <c r="J426" s="193"/>
      <c r="K426" s="193"/>
      <c r="O426" s="193"/>
      <c r="P426" s="193"/>
      <c r="T426" s="193"/>
      <c r="U426" s="193"/>
    </row>
    <row r="427" spans="5:21">
      <c r="E427" s="193"/>
      <c r="F427" s="193"/>
      <c r="J427" s="193"/>
      <c r="K427" s="193"/>
      <c r="O427" s="193"/>
      <c r="P427" s="193"/>
      <c r="T427" s="193"/>
      <c r="U427" s="193"/>
    </row>
    <row r="428" spans="5:21">
      <c r="E428" s="193"/>
      <c r="F428" s="193"/>
      <c r="J428" s="193"/>
      <c r="K428" s="193"/>
      <c r="O428" s="193"/>
      <c r="P428" s="193"/>
      <c r="T428" s="193"/>
      <c r="U428" s="193"/>
    </row>
    <row r="429" spans="5:21">
      <c r="E429" s="193"/>
      <c r="F429" s="193"/>
      <c r="J429" s="193"/>
      <c r="K429" s="193"/>
      <c r="O429" s="193"/>
      <c r="P429" s="193"/>
      <c r="T429" s="193"/>
      <c r="U429" s="193"/>
    </row>
    <row r="430" spans="5:21">
      <c r="E430" s="193"/>
      <c r="F430" s="193"/>
      <c r="J430" s="193"/>
      <c r="K430" s="193"/>
      <c r="O430" s="193"/>
      <c r="P430" s="193"/>
      <c r="T430" s="193"/>
      <c r="U430" s="193"/>
    </row>
    <row r="431" spans="5:21">
      <c r="E431" s="193"/>
      <c r="F431" s="193"/>
      <c r="J431" s="193"/>
      <c r="K431" s="193"/>
      <c r="O431" s="193"/>
      <c r="P431" s="193"/>
      <c r="T431" s="193"/>
      <c r="U431" s="193"/>
    </row>
    <row r="432" spans="5:21">
      <c r="E432" s="193"/>
      <c r="F432" s="193"/>
      <c r="J432" s="193"/>
      <c r="K432" s="193"/>
      <c r="O432" s="193"/>
      <c r="P432" s="193"/>
      <c r="T432" s="193"/>
      <c r="U432" s="193"/>
    </row>
    <row r="433" spans="5:21">
      <c r="E433" s="193"/>
      <c r="F433" s="193"/>
      <c r="J433" s="193"/>
      <c r="K433" s="193"/>
      <c r="O433" s="193"/>
      <c r="P433" s="193"/>
      <c r="T433" s="193"/>
      <c r="U433" s="193"/>
    </row>
    <row r="434" spans="5:21">
      <c r="E434" s="193"/>
      <c r="F434" s="193"/>
      <c r="J434" s="193"/>
      <c r="K434" s="193"/>
      <c r="O434" s="193"/>
      <c r="P434" s="193"/>
      <c r="T434" s="193"/>
      <c r="U434" s="193"/>
    </row>
    <row r="435" spans="5:21">
      <c r="E435" s="193"/>
      <c r="F435" s="193"/>
      <c r="J435" s="193"/>
      <c r="K435" s="193"/>
      <c r="O435" s="193"/>
      <c r="P435" s="193"/>
      <c r="T435" s="193"/>
      <c r="U435" s="193"/>
    </row>
    <row r="436" spans="5:21">
      <c r="E436" s="193"/>
      <c r="F436" s="193"/>
      <c r="J436" s="193"/>
      <c r="K436" s="193"/>
      <c r="O436" s="193"/>
      <c r="P436" s="193"/>
      <c r="T436" s="193"/>
      <c r="U436" s="193"/>
    </row>
    <row r="437" spans="5:21">
      <c r="E437" s="193"/>
      <c r="F437" s="193"/>
      <c r="J437" s="193"/>
      <c r="K437" s="193"/>
      <c r="O437" s="193"/>
      <c r="P437" s="193"/>
      <c r="T437" s="193"/>
      <c r="U437" s="193"/>
    </row>
    <row r="438" spans="5:21">
      <c r="E438" s="193"/>
      <c r="F438" s="193"/>
      <c r="J438" s="193"/>
      <c r="K438" s="193"/>
      <c r="O438" s="193"/>
      <c r="P438" s="193"/>
      <c r="T438" s="193"/>
      <c r="U438" s="193"/>
    </row>
    <row r="439" spans="5:21">
      <c r="E439" s="193"/>
      <c r="F439" s="193"/>
      <c r="J439" s="193"/>
      <c r="K439" s="193"/>
      <c r="O439" s="193"/>
      <c r="P439" s="193"/>
      <c r="T439" s="193"/>
      <c r="U439" s="193"/>
    </row>
    <row r="440" spans="5:21">
      <c r="E440" s="193"/>
      <c r="F440" s="193"/>
      <c r="J440" s="193"/>
      <c r="K440" s="193"/>
      <c r="O440" s="193"/>
      <c r="P440" s="193"/>
      <c r="T440" s="193"/>
      <c r="U440" s="193"/>
    </row>
    <row r="441" spans="5:21">
      <c r="E441" s="193"/>
      <c r="F441" s="193"/>
      <c r="J441" s="193"/>
      <c r="K441" s="193"/>
      <c r="O441" s="193"/>
      <c r="P441" s="193"/>
      <c r="T441" s="193"/>
      <c r="U441" s="193"/>
    </row>
    <row r="442" spans="5:21">
      <c r="E442" s="193"/>
      <c r="F442" s="193"/>
      <c r="J442" s="193"/>
      <c r="K442" s="193"/>
      <c r="O442" s="193"/>
      <c r="P442" s="193"/>
      <c r="T442" s="193"/>
      <c r="U442" s="193"/>
    </row>
    <row r="443" spans="5:21">
      <c r="E443" s="193"/>
      <c r="F443" s="193"/>
      <c r="J443" s="193"/>
      <c r="K443" s="193"/>
      <c r="O443" s="193"/>
      <c r="P443" s="193"/>
      <c r="T443" s="193"/>
      <c r="U443" s="193"/>
    </row>
    <row r="444" spans="5:21">
      <c r="E444" s="193"/>
      <c r="F444" s="193"/>
      <c r="J444" s="193"/>
      <c r="K444" s="193"/>
      <c r="O444" s="193"/>
      <c r="P444" s="193"/>
      <c r="T444" s="193"/>
      <c r="U444" s="193"/>
    </row>
    <row r="445" spans="5:21">
      <c r="E445" s="193"/>
      <c r="F445" s="193"/>
      <c r="J445" s="193"/>
      <c r="K445" s="193"/>
      <c r="O445" s="193"/>
      <c r="P445" s="193"/>
      <c r="T445" s="193"/>
      <c r="U445" s="193"/>
    </row>
    <row r="446" spans="5:21">
      <c r="E446" s="193"/>
      <c r="F446" s="193"/>
      <c r="J446" s="193"/>
      <c r="K446" s="193"/>
      <c r="O446" s="193"/>
      <c r="P446" s="193"/>
      <c r="T446" s="193"/>
      <c r="U446" s="193"/>
    </row>
    <row r="447" spans="5:21">
      <c r="E447" s="193"/>
      <c r="F447" s="193"/>
      <c r="J447" s="193"/>
      <c r="K447" s="193"/>
      <c r="O447" s="193"/>
      <c r="P447" s="193"/>
      <c r="T447" s="193"/>
      <c r="U447" s="193"/>
    </row>
    <row r="448" spans="5:21">
      <c r="E448" s="193"/>
      <c r="F448" s="193"/>
      <c r="J448" s="193"/>
      <c r="K448" s="193"/>
      <c r="O448" s="193"/>
      <c r="P448" s="193"/>
      <c r="T448" s="193"/>
      <c r="U448" s="193"/>
    </row>
    <row r="449" spans="5:21">
      <c r="E449" s="193"/>
      <c r="F449" s="193"/>
      <c r="J449" s="193"/>
      <c r="K449" s="193"/>
      <c r="O449" s="193"/>
      <c r="P449" s="193"/>
      <c r="T449" s="193"/>
      <c r="U449" s="193"/>
    </row>
    <row r="450" spans="5:21">
      <c r="E450" s="193"/>
      <c r="F450" s="193"/>
      <c r="J450" s="193"/>
      <c r="K450" s="193"/>
      <c r="O450" s="193"/>
      <c r="P450" s="193"/>
      <c r="T450" s="193"/>
      <c r="U450" s="193"/>
    </row>
    <row r="451" spans="5:21">
      <c r="E451" s="193"/>
      <c r="F451" s="193"/>
      <c r="J451" s="193"/>
      <c r="K451" s="193"/>
      <c r="O451" s="193"/>
      <c r="P451" s="193"/>
      <c r="T451" s="193"/>
      <c r="U451" s="193"/>
    </row>
    <row r="452" spans="5:21">
      <c r="E452" s="193"/>
      <c r="F452" s="193"/>
      <c r="J452" s="193"/>
      <c r="K452" s="193"/>
      <c r="O452" s="193"/>
      <c r="P452" s="193"/>
      <c r="T452" s="193"/>
      <c r="U452" s="193"/>
    </row>
    <row r="453" spans="5:21">
      <c r="E453" s="193"/>
      <c r="F453" s="193"/>
      <c r="J453" s="193"/>
      <c r="K453" s="193"/>
      <c r="O453" s="193"/>
      <c r="P453" s="193"/>
      <c r="T453" s="193"/>
      <c r="U453" s="193"/>
    </row>
    <row r="454" spans="5:21">
      <c r="E454" s="193"/>
      <c r="F454" s="193"/>
      <c r="J454" s="193"/>
      <c r="K454" s="193"/>
      <c r="O454" s="193"/>
      <c r="P454" s="193"/>
      <c r="T454" s="193"/>
      <c r="U454" s="193"/>
    </row>
    <row r="455" spans="5:21">
      <c r="E455" s="193"/>
      <c r="F455" s="193"/>
      <c r="J455" s="193"/>
      <c r="K455" s="193"/>
      <c r="O455" s="193"/>
      <c r="P455" s="193"/>
      <c r="T455" s="193"/>
      <c r="U455" s="193"/>
    </row>
    <row r="456" spans="5:21">
      <c r="E456" s="193"/>
      <c r="F456" s="193"/>
      <c r="J456" s="193"/>
      <c r="K456" s="193"/>
      <c r="O456" s="193"/>
      <c r="P456" s="193"/>
      <c r="T456" s="193"/>
      <c r="U456" s="193"/>
    </row>
    <row r="457" spans="5:21">
      <c r="E457" s="193"/>
      <c r="F457" s="193"/>
      <c r="J457" s="193"/>
      <c r="K457" s="193"/>
      <c r="O457" s="193"/>
      <c r="P457" s="193"/>
      <c r="T457" s="193"/>
      <c r="U457" s="193"/>
    </row>
    <row r="458" spans="5:21">
      <c r="E458" s="193"/>
      <c r="F458" s="193"/>
      <c r="J458" s="193"/>
      <c r="K458" s="193"/>
      <c r="O458" s="193"/>
      <c r="P458" s="193"/>
      <c r="T458" s="193"/>
      <c r="U458" s="193"/>
    </row>
    <row r="459" spans="5:21">
      <c r="E459" s="193"/>
      <c r="F459" s="193"/>
      <c r="J459" s="193"/>
      <c r="K459" s="193"/>
      <c r="O459" s="193"/>
      <c r="P459" s="193"/>
      <c r="T459" s="193"/>
      <c r="U459" s="193"/>
    </row>
    <row r="460" spans="5:21">
      <c r="E460" s="193"/>
      <c r="F460" s="193"/>
      <c r="J460" s="193"/>
      <c r="K460" s="193"/>
      <c r="O460" s="193"/>
      <c r="P460" s="193"/>
      <c r="T460" s="193"/>
      <c r="U460" s="193"/>
    </row>
    <row r="461" spans="5:21">
      <c r="E461" s="193"/>
      <c r="F461" s="193"/>
      <c r="J461" s="193"/>
      <c r="K461" s="193"/>
      <c r="O461" s="193"/>
      <c r="P461" s="193"/>
      <c r="T461" s="193"/>
      <c r="U461" s="193"/>
    </row>
    <row r="462" spans="5:21">
      <c r="E462" s="193"/>
      <c r="F462" s="193"/>
      <c r="J462" s="193"/>
      <c r="K462" s="193"/>
      <c r="O462" s="193"/>
      <c r="P462" s="193"/>
      <c r="T462" s="193"/>
      <c r="U462" s="193"/>
    </row>
    <row r="463" spans="5:21">
      <c r="E463" s="193"/>
      <c r="F463" s="193"/>
      <c r="J463" s="193"/>
      <c r="K463" s="193"/>
      <c r="O463" s="193"/>
      <c r="P463" s="193"/>
      <c r="T463" s="193"/>
      <c r="U463" s="193"/>
    </row>
    <row r="464" spans="5:21">
      <c r="E464" s="193"/>
      <c r="F464" s="193"/>
      <c r="J464" s="193"/>
      <c r="K464" s="193"/>
      <c r="O464" s="193"/>
      <c r="P464" s="193"/>
      <c r="T464" s="193"/>
      <c r="U464" s="193"/>
    </row>
    <row r="465" spans="5:21">
      <c r="E465" s="193"/>
      <c r="F465" s="193"/>
      <c r="J465" s="193"/>
      <c r="K465" s="193"/>
      <c r="O465" s="193"/>
      <c r="P465" s="193"/>
      <c r="T465" s="193"/>
      <c r="U465" s="193"/>
    </row>
    <row r="466" spans="5:21">
      <c r="E466" s="193"/>
      <c r="F466" s="193"/>
      <c r="J466" s="193"/>
      <c r="K466" s="193"/>
      <c r="O466" s="193"/>
      <c r="P466" s="193"/>
      <c r="T466" s="193"/>
      <c r="U466" s="193"/>
    </row>
    <row r="467" spans="5:21">
      <c r="E467" s="193"/>
      <c r="F467" s="193"/>
      <c r="J467" s="193"/>
      <c r="K467" s="193"/>
      <c r="O467" s="193"/>
      <c r="P467" s="193"/>
      <c r="T467" s="193"/>
      <c r="U467" s="193"/>
    </row>
    <row r="468" spans="5:21">
      <c r="E468" s="193"/>
      <c r="F468" s="193"/>
      <c r="J468" s="193"/>
      <c r="K468" s="193"/>
      <c r="O468" s="193"/>
      <c r="P468" s="193"/>
      <c r="T468" s="193"/>
      <c r="U468" s="193"/>
    </row>
    <row r="469" spans="5:21">
      <c r="E469" s="193"/>
      <c r="F469" s="193"/>
      <c r="J469" s="193"/>
      <c r="K469" s="193"/>
      <c r="O469" s="193"/>
      <c r="P469" s="193"/>
      <c r="T469" s="193"/>
      <c r="U469" s="193"/>
    </row>
    <row r="470" spans="5:21">
      <c r="E470" s="193"/>
      <c r="F470" s="193"/>
      <c r="J470" s="193"/>
      <c r="K470" s="193"/>
      <c r="O470" s="193"/>
      <c r="P470" s="193"/>
      <c r="T470" s="193"/>
      <c r="U470" s="193"/>
    </row>
    <row r="471" spans="5:21">
      <c r="E471" s="193"/>
      <c r="F471" s="193"/>
      <c r="J471" s="193"/>
      <c r="K471" s="193"/>
      <c r="O471" s="193"/>
      <c r="P471" s="193"/>
      <c r="T471" s="193"/>
      <c r="U471" s="193"/>
    </row>
    <row r="472" spans="5:21">
      <c r="E472" s="193"/>
      <c r="F472" s="193"/>
      <c r="J472" s="193"/>
      <c r="K472" s="193"/>
      <c r="O472" s="193"/>
      <c r="P472" s="193"/>
      <c r="T472" s="193"/>
      <c r="U472" s="193"/>
    </row>
    <row r="473" spans="5:21">
      <c r="E473" s="193"/>
      <c r="F473" s="193"/>
      <c r="J473" s="193"/>
      <c r="K473" s="193"/>
      <c r="O473" s="193"/>
      <c r="P473" s="193"/>
      <c r="T473" s="193"/>
      <c r="U473" s="193"/>
    </row>
    <row r="474" spans="5:21">
      <c r="E474" s="193"/>
      <c r="F474" s="193"/>
      <c r="J474" s="193"/>
      <c r="K474" s="193"/>
      <c r="O474" s="193"/>
      <c r="P474" s="193"/>
      <c r="T474" s="193"/>
      <c r="U474" s="193"/>
    </row>
    <row r="475" spans="5:21">
      <c r="E475" s="193"/>
      <c r="F475" s="193"/>
      <c r="J475" s="193"/>
      <c r="K475" s="193"/>
      <c r="O475" s="193"/>
      <c r="P475" s="193"/>
      <c r="T475" s="193"/>
      <c r="U475" s="193"/>
    </row>
    <row r="476" spans="5:21">
      <c r="E476" s="193"/>
      <c r="F476" s="193"/>
      <c r="J476" s="193"/>
      <c r="K476" s="193"/>
      <c r="O476" s="193"/>
      <c r="P476" s="193"/>
      <c r="T476" s="193"/>
      <c r="U476" s="193"/>
    </row>
    <row r="477" spans="5:21">
      <c r="E477" s="193"/>
      <c r="F477" s="193"/>
      <c r="J477" s="193"/>
      <c r="K477" s="193"/>
      <c r="O477" s="193"/>
      <c r="P477" s="193"/>
      <c r="T477" s="193"/>
      <c r="U477" s="193"/>
    </row>
    <row r="478" spans="5:21">
      <c r="E478" s="193"/>
      <c r="F478" s="193"/>
      <c r="J478" s="193"/>
      <c r="K478" s="193"/>
      <c r="O478" s="193"/>
      <c r="P478" s="193"/>
      <c r="T478" s="193"/>
      <c r="U478" s="193"/>
    </row>
    <row r="479" spans="5:21">
      <c r="E479" s="193"/>
      <c r="F479" s="193"/>
      <c r="J479" s="193"/>
      <c r="K479" s="193"/>
      <c r="O479" s="193"/>
      <c r="P479" s="193"/>
      <c r="T479" s="193"/>
      <c r="U479" s="193"/>
    </row>
    <row r="480" spans="5:21">
      <c r="E480" s="193"/>
      <c r="F480" s="193"/>
      <c r="J480" s="193"/>
      <c r="K480" s="193"/>
      <c r="O480" s="193"/>
      <c r="P480" s="193"/>
      <c r="T480" s="193"/>
      <c r="U480" s="193"/>
    </row>
    <row r="481" spans="5:21">
      <c r="E481" s="193"/>
      <c r="F481" s="193"/>
      <c r="J481" s="193"/>
      <c r="K481" s="193"/>
      <c r="O481" s="193"/>
      <c r="P481" s="193"/>
      <c r="T481" s="193"/>
      <c r="U481" s="193"/>
    </row>
    <row r="482" spans="5:21">
      <c r="E482" s="193"/>
      <c r="F482" s="193"/>
      <c r="J482" s="193"/>
      <c r="K482" s="193"/>
      <c r="O482" s="193"/>
      <c r="P482" s="193"/>
      <c r="T482" s="193"/>
      <c r="U482" s="193"/>
    </row>
    <row r="483" spans="5:21">
      <c r="E483" s="193"/>
      <c r="F483" s="193"/>
      <c r="J483" s="193"/>
      <c r="K483" s="193"/>
      <c r="O483" s="193"/>
      <c r="P483" s="193"/>
      <c r="T483" s="193"/>
      <c r="U483" s="193"/>
    </row>
    <row r="484" spans="5:21">
      <c r="E484" s="193"/>
      <c r="F484" s="193"/>
      <c r="J484" s="193"/>
      <c r="K484" s="193"/>
      <c r="O484" s="193"/>
      <c r="P484" s="193"/>
      <c r="T484" s="193"/>
      <c r="U484" s="193"/>
    </row>
    <row r="485" spans="5:21">
      <c r="E485" s="193"/>
      <c r="F485" s="193"/>
      <c r="J485" s="193"/>
      <c r="K485" s="193"/>
      <c r="O485" s="193"/>
      <c r="P485" s="193"/>
      <c r="T485" s="193"/>
      <c r="U485" s="193"/>
    </row>
    <row r="486" spans="5:21">
      <c r="E486" s="193"/>
      <c r="F486" s="193"/>
      <c r="J486" s="193"/>
      <c r="K486" s="193"/>
      <c r="O486" s="193"/>
      <c r="P486" s="193"/>
      <c r="T486" s="193"/>
      <c r="U486" s="193"/>
    </row>
    <row r="487" spans="5:21">
      <c r="E487" s="193"/>
      <c r="F487" s="193"/>
      <c r="J487" s="193"/>
      <c r="K487" s="193"/>
      <c r="O487" s="193"/>
      <c r="P487" s="193"/>
      <c r="T487" s="193"/>
      <c r="U487" s="193"/>
    </row>
    <row r="488" spans="5:21">
      <c r="E488" s="193"/>
      <c r="F488" s="193"/>
      <c r="J488" s="193"/>
      <c r="K488" s="193"/>
      <c r="O488" s="193"/>
      <c r="P488" s="193"/>
      <c r="T488" s="193"/>
      <c r="U488" s="193"/>
    </row>
    <row r="489" spans="5:21">
      <c r="E489" s="193"/>
      <c r="F489" s="193"/>
      <c r="J489" s="193"/>
      <c r="K489" s="193"/>
      <c r="O489" s="193"/>
      <c r="P489" s="193"/>
      <c r="T489" s="193"/>
      <c r="U489" s="193"/>
    </row>
    <row r="490" spans="5:21">
      <c r="E490" s="193"/>
      <c r="F490" s="193"/>
      <c r="J490" s="193"/>
      <c r="K490" s="193"/>
      <c r="O490" s="193"/>
      <c r="P490" s="193"/>
      <c r="T490" s="193"/>
      <c r="U490" s="193"/>
    </row>
    <row r="491" spans="5:21">
      <c r="E491" s="193"/>
      <c r="F491" s="193"/>
      <c r="J491" s="193"/>
      <c r="K491" s="193"/>
      <c r="O491" s="193"/>
      <c r="P491" s="193"/>
      <c r="T491" s="193"/>
      <c r="U491" s="193"/>
    </row>
    <row r="492" spans="5:21">
      <c r="E492" s="193"/>
      <c r="F492" s="193"/>
      <c r="J492" s="193"/>
      <c r="K492" s="193"/>
      <c r="O492" s="193"/>
      <c r="P492" s="193"/>
      <c r="T492" s="193"/>
      <c r="U492" s="193"/>
    </row>
    <row r="493" spans="5:21">
      <c r="E493" s="193"/>
      <c r="F493" s="193"/>
      <c r="J493" s="193"/>
      <c r="K493" s="193"/>
      <c r="O493" s="193"/>
      <c r="P493" s="193"/>
      <c r="T493" s="193"/>
      <c r="U493" s="193"/>
    </row>
    <row r="494" spans="5:21">
      <c r="E494" s="193"/>
      <c r="F494" s="193"/>
      <c r="J494" s="193"/>
      <c r="K494" s="193"/>
      <c r="O494" s="193"/>
      <c r="P494" s="193"/>
      <c r="T494" s="193"/>
      <c r="U494" s="193"/>
    </row>
    <row r="495" spans="5:21">
      <c r="E495" s="193"/>
      <c r="F495" s="193"/>
      <c r="J495" s="193"/>
      <c r="K495" s="193"/>
      <c r="O495" s="193"/>
      <c r="P495" s="193"/>
      <c r="T495" s="193"/>
      <c r="U495" s="193"/>
    </row>
    <row r="496" spans="5:21">
      <c r="E496" s="193"/>
      <c r="F496" s="193"/>
      <c r="J496" s="193"/>
      <c r="K496" s="193"/>
      <c r="O496" s="193"/>
      <c r="P496" s="193"/>
      <c r="T496" s="193"/>
      <c r="U496" s="193"/>
    </row>
    <row r="497" spans="5:21">
      <c r="E497" s="193"/>
      <c r="F497" s="193"/>
      <c r="J497" s="193"/>
      <c r="K497" s="193"/>
      <c r="O497" s="193"/>
      <c r="P497" s="193"/>
      <c r="T497" s="193"/>
      <c r="U497" s="193"/>
    </row>
    <row r="498" spans="5:21">
      <c r="E498" s="193"/>
      <c r="F498" s="193"/>
      <c r="J498" s="193"/>
      <c r="K498" s="193"/>
      <c r="O498" s="193"/>
      <c r="P498" s="193"/>
      <c r="T498" s="193"/>
      <c r="U498" s="193"/>
    </row>
    <row r="499" spans="5:21">
      <c r="E499" s="193"/>
      <c r="F499" s="193"/>
      <c r="J499" s="193"/>
      <c r="K499" s="193"/>
      <c r="O499" s="193"/>
      <c r="P499" s="193"/>
      <c r="T499" s="193"/>
      <c r="U499" s="193"/>
    </row>
    <row r="500" spans="5:21">
      <c r="E500" s="193"/>
      <c r="F500" s="193"/>
      <c r="J500" s="193"/>
      <c r="K500" s="193"/>
      <c r="O500" s="193"/>
      <c r="P500" s="193"/>
      <c r="T500" s="193"/>
      <c r="U500" s="193"/>
    </row>
    <row r="501" spans="5:21">
      <c r="E501" s="193"/>
      <c r="F501" s="193"/>
      <c r="J501" s="193"/>
      <c r="K501" s="193"/>
      <c r="O501" s="193"/>
      <c r="P501" s="193"/>
      <c r="T501" s="193"/>
      <c r="U501" s="193"/>
    </row>
    <row r="502" spans="5:21">
      <c r="E502" s="193"/>
      <c r="F502" s="193"/>
      <c r="J502" s="193"/>
      <c r="K502" s="193"/>
      <c r="O502" s="193"/>
      <c r="P502" s="193"/>
      <c r="T502" s="193"/>
      <c r="U502" s="193"/>
    </row>
    <row r="503" spans="5:21">
      <c r="E503" s="193"/>
      <c r="F503" s="193"/>
      <c r="J503" s="193"/>
      <c r="K503" s="193"/>
      <c r="O503" s="193"/>
      <c r="P503" s="193"/>
      <c r="T503" s="193"/>
      <c r="U503" s="193"/>
    </row>
    <row r="504" spans="5:21">
      <c r="E504" s="193"/>
      <c r="F504" s="193"/>
      <c r="J504" s="193"/>
      <c r="K504" s="193"/>
      <c r="O504" s="193"/>
      <c r="P504" s="193"/>
      <c r="T504" s="193"/>
      <c r="U504" s="193"/>
    </row>
    <row r="505" spans="5:21">
      <c r="E505" s="193"/>
      <c r="F505" s="193"/>
      <c r="J505" s="193"/>
      <c r="K505" s="193"/>
      <c r="O505" s="193"/>
      <c r="P505" s="193"/>
      <c r="T505" s="193"/>
      <c r="U505" s="193"/>
    </row>
    <row r="506" spans="5:21">
      <c r="E506" s="193"/>
      <c r="F506" s="193"/>
      <c r="J506" s="193"/>
      <c r="K506" s="193"/>
      <c r="O506" s="193"/>
      <c r="P506" s="193"/>
      <c r="T506" s="193"/>
      <c r="U506" s="193"/>
    </row>
    <row r="507" spans="5:21">
      <c r="E507" s="193"/>
      <c r="F507" s="193"/>
      <c r="J507" s="193"/>
      <c r="K507" s="193"/>
      <c r="O507" s="193"/>
      <c r="P507" s="193"/>
      <c r="T507" s="193"/>
      <c r="U507" s="193"/>
    </row>
    <row r="508" spans="5:21">
      <c r="E508" s="193"/>
      <c r="F508" s="193"/>
      <c r="J508" s="193"/>
      <c r="K508" s="193"/>
      <c r="O508" s="193"/>
      <c r="P508" s="193"/>
      <c r="T508" s="193"/>
      <c r="U508" s="193"/>
    </row>
    <row r="509" spans="5:21">
      <c r="E509" s="193"/>
      <c r="F509" s="193"/>
      <c r="J509" s="193"/>
      <c r="K509" s="193"/>
      <c r="O509" s="193"/>
      <c r="P509" s="193"/>
      <c r="T509" s="193"/>
      <c r="U509" s="193"/>
    </row>
    <row r="510" spans="5:21">
      <c r="E510" s="193"/>
      <c r="F510" s="193"/>
      <c r="J510" s="193"/>
      <c r="K510" s="193"/>
      <c r="O510" s="193"/>
      <c r="P510" s="193"/>
      <c r="T510" s="193"/>
      <c r="U510" s="193"/>
    </row>
    <row r="511" spans="5:21">
      <c r="E511" s="193"/>
      <c r="F511" s="193"/>
      <c r="J511" s="193"/>
      <c r="K511" s="193"/>
      <c r="O511" s="193"/>
      <c r="P511" s="193"/>
      <c r="T511" s="193"/>
      <c r="U511" s="193"/>
    </row>
    <row r="512" spans="5:21">
      <c r="E512" s="193"/>
      <c r="F512" s="193"/>
      <c r="J512" s="193"/>
      <c r="K512" s="193"/>
      <c r="O512" s="193"/>
      <c r="P512" s="193"/>
      <c r="T512" s="193"/>
      <c r="U512" s="193"/>
    </row>
    <row r="513" spans="5:21">
      <c r="E513" s="193"/>
      <c r="F513" s="193"/>
      <c r="J513" s="193"/>
      <c r="K513" s="193"/>
      <c r="O513" s="193"/>
      <c r="P513" s="193"/>
      <c r="T513" s="193"/>
      <c r="U513" s="193"/>
    </row>
    <row r="514" spans="5:21">
      <c r="E514" s="193"/>
      <c r="F514" s="193"/>
      <c r="J514" s="193"/>
      <c r="K514" s="193"/>
      <c r="O514" s="193"/>
      <c r="P514" s="193"/>
      <c r="T514" s="193"/>
      <c r="U514" s="193"/>
    </row>
    <row r="515" spans="5:21">
      <c r="E515" s="193"/>
      <c r="F515" s="193"/>
      <c r="J515" s="193"/>
      <c r="K515" s="193"/>
      <c r="O515" s="193"/>
      <c r="P515" s="193"/>
      <c r="T515" s="193"/>
      <c r="U515" s="193"/>
    </row>
    <row r="516" spans="5:21">
      <c r="E516" s="193"/>
      <c r="F516" s="193"/>
      <c r="J516" s="193"/>
      <c r="K516" s="193"/>
      <c r="O516" s="193"/>
      <c r="P516" s="193"/>
      <c r="T516" s="193"/>
      <c r="U516" s="193"/>
    </row>
    <row r="517" spans="5:21">
      <c r="E517" s="193"/>
      <c r="F517" s="193"/>
      <c r="J517" s="193"/>
      <c r="K517" s="193"/>
      <c r="O517" s="193"/>
      <c r="P517" s="193"/>
      <c r="T517" s="193"/>
      <c r="U517" s="193"/>
    </row>
    <row r="518" spans="5:21">
      <c r="E518" s="193"/>
      <c r="F518" s="193"/>
      <c r="J518" s="193"/>
      <c r="K518" s="193"/>
      <c r="O518" s="193"/>
      <c r="P518" s="193"/>
      <c r="T518" s="193"/>
      <c r="U518" s="193"/>
    </row>
    <row r="519" spans="5:21">
      <c r="E519" s="193"/>
      <c r="F519" s="193"/>
      <c r="J519" s="193"/>
      <c r="K519" s="193"/>
      <c r="O519" s="193"/>
      <c r="P519" s="193"/>
      <c r="T519" s="193"/>
      <c r="U519" s="193"/>
    </row>
    <row r="520" spans="5:21">
      <c r="E520" s="193"/>
      <c r="F520" s="193"/>
      <c r="J520" s="193"/>
      <c r="K520" s="193"/>
      <c r="O520" s="193"/>
      <c r="P520" s="193"/>
      <c r="T520" s="193"/>
      <c r="U520" s="193"/>
    </row>
    <row r="521" spans="5:21">
      <c r="E521" s="193"/>
      <c r="F521" s="193"/>
      <c r="J521" s="193"/>
      <c r="K521" s="193"/>
      <c r="O521" s="193"/>
      <c r="P521" s="193"/>
      <c r="T521" s="193"/>
      <c r="U521" s="193"/>
    </row>
    <row r="522" spans="5:21">
      <c r="E522" s="193"/>
      <c r="F522" s="193"/>
      <c r="J522" s="193"/>
      <c r="K522" s="193"/>
      <c r="O522" s="193"/>
      <c r="P522" s="193"/>
      <c r="T522" s="193"/>
      <c r="U522" s="193"/>
    </row>
    <row r="523" spans="5:21">
      <c r="E523" s="193"/>
      <c r="F523" s="193"/>
      <c r="J523" s="193"/>
      <c r="K523" s="193"/>
      <c r="O523" s="193"/>
      <c r="P523" s="193"/>
      <c r="T523" s="193"/>
      <c r="U523" s="193"/>
    </row>
    <row r="524" spans="5:21">
      <c r="E524" s="193"/>
      <c r="F524" s="193"/>
      <c r="J524" s="193"/>
      <c r="K524" s="193"/>
      <c r="O524" s="193"/>
      <c r="P524" s="193"/>
      <c r="T524" s="193"/>
      <c r="U524" s="193"/>
    </row>
    <row r="525" spans="5:21">
      <c r="E525" s="193"/>
      <c r="F525" s="193"/>
      <c r="J525" s="193"/>
      <c r="K525" s="193"/>
      <c r="O525" s="193"/>
      <c r="P525" s="193"/>
      <c r="T525" s="193"/>
      <c r="U525" s="193"/>
    </row>
    <row r="526" spans="5:21">
      <c r="E526" s="193"/>
      <c r="F526" s="193"/>
      <c r="J526" s="193"/>
      <c r="K526" s="193"/>
      <c r="O526" s="193"/>
      <c r="P526" s="193"/>
      <c r="T526" s="193"/>
      <c r="U526" s="193"/>
    </row>
    <row r="527" spans="5:21">
      <c r="E527" s="193"/>
      <c r="F527" s="193"/>
      <c r="J527" s="193"/>
      <c r="K527" s="193"/>
      <c r="O527" s="193"/>
      <c r="P527" s="193"/>
      <c r="T527" s="193"/>
      <c r="U527" s="193"/>
    </row>
    <row r="528" spans="5:21">
      <c r="E528" s="193"/>
      <c r="F528" s="193"/>
      <c r="J528" s="193"/>
      <c r="K528" s="193"/>
      <c r="O528" s="193"/>
      <c r="P528" s="193"/>
      <c r="T528" s="193"/>
      <c r="U528" s="193"/>
    </row>
    <row r="529" spans="5:21">
      <c r="E529" s="193"/>
      <c r="F529" s="193"/>
      <c r="J529" s="193"/>
      <c r="K529" s="193"/>
      <c r="O529" s="193"/>
      <c r="P529" s="193"/>
      <c r="T529" s="193"/>
      <c r="U529" s="193"/>
    </row>
    <row r="530" spans="5:21">
      <c r="E530" s="193"/>
      <c r="F530" s="193"/>
      <c r="J530" s="193"/>
      <c r="K530" s="193"/>
      <c r="O530" s="193"/>
      <c r="P530" s="193"/>
      <c r="T530" s="193"/>
      <c r="U530" s="193"/>
    </row>
    <row r="531" spans="5:21">
      <c r="E531" s="193"/>
      <c r="F531" s="193"/>
      <c r="J531" s="193"/>
      <c r="K531" s="193"/>
      <c r="O531" s="193"/>
      <c r="P531" s="193"/>
      <c r="T531" s="193"/>
      <c r="U531" s="193"/>
    </row>
    <row r="532" spans="5:21">
      <c r="E532" s="193"/>
      <c r="F532" s="193"/>
      <c r="J532" s="193"/>
      <c r="K532" s="193"/>
      <c r="O532" s="193"/>
      <c r="P532" s="193"/>
      <c r="T532" s="193"/>
      <c r="U532" s="193"/>
    </row>
    <row r="533" spans="5:21">
      <c r="E533" s="193"/>
      <c r="F533" s="193"/>
      <c r="J533" s="193"/>
      <c r="K533" s="193"/>
      <c r="O533" s="193"/>
      <c r="P533" s="193"/>
      <c r="T533" s="193"/>
      <c r="U533" s="193"/>
    </row>
    <row r="534" spans="5:21">
      <c r="E534" s="193"/>
      <c r="F534" s="193"/>
      <c r="J534" s="193"/>
      <c r="K534" s="193"/>
      <c r="O534" s="193"/>
      <c r="P534" s="193"/>
      <c r="T534" s="193"/>
      <c r="U534" s="193"/>
    </row>
    <row r="535" spans="5:21">
      <c r="E535" s="193"/>
      <c r="F535" s="193"/>
      <c r="J535" s="193"/>
      <c r="K535" s="193"/>
      <c r="O535" s="193"/>
      <c r="P535" s="193"/>
      <c r="T535" s="193"/>
      <c r="U535" s="193"/>
    </row>
    <row r="536" spans="5:21">
      <c r="E536" s="193"/>
      <c r="F536" s="193"/>
      <c r="J536" s="193"/>
      <c r="K536" s="193"/>
      <c r="O536" s="193"/>
      <c r="P536" s="193"/>
      <c r="T536" s="193"/>
      <c r="U536" s="193"/>
    </row>
    <row r="537" spans="5:21">
      <c r="E537" s="193"/>
      <c r="F537" s="193"/>
      <c r="J537" s="193"/>
      <c r="K537" s="193"/>
      <c r="O537" s="193"/>
      <c r="P537" s="193"/>
      <c r="T537" s="193"/>
      <c r="U537" s="193"/>
    </row>
    <row r="538" spans="5:21">
      <c r="E538" s="193"/>
      <c r="F538" s="193"/>
      <c r="J538" s="193"/>
      <c r="K538" s="193"/>
      <c r="O538" s="193"/>
      <c r="P538" s="193"/>
      <c r="T538" s="193"/>
      <c r="U538" s="193"/>
    </row>
    <row r="539" spans="5:21">
      <c r="E539" s="193"/>
      <c r="F539" s="193"/>
      <c r="J539" s="193"/>
      <c r="K539" s="193"/>
      <c r="O539" s="193"/>
      <c r="P539" s="193"/>
      <c r="T539" s="193"/>
      <c r="U539" s="193"/>
    </row>
    <row r="540" spans="5:21">
      <c r="E540" s="193"/>
      <c r="F540" s="193"/>
      <c r="J540" s="193"/>
      <c r="K540" s="193"/>
      <c r="O540" s="193"/>
      <c r="P540" s="193"/>
      <c r="T540" s="193"/>
      <c r="U540" s="193"/>
    </row>
    <row r="541" spans="5:21">
      <c r="E541" s="193"/>
      <c r="F541" s="193"/>
      <c r="J541" s="193"/>
      <c r="K541" s="193"/>
      <c r="O541" s="193"/>
      <c r="P541" s="193"/>
      <c r="T541" s="193"/>
      <c r="U541" s="193"/>
    </row>
    <row r="542" spans="5:21">
      <c r="E542" s="193"/>
      <c r="F542" s="193"/>
      <c r="J542" s="193"/>
      <c r="K542" s="193"/>
      <c r="O542" s="193"/>
      <c r="P542" s="193"/>
      <c r="T542" s="193"/>
      <c r="U542" s="193"/>
    </row>
    <row r="543" spans="5:21">
      <c r="E543" s="193"/>
      <c r="F543" s="193"/>
      <c r="J543" s="193"/>
      <c r="K543" s="193"/>
      <c r="O543" s="193"/>
      <c r="P543" s="193"/>
      <c r="T543" s="193"/>
      <c r="U543" s="193"/>
    </row>
    <row r="544" spans="5:21">
      <c r="E544" s="193"/>
      <c r="F544" s="193"/>
      <c r="J544" s="193"/>
      <c r="K544" s="193"/>
      <c r="O544" s="193"/>
      <c r="P544" s="193"/>
      <c r="T544" s="193"/>
      <c r="U544" s="193"/>
    </row>
    <row r="545" spans="5:21">
      <c r="E545" s="193"/>
      <c r="F545" s="193"/>
      <c r="J545" s="193"/>
      <c r="K545" s="193"/>
      <c r="O545" s="193"/>
      <c r="P545" s="193"/>
      <c r="T545" s="193"/>
      <c r="U545" s="193"/>
    </row>
    <row r="546" spans="5:21">
      <c r="E546" s="193"/>
      <c r="F546" s="193"/>
      <c r="J546" s="193"/>
      <c r="K546" s="193"/>
      <c r="O546" s="193"/>
      <c r="P546" s="193"/>
      <c r="T546" s="193"/>
      <c r="U546" s="193"/>
    </row>
    <row r="547" spans="5:21">
      <c r="E547" s="193"/>
      <c r="F547" s="193"/>
      <c r="J547" s="193"/>
      <c r="K547" s="193"/>
      <c r="O547" s="193"/>
      <c r="P547" s="193"/>
      <c r="T547" s="193"/>
      <c r="U547" s="193"/>
    </row>
    <row r="548" spans="5:21">
      <c r="E548" s="193"/>
      <c r="F548" s="193"/>
      <c r="J548" s="193"/>
      <c r="K548" s="193"/>
      <c r="O548" s="193"/>
      <c r="P548" s="193"/>
      <c r="T548" s="193"/>
      <c r="U548" s="193"/>
    </row>
    <row r="549" spans="5:21">
      <c r="E549" s="193"/>
      <c r="F549" s="193"/>
      <c r="J549" s="193"/>
      <c r="K549" s="193"/>
      <c r="O549" s="193"/>
      <c r="P549" s="193"/>
      <c r="T549" s="193"/>
      <c r="U549" s="193"/>
    </row>
    <row r="550" spans="5:21">
      <c r="E550" s="193"/>
      <c r="F550" s="193"/>
      <c r="J550" s="193"/>
      <c r="K550" s="193"/>
      <c r="O550" s="193"/>
      <c r="P550" s="193"/>
      <c r="T550" s="193"/>
      <c r="U550" s="193"/>
    </row>
    <row r="551" spans="5:21">
      <c r="E551" s="193"/>
      <c r="F551" s="193"/>
      <c r="J551" s="193"/>
      <c r="K551" s="193"/>
      <c r="O551" s="193"/>
      <c r="P551" s="193"/>
      <c r="T551" s="193"/>
      <c r="U551" s="193"/>
    </row>
    <row r="552" spans="5:21">
      <c r="E552" s="193"/>
      <c r="F552" s="193"/>
      <c r="J552" s="193"/>
      <c r="K552" s="193"/>
      <c r="O552" s="193"/>
      <c r="P552" s="193"/>
      <c r="T552" s="193"/>
      <c r="U552" s="193"/>
    </row>
    <row r="553" spans="5:21">
      <c r="E553" s="193"/>
      <c r="F553" s="193"/>
      <c r="J553" s="193"/>
      <c r="K553" s="193"/>
      <c r="O553" s="193"/>
      <c r="P553" s="193"/>
      <c r="T553" s="193"/>
      <c r="U553" s="193"/>
    </row>
    <row r="554" spans="5:21">
      <c r="E554" s="193"/>
      <c r="F554" s="193"/>
      <c r="J554" s="193"/>
      <c r="K554" s="193"/>
      <c r="O554" s="193"/>
      <c r="P554" s="193"/>
      <c r="T554" s="193"/>
      <c r="U554" s="193"/>
    </row>
    <row r="555" spans="5:21">
      <c r="E555" s="193"/>
      <c r="F555" s="193"/>
      <c r="J555" s="193"/>
      <c r="K555" s="193"/>
      <c r="O555" s="193"/>
      <c r="P555" s="193"/>
      <c r="T555" s="193"/>
      <c r="U555" s="193"/>
    </row>
    <row r="556" spans="5:21">
      <c r="E556" s="193"/>
      <c r="F556" s="193"/>
      <c r="J556" s="193"/>
      <c r="K556" s="193"/>
      <c r="O556" s="193"/>
      <c r="P556" s="193"/>
      <c r="T556" s="193"/>
      <c r="U556" s="193"/>
    </row>
    <row r="557" spans="5:21">
      <c r="E557" s="193"/>
      <c r="F557" s="193"/>
      <c r="J557" s="193"/>
      <c r="K557" s="193"/>
      <c r="O557" s="193"/>
      <c r="P557" s="193"/>
      <c r="T557" s="193"/>
      <c r="U557" s="193"/>
    </row>
    <row r="558" spans="5:21">
      <c r="E558" s="193"/>
      <c r="F558" s="193"/>
      <c r="J558" s="193"/>
      <c r="K558" s="193"/>
      <c r="O558" s="193"/>
      <c r="P558" s="193"/>
      <c r="T558" s="193"/>
      <c r="U558" s="193"/>
    </row>
    <row r="559" spans="5:21">
      <c r="E559" s="193"/>
      <c r="F559" s="193"/>
      <c r="J559" s="193"/>
      <c r="K559" s="193"/>
      <c r="O559" s="193"/>
      <c r="P559" s="193"/>
      <c r="T559" s="193"/>
      <c r="U559" s="193"/>
    </row>
    <row r="560" spans="5:21">
      <c r="E560" s="193"/>
      <c r="F560" s="193"/>
      <c r="J560" s="193"/>
      <c r="K560" s="193"/>
      <c r="O560" s="193"/>
      <c r="P560" s="193"/>
      <c r="T560" s="193"/>
      <c r="U560" s="193"/>
    </row>
    <row r="561" spans="5:21">
      <c r="E561" s="193"/>
      <c r="F561" s="193"/>
      <c r="J561" s="193"/>
      <c r="K561" s="193"/>
      <c r="O561" s="193"/>
      <c r="P561" s="193"/>
      <c r="T561" s="193"/>
      <c r="U561" s="193"/>
    </row>
    <row r="562" spans="5:21">
      <c r="E562" s="193"/>
      <c r="F562" s="193"/>
      <c r="J562" s="193"/>
      <c r="K562" s="193"/>
      <c r="O562" s="193"/>
      <c r="P562" s="193"/>
      <c r="T562" s="193"/>
      <c r="U562" s="193"/>
    </row>
    <row r="563" spans="5:21">
      <c r="E563" s="193"/>
      <c r="F563" s="193"/>
      <c r="J563" s="193"/>
      <c r="K563" s="193"/>
      <c r="O563" s="193"/>
      <c r="P563" s="193"/>
      <c r="T563" s="193"/>
      <c r="U563" s="193"/>
    </row>
    <row r="564" spans="5:21">
      <c r="E564" s="193"/>
      <c r="F564" s="193"/>
      <c r="J564" s="193"/>
      <c r="K564" s="193"/>
      <c r="O564" s="193"/>
      <c r="P564" s="193"/>
      <c r="T564" s="193"/>
      <c r="U564" s="193"/>
    </row>
    <row r="565" spans="5:21">
      <c r="E565" s="193"/>
      <c r="F565" s="193"/>
      <c r="J565" s="193"/>
      <c r="K565" s="193"/>
      <c r="O565" s="193"/>
      <c r="P565" s="193"/>
      <c r="T565" s="193"/>
      <c r="U565" s="193"/>
    </row>
    <row r="566" spans="5:21">
      <c r="E566" s="193"/>
      <c r="F566" s="193"/>
      <c r="J566" s="193"/>
      <c r="K566" s="193"/>
      <c r="O566" s="193"/>
      <c r="P566" s="193"/>
      <c r="T566" s="193"/>
      <c r="U566" s="193"/>
    </row>
    <row r="567" spans="5:21">
      <c r="E567" s="193"/>
      <c r="F567" s="193"/>
      <c r="J567" s="193"/>
      <c r="K567" s="193"/>
      <c r="O567" s="193"/>
      <c r="P567" s="193"/>
      <c r="T567" s="193"/>
      <c r="U567" s="193"/>
    </row>
    <row r="568" spans="5:21">
      <c r="E568" s="193"/>
      <c r="F568" s="193"/>
      <c r="J568" s="193"/>
      <c r="K568" s="193"/>
      <c r="O568" s="193"/>
      <c r="P568" s="193"/>
      <c r="T568" s="193"/>
      <c r="U568" s="193"/>
    </row>
    <row r="569" spans="5:21">
      <c r="E569" s="193"/>
      <c r="F569" s="193"/>
      <c r="J569" s="193"/>
      <c r="K569" s="193"/>
      <c r="O569" s="193"/>
      <c r="P569" s="193"/>
      <c r="T569" s="193"/>
      <c r="U569" s="193"/>
    </row>
    <row r="570" spans="5:21">
      <c r="E570" s="193"/>
      <c r="F570" s="193"/>
      <c r="J570" s="193"/>
      <c r="K570" s="193"/>
      <c r="O570" s="193"/>
      <c r="P570" s="193"/>
      <c r="T570" s="193"/>
      <c r="U570" s="193"/>
    </row>
    <row r="571" spans="5:21">
      <c r="E571" s="193"/>
      <c r="F571" s="193"/>
      <c r="J571" s="193"/>
      <c r="K571" s="193"/>
      <c r="O571" s="193"/>
      <c r="P571" s="193"/>
      <c r="T571" s="193"/>
      <c r="U571" s="193"/>
    </row>
    <row r="572" spans="5:21">
      <c r="E572" s="193"/>
      <c r="F572" s="193"/>
      <c r="J572" s="193"/>
      <c r="K572" s="193"/>
      <c r="O572" s="193"/>
      <c r="P572" s="193"/>
      <c r="T572" s="193"/>
      <c r="U572" s="193"/>
    </row>
    <row r="573" spans="5:21">
      <c r="E573" s="193"/>
      <c r="F573" s="193"/>
      <c r="J573" s="193"/>
      <c r="K573" s="193"/>
      <c r="O573" s="193"/>
      <c r="P573" s="193"/>
      <c r="T573" s="193"/>
      <c r="U573" s="193"/>
    </row>
    <row r="574" spans="5:21">
      <c r="E574" s="193"/>
      <c r="F574" s="193"/>
      <c r="J574" s="193"/>
      <c r="K574" s="193"/>
      <c r="O574" s="193"/>
      <c r="P574" s="193"/>
      <c r="T574" s="193"/>
      <c r="U574" s="193"/>
    </row>
    <row r="575" spans="5:21">
      <c r="E575" s="193"/>
      <c r="F575" s="193"/>
      <c r="J575" s="193"/>
      <c r="K575" s="193"/>
      <c r="O575" s="193"/>
      <c r="P575" s="193"/>
      <c r="T575" s="193"/>
      <c r="U575" s="193"/>
    </row>
    <row r="576" spans="5:21">
      <c r="E576" s="193"/>
      <c r="F576" s="193"/>
      <c r="J576" s="193"/>
      <c r="K576" s="193"/>
      <c r="O576" s="193"/>
      <c r="P576" s="193"/>
      <c r="T576" s="193"/>
      <c r="U576" s="193"/>
    </row>
    <row r="577" spans="5:21">
      <c r="E577" s="193"/>
      <c r="F577" s="193"/>
      <c r="J577" s="193"/>
      <c r="K577" s="193"/>
      <c r="O577" s="193"/>
      <c r="P577" s="193"/>
      <c r="T577" s="193"/>
      <c r="U577" s="193"/>
    </row>
    <row r="578" spans="5:21">
      <c r="E578" s="193"/>
      <c r="F578" s="193"/>
      <c r="J578" s="193"/>
      <c r="K578" s="193"/>
      <c r="O578" s="193"/>
      <c r="P578" s="193"/>
      <c r="T578" s="193"/>
      <c r="U578" s="193"/>
    </row>
    <row r="579" spans="5:21">
      <c r="E579" s="193"/>
      <c r="F579" s="193"/>
      <c r="J579" s="193"/>
      <c r="K579" s="193"/>
      <c r="O579" s="193"/>
      <c r="P579" s="193"/>
      <c r="T579" s="193"/>
      <c r="U579" s="193"/>
    </row>
    <row r="580" spans="5:21">
      <c r="E580" s="193"/>
      <c r="F580" s="193"/>
      <c r="J580" s="193"/>
      <c r="K580" s="193"/>
      <c r="O580" s="193"/>
      <c r="P580" s="193"/>
      <c r="T580" s="193"/>
      <c r="U580" s="193"/>
    </row>
    <row r="581" spans="5:21">
      <c r="E581" s="193"/>
      <c r="F581" s="193"/>
      <c r="J581" s="193"/>
      <c r="K581" s="193"/>
      <c r="O581" s="193"/>
      <c r="P581" s="193"/>
      <c r="T581" s="193"/>
      <c r="U581" s="193"/>
    </row>
    <row r="582" spans="5:21">
      <c r="E582" s="193"/>
      <c r="F582" s="193"/>
      <c r="J582" s="193"/>
      <c r="K582" s="193"/>
      <c r="O582" s="193"/>
      <c r="P582" s="193"/>
      <c r="T582" s="193"/>
      <c r="U582" s="193"/>
    </row>
    <row r="583" spans="5:21">
      <c r="E583" s="193"/>
      <c r="F583" s="193"/>
      <c r="J583" s="193"/>
      <c r="K583" s="193"/>
      <c r="O583" s="193"/>
      <c r="P583" s="193"/>
      <c r="T583" s="193"/>
      <c r="U583" s="193"/>
    </row>
    <row r="584" spans="5:21">
      <c r="E584" s="193"/>
      <c r="F584" s="193"/>
      <c r="J584" s="193"/>
      <c r="K584" s="193"/>
      <c r="O584" s="193"/>
      <c r="P584" s="193"/>
      <c r="T584" s="193"/>
      <c r="U584" s="193"/>
    </row>
    <row r="585" spans="5:21">
      <c r="E585" s="193"/>
      <c r="F585" s="193"/>
      <c r="J585" s="193"/>
      <c r="K585" s="193"/>
      <c r="O585" s="193"/>
      <c r="P585" s="193"/>
      <c r="T585" s="193"/>
      <c r="U585" s="193"/>
    </row>
    <row r="586" spans="5:21">
      <c r="E586" s="193"/>
      <c r="F586" s="193"/>
      <c r="J586" s="193"/>
      <c r="K586" s="193"/>
      <c r="O586" s="193"/>
      <c r="P586" s="193"/>
      <c r="T586" s="193"/>
      <c r="U586" s="193"/>
    </row>
    <row r="587" spans="5:21">
      <c r="E587" s="193"/>
      <c r="F587" s="193"/>
      <c r="J587" s="193"/>
      <c r="K587" s="193"/>
      <c r="O587" s="193"/>
      <c r="P587" s="193"/>
      <c r="T587" s="193"/>
      <c r="U587" s="193"/>
    </row>
    <row r="588" spans="5:21">
      <c r="E588" s="193"/>
      <c r="F588" s="193"/>
      <c r="J588" s="193"/>
      <c r="K588" s="193"/>
      <c r="O588" s="193"/>
      <c r="P588" s="193"/>
      <c r="T588" s="193"/>
      <c r="U588" s="193"/>
    </row>
    <row r="589" spans="5:21">
      <c r="E589" s="193"/>
      <c r="F589" s="193"/>
      <c r="J589" s="193"/>
      <c r="K589" s="193"/>
      <c r="O589" s="193"/>
      <c r="P589" s="193"/>
      <c r="T589" s="193"/>
      <c r="U589" s="193"/>
    </row>
    <row r="590" spans="5:21">
      <c r="E590" s="193"/>
      <c r="F590" s="193"/>
      <c r="J590" s="193"/>
      <c r="K590" s="193"/>
      <c r="O590" s="193"/>
      <c r="P590" s="193"/>
      <c r="T590" s="193"/>
      <c r="U590" s="193"/>
    </row>
    <row r="591" spans="5:21">
      <c r="E591" s="193"/>
      <c r="F591" s="193"/>
      <c r="J591" s="193"/>
      <c r="K591" s="193"/>
      <c r="O591" s="193"/>
      <c r="P591" s="193"/>
      <c r="T591" s="193"/>
      <c r="U591" s="193"/>
    </row>
    <row r="592" spans="5:21">
      <c r="E592" s="193"/>
      <c r="F592" s="193"/>
      <c r="J592" s="193"/>
      <c r="K592" s="193"/>
      <c r="O592" s="193"/>
      <c r="P592" s="193"/>
      <c r="T592" s="193"/>
      <c r="U592" s="193"/>
    </row>
    <row r="593" spans="5:21">
      <c r="E593" s="193"/>
      <c r="F593" s="193"/>
      <c r="J593" s="193"/>
      <c r="K593" s="193"/>
      <c r="O593" s="193"/>
      <c r="P593" s="193"/>
      <c r="T593" s="193"/>
      <c r="U593" s="193"/>
    </row>
    <row r="594" spans="5:21">
      <c r="E594" s="193"/>
      <c r="F594" s="193"/>
      <c r="J594" s="193"/>
      <c r="K594" s="193"/>
      <c r="O594" s="193"/>
      <c r="P594" s="193"/>
      <c r="T594" s="193"/>
      <c r="U594" s="193"/>
    </row>
    <row r="595" spans="5:21">
      <c r="E595" s="193"/>
      <c r="F595" s="193"/>
      <c r="J595" s="193"/>
      <c r="K595" s="193"/>
      <c r="O595" s="193"/>
      <c r="P595" s="193"/>
      <c r="T595" s="193"/>
      <c r="U595" s="193"/>
    </row>
    <row r="596" spans="5:21">
      <c r="E596" s="193"/>
      <c r="F596" s="193"/>
      <c r="J596" s="193"/>
      <c r="K596" s="193"/>
      <c r="O596" s="193"/>
      <c r="P596" s="193"/>
      <c r="T596" s="193"/>
      <c r="U596" s="193"/>
    </row>
    <row r="597" spans="5:21">
      <c r="E597" s="193"/>
      <c r="F597" s="193"/>
      <c r="J597" s="193"/>
      <c r="K597" s="193"/>
      <c r="O597" s="193"/>
      <c r="P597" s="193"/>
      <c r="T597" s="193"/>
      <c r="U597" s="193"/>
    </row>
    <row r="598" spans="5:21">
      <c r="E598" s="193"/>
      <c r="F598" s="193"/>
      <c r="J598" s="193"/>
      <c r="K598" s="193"/>
      <c r="O598" s="193"/>
      <c r="P598" s="193"/>
      <c r="T598" s="193"/>
      <c r="U598" s="193"/>
    </row>
    <row r="599" spans="5:21">
      <c r="E599" s="193"/>
      <c r="F599" s="193"/>
      <c r="J599" s="193"/>
      <c r="K599" s="193"/>
      <c r="O599" s="193"/>
      <c r="P599" s="193"/>
      <c r="T599" s="193"/>
      <c r="U599" s="193"/>
    </row>
    <row r="600" spans="5:21">
      <c r="E600" s="193"/>
      <c r="F600" s="193"/>
      <c r="J600" s="193"/>
      <c r="K600" s="193"/>
      <c r="O600" s="193"/>
      <c r="P600" s="193"/>
      <c r="T600" s="193"/>
      <c r="U600" s="193"/>
    </row>
    <row r="601" spans="5:21">
      <c r="E601" s="193"/>
      <c r="F601" s="193"/>
      <c r="J601" s="193"/>
      <c r="K601" s="193"/>
      <c r="O601" s="193"/>
      <c r="P601" s="193"/>
      <c r="T601" s="193"/>
      <c r="U601" s="193"/>
    </row>
    <row r="602" spans="5:21">
      <c r="E602" s="193"/>
      <c r="F602" s="193"/>
      <c r="J602" s="193"/>
      <c r="K602" s="193"/>
      <c r="O602" s="193"/>
      <c r="P602" s="193"/>
      <c r="T602" s="193"/>
      <c r="U602" s="193"/>
    </row>
    <row r="603" spans="5:21">
      <c r="E603" s="193"/>
      <c r="F603" s="193"/>
      <c r="J603" s="193"/>
      <c r="K603" s="193"/>
      <c r="O603" s="193"/>
      <c r="P603" s="193"/>
      <c r="T603" s="193"/>
      <c r="U603" s="193"/>
    </row>
    <row r="604" spans="5:21">
      <c r="E604" s="193"/>
      <c r="F604" s="193"/>
      <c r="J604" s="193"/>
      <c r="K604" s="193"/>
      <c r="O604" s="193"/>
      <c r="P604" s="193"/>
      <c r="T604" s="193"/>
      <c r="U604" s="193"/>
    </row>
    <row r="605" spans="5:21">
      <c r="E605" s="193"/>
      <c r="F605" s="193"/>
      <c r="J605" s="193"/>
      <c r="K605" s="193"/>
      <c r="O605" s="193"/>
      <c r="P605" s="193"/>
      <c r="T605" s="193"/>
      <c r="U605" s="193"/>
    </row>
    <row r="606" spans="5:21">
      <c r="E606" s="193"/>
      <c r="F606" s="193"/>
      <c r="J606" s="193"/>
      <c r="K606" s="193"/>
      <c r="O606" s="193"/>
      <c r="P606" s="193"/>
      <c r="T606" s="193"/>
      <c r="U606" s="193"/>
    </row>
    <row r="607" spans="5:21">
      <c r="E607" s="193"/>
      <c r="F607" s="193"/>
      <c r="J607" s="193"/>
      <c r="K607" s="193"/>
      <c r="O607" s="193"/>
      <c r="P607" s="193"/>
      <c r="T607" s="193"/>
      <c r="U607" s="193"/>
    </row>
    <row r="608" spans="5:21">
      <c r="E608" s="193"/>
      <c r="F608" s="193"/>
      <c r="J608" s="193"/>
      <c r="K608" s="193"/>
      <c r="O608" s="193"/>
      <c r="P608" s="193"/>
      <c r="T608" s="193"/>
      <c r="U608" s="193"/>
    </row>
    <row r="609" spans="5:21">
      <c r="E609" s="193"/>
      <c r="F609" s="193"/>
      <c r="J609" s="193"/>
      <c r="K609" s="193"/>
      <c r="O609" s="193"/>
      <c r="P609" s="193"/>
      <c r="T609" s="193"/>
      <c r="U609" s="193"/>
    </row>
    <row r="610" spans="5:21">
      <c r="E610" s="193"/>
      <c r="F610" s="193"/>
      <c r="J610" s="193"/>
      <c r="K610" s="193"/>
      <c r="O610" s="193"/>
      <c r="P610" s="193"/>
      <c r="T610" s="193"/>
      <c r="U610" s="193"/>
    </row>
    <row r="611" spans="5:21">
      <c r="E611" s="193"/>
      <c r="F611" s="193"/>
      <c r="J611" s="193"/>
      <c r="K611" s="193"/>
      <c r="O611" s="193"/>
      <c r="P611" s="193"/>
      <c r="T611" s="193"/>
      <c r="U611" s="193"/>
    </row>
    <row r="612" spans="5:21">
      <c r="E612" s="193"/>
      <c r="F612" s="193"/>
      <c r="J612" s="193"/>
      <c r="K612" s="193"/>
      <c r="O612" s="193"/>
      <c r="P612" s="193"/>
      <c r="T612" s="193"/>
      <c r="U612" s="193"/>
    </row>
    <row r="613" spans="5:21">
      <c r="E613" s="193"/>
      <c r="F613" s="193"/>
      <c r="J613" s="193"/>
      <c r="K613" s="193"/>
      <c r="O613" s="193"/>
      <c r="P613" s="193"/>
      <c r="T613" s="193"/>
      <c r="U613" s="193"/>
    </row>
    <row r="614" spans="5:21">
      <c r="E614" s="193"/>
      <c r="F614" s="193"/>
      <c r="J614" s="193"/>
      <c r="K614" s="193"/>
      <c r="O614" s="193"/>
      <c r="P614" s="193"/>
      <c r="T614" s="193"/>
      <c r="U614" s="193"/>
    </row>
    <row r="615" spans="5:21">
      <c r="E615" s="193"/>
      <c r="F615" s="193"/>
      <c r="J615" s="193"/>
      <c r="K615" s="193"/>
      <c r="O615" s="193"/>
      <c r="P615" s="193"/>
      <c r="T615" s="193"/>
      <c r="U615" s="193"/>
    </row>
    <row r="616" spans="5:21">
      <c r="E616" s="193"/>
      <c r="F616" s="193"/>
      <c r="J616" s="193"/>
      <c r="K616" s="193"/>
      <c r="O616" s="193"/>
      <c r="P616" s="193"/>
      <c r="T616" s="193"/>
      <c r="U616" s="193"/>
    </row>
    <row r="617" spans="5:21">
      <c r="E617" s="193"/>
      <c r="F617" s="193"/>
      <c r="J617" s="193"/>
      <c r="K617" s="193"/>
      <c r="O617" s="193"/>
      <c r="P617" s="193"/>
      <c r="T617" s="193"/>
      <c r="U617" s="193"/>
    </row>
    <row r="618" spans="5:21">
      <c r="E618" s="193"/>
      <c r="F618" s="193"/>
      <c r="J618" s="193"/>
      <c r="K618" s="193"/>
      <c r="O618" s="193"/>
      <c r="P618" s="193"/>
      <c r="T618" s="193"/>
      <c r="U618" s="193"/>
    </row>
    <row r="619" spans="5:21">
      <c r="E619" s="193"/>
      <c r="F619" s="193"/>
      <c r="J619" s="193"/>
      <c r="K619" s="193"/>
      <c r="O619" s="193"/>
      <c r="P619" s="193"/>
      <c r="T619" s="193"/>
      <c r="U619" s="193"/>
    </row>
    <row r="620" spans="5:21">
      <c r="E620" s="193"/>
      <c r="F620" s="193"/>
      <c r="J620" s="193"/>
      <c r="K620" s="193"/>
      <c r="O620" s="193"/>
      <c r="P620" s="193"/>
      <c r="T620" s="193"/>
      <c r="U620" s="193"/>
    </row>
    <row r="621" spans="5:21">
      <c r="E621" s="193"/>
      <c r="F621" s="193"/>
      <c r="J621" s="193"/>
      <c r="K621" s="193"/>
      <c r="O621" s="193"/>
      <c r="P621" s="193"/>
      <c r="T621" s="193"/>
      <c r="U621" s="193"/>
    </row>
    <row r="622" spans="5:21">
      <c r="E622" s="193"/>
      <c r="F622" s="193"/>
      <c r="J622" s="193"/>
      <c r="K622" s="193"/>
      <c r="O622" s="193"/>
      <c r="P622" s="193"/>
      <c r="T622" s="193"/>
      <c r="U622" s="193"/>
    </row>
    <row r="623" spans="5:21">
      <c r="E623" s="193"/>
      <c r="F623" s="193"/>
      <c r="J623" s="193"/>
      <c r="K623" s="193"/>
      <c r="O623" s="193"/>
      <c r="P623" s="193"/>
      <c r="T623" s="193"/>
      <c r="U623" s="193"/>
    </row>
    <row r="624" spans="5:21">
      <c r="E624" s="193"/>
      <c r="F624" s="193"/>
      <c r="J624" s="193"/>
      <c r="K624" s="193"/>
      <c r="O624" s="193"/>
      <c r="P624" s="193"/>
      <c r="T624" s="193"/>
      <c r="U624" s="193"/>
    </row>
    <row r="625" spans="5:21">
      <c r="E625" s="193"/>
      <c r="F625" s="193"/>
      <c r="J625" s="193"/>
      <c r="K625" s="193"/>
      <c r="O625" s="193"/>
      <c r="P625" s="193"/>
      <c r="T625" s="193"/>
      <c r="U625" s="193"/>
    </row>
    <row r="626" spans="5:21">
      <c r="E626" s="193"/>
      <c r="F626" s="193"/>
      <c r="J626" s="193"/>
      <c r="K626" s="193"/>
      <c r="O626" s="193"/>
      <c r="P626" s="193"/>
      <c r="T626" s="193"/>
      <c r="U626" s="193"/>
    </row>
    <row r="627" spans="5:21">
      <c r="E627" s="193"/>
      <c r="F627" s="193"/>
      <c r="J627" s="193"/>
      <c r="K627" s="193"/>
      <c r="O627" s="193"/>
      <c r="P627" s="193"/>
      <c r="T627" s="193"/>
      <c r="U627" s="193"/>
    </row>
    <row r="628" spans="5:21">
      <c r="E628" s="193"/>
      <c r="F628" s="193"/>
      <c r="J628" s="193"/>
      <c r="K628" s="193"/>
      <c r="O628" s="193"/>
      <c r="P628" s="193"/>
      <c r="T628" s="193"/>
      <c r="U628" s="193"/>
    </row>
    <row r="629" spans="5:21">
      <c r="E629" s="193"/>
      <c r="F629" s="193"/>
      <c r="J629" s="193"/>
      <c r="K629" s="193"/>
      <c r="O629" s="193"/>
      <c r="P629" s="193"/>
      <c r="T629" s="193"/>
      <c r="U629" s="193"/>
    </row>
    <row r="630" spans="5:21">
      <c r="E630" s="193"/>
      <c r="F630" s="193"/>
      <c r="J630" s="193"/>
      <c r="K630" s="193"/>
      <c r="O630" s="193"/>
      <c r="P630" s="193"/>
      <c r="T630" s="193"/>
      <c r="U630" s="193"/>
    </row>
    <row r="631" spans="5:21">
      <c r="E631" s="193"/>
      <c r="F631" s="193"/>
      <c r="J631" s="193"/>
      <c r="K631" s="193"/>
      <c r="O631" s="193"/>
      <c r="P631" s="193"/>
      <c r="T631" s="193"/>
      <c r="U631" s="193"/>
    </row>
    <row r="632" spans="5:21">
      <c r="E632" s="193"/>
      <c r="F632" s="193"/>
      <c r="J632" s="193"/>
      <c r="K632" s="193"/>
      <c r="O632" s="193"/>
      <c r="P632" s="193"/>
      <c r="T632" s="193"/>
      <c r="U632" s="193"/>
    </row>
    <row r="633" spans="5:21">
      <c r="E633" s="193"/>
      <c r="F633" s="193"/>
      <c r="J633" s="193"/>
      <c r="K633" s="193"/>
      <c r="O633" s="193"/>
      <c r="P633" s="193"/>
      <c r="T633" s="193"/>
      <c r="U633" s="193"/>
    </row>
    <row r="634" spans="5:21">
      <c r="E634" s="193"/>
      <c r="F634" s="193"/>
      <c r="J634" s="193"/>
      <c r="K634" s="193"/>
      <c r="O634" s="193"/>
      <c r="P634" s="193"/>
      <c r="T634" s="193"/>
      <c r="U634" s="193"/>
    </row>
    <row r="635" spans="5:21">
      <c r="E635" s="193"/>
      <c r="F635" s="193"/>
      <c r="J635" s="193"/>
      <c r="K635" s="193"/>
      <c r="O635" s="193"/>
      <c r="P635" s="193"/>
      <c r="T635" s="193"/>
      <c r="U635" s="193"/>
    </row>
    <row r="636" spans="5:21">
      <c r="E636" s="193"/>
      <c r="F636" s="193"/>
      <c r="J636" s="193"/>
      <c r="K636" s="193"/>
      <c r="O636" s="193"/>
      <c r="P636" s="193"/>
      <c r="T636" s="193"/>
      <c r="U636" s="193"/>
    </row>
    <row r="637" spans="5:21">
      <c r="E637" s="193"/>
      <c r="F637" s="193"/>
      <c r="J637" s="193"/>
      <c r="K637" s="193"/>
      <c r="O637" s="193"/>
      <c r="P637" s="193"/>
      <c r="T637" s="193"/>
      <c r="U637" s="193"/>
    </row>
    <row r="638" spans="5:21">
      <c r="E638" s="193"/>
      <c r="F638" s="193"/>
      <c r="J638" s="193"/>
      <c r="K638" s="193"/>
      <c r="O638" s="193"/>
      <c r="P638" s="193"/>
      <c r="T638" s="193"/>
      <c r="U638" s="193"/>
    </row>
    <row r="639" spans="5:21">
      <c r="E639" s="193"/>
      <c r="F639" s="193"/>
      <c r="J639" s="193"/>
      <c r="K639" s="193"/>
      <c r="O639" s="193"/>
      <c r="P639" s="193"/>
      <c r="T639" s="193"/>
      <c r="U639" s="193"/>
    </row>
    <row r="640" spans="5:21">
      <c r="E640" s="193"/>
      <c r="F640" s="193"/>
      <c r="J640" s="193"/>
      <c r="K640" s="193"/>
      <c r="O640" s="193"/>
      <c r="P640" s="193"/>
      <c r="T640" s="193"/>
      <c r="U640" s="193"/>
    </row>
    <row r="641" spans="5:21">
      <c r="E641" s="193"/>
      <c r="F641" s="193"/>
      <c r="J641" s="193"/>
      <c r="K641" s="193"/>
      <c r="O641" s="193"/>
      <c r="P641" s="193"/>
      <c r="T641" s="193"/>
      <c r="U641" s="193"/>
    </row>
    <row r="642" spans="5:21">
      <c r="E642" s="193"/>
      <c r="F642" s="193"/>
      <c r="J642" s="193"/>
      <c r="K642" s="193"/>
      <c r="O642" s="193"/>
      <c r="P642" s="193"/>
      <c r="T642" s="193"/>
      <c r="U642" s="193"/>
    </row>
    <row r="643" spans="5:21">
      <c r="E643" s="193"/>
      <c r="F643" s="193"/>
      <c r="J643" s="193"/>
      <c r="K643" s="193"/>
      <c r="O643" s="193"/>
      <c r="P643" s="193"/>
      <c r="T643" s="193"/>
      <c r="U643" s="193"/>
    </row>
    <row r="644" spans="5:21">
      <c r="E644" s="193"/>
      <c r="F644" s="193"/>
      <c r="J644" s="193"/>
      <c r="K644" s="193"/>
      <c r="O644" s="193"/>
      <c r="P644" s="193"/>
      <c r="T644" s="193"/>
      <c r="U644" s="193"/>
    </row>
    <row r="645" spans="5:21">
      <c r="E645" s="193"/>
      <c r="F645" s="193"/>
      <c r="J645" s="193"/>
      <c r="K645" s="193"/>
      <c r="O645" s="193"/>
      <c r="P645" s="193"/>
      <c r="T645" s="193"/>
      <c r="U645" s="193"/>
    </row>
    <row r="646" spans="5:21">
      <c r="E646" s="193"/>
      <c r="F646" s="193"/>
      <c r="J646" s="193"/>
      <c r="K646" s="193"/>
      <c r="O646" s="193"/>
      <c r="P646" s="193"/>
      <c r="T646" s="193"/>
      <c r="U646" s="193"/>
    </row>
    <row r="647" spans="5:21">
      <c r="E647" s="193"/>
      <c r="F647" s="193"/>
      <c r="J647" s="193"/>
      <c r="K647" s="193"/>
      <c r="O647" s="193"/>
      <c r="P647" s="193"/>
      <c r="T647" s="193"/>
      <c r="U647" s="193"/>
    </row>
    <row r="648" spans="5:21">
      <c r="E648" s="193"/>
      <c r="F648" s="193"/>
      <c r="J648" s="193"/>
      <c r="K648" s="193"/>
      <c r="O648" s="193"/>
      <c r="P648" s="193"/>
      <c r="T648" s="193"/>
      <c r="U648" s="193"/>
    </row>
    <row r="649" spans="5:21">
      <c r="E649" s="193"/>
      <c r="F649" s="193"/>
      <c r="J649" s="193"/>
      <c r="K649" s="193"/>
      <c r="O649" s="193"/>
      <c r="P649" s="193"/>
      <c r="T649" s="193"/>
      <c r="U649" s="193"/>
    </row>
    <row r="650" spans="5:21">
      <c r="E650" s="193"/>
      <c r="F650" s="193"/>
      <c r="J650" s="193"/>
      <c r="K650" s="193"/>
      <c r="O650" s="193"/>
      <c r="P650" s="193"/>
      <c r="T650" s="193"/>
      <c r="U650" s="193"/>
    </row>
    <row r="651" spans="5:21">
      <c r="E651" s="193"/>
      <c r="F651" s="193"/>
      <c r="J651" s="193"/>
      <c r="K651" s="193"/>
      <c r="O651" s="193"/>
      <c r="P651" s="193"/>
      <c r="T651" s="193"/>
      <c r="U651" s="193"/>
    </row>
    <row r="652" spans="5:21">
      <c r="E652" s="193"/>
      <c r="F652" s="193"/>
      <c r="J652" s="193"/>
      <c r="K652" s="193"/>
      <c r="O652" s="193"/>
      <c r="P652" s="193"/>
      <c r="T652" s="193"/>
      <c r="U652" s="193"/>
    </row>
    <row r="653" spans="5:21">
      <c r="E653" s="193"/>
      <c r="F653" s="193"/>
      <c r="J653" s="193"/>
      <c r="K653" s="193"/>
      <c r="O653" s="193"/>
      <c r="P653" s="193"/>
      <c r="T653" s="193"/>
      <c r="U653" s="193"/>
    </row>
    <row r="654" spans="5:21">
      <c r="E654" s="193"/>
      <c r="F654" s="193"/>
      <c r="J654" s="193"/>
      <c r="K654" s="193"/>
      <c r="O654" s="193"/>
      <c r="P654" s="193"/>
      <c r="T654" s="193"/>
      <c r="U654" s="193"/>
    </row>
    <row r="655" spans="5:21">
      <c r="E655" s="193"/>
      <c r="F655" s="193"/>
      <c r="J655" s="193"/>
      <c r="K655" s="193"/>
      <c r="O655" s="193"/>
      <c r="P655" s="193"/>
      <c r="T655" s="193"/>
      <c r="U655" s="193"/>
    </row>
    <row r="656" spans="5:21">
      <c r="E656" s="193"/>
      <c r="F656" s="193"/>
      <c r="J656" s="193"/>
      <c r="K656" s="193"/>
      <c r="O656" s="193"/>
      <c r="P656" s="193"/>
      <c r="T656" s="193"/>
      <c r="U656" s="193"/>
    </row>
    <row r="657" spans="5:21">
      <c r="E657" s="193"/>
      <c r="F657" s="193"/>
      <c r="J657" s="193"/>
      <c r="K657" s="193"/>
      <c r="O657" s="193"/>
      <c r="P657" s="193"/>
      <c r="T657" s="193"/>
      <c r="U657" s="193"/>
    </row>
    <row r="658" spans="5:21">
      <c r="E658" s="193"/>
      <c r="F658" s="193"/>
      <c r="J658" s="193"/>
      <c r="K658" s="193"/>
      <c r="O658" s="193"/>
      <c r="P658" s="193"/>
      <c r="T658" s="193"/>
      <c r="U658" s="193"/>
    </row>
    <row r="659" spans="5:21">
      <c r="E659" s="193"/>
      <c r="F659" s="193"/>
      <c r="J659" s="193"/>
      <c r="K659" s="193"/>
      <c r="O659" s="193"/>
      <c r="P659" s="193"/>
      <c r="T659" s="193"/>
      <c r="U659" s="193"/>
    </row>
    <row r="660" spans="5:21">
      <c r="E660" s="193"/>
      <c r="F660" s="193"/>
      <c r="J660" s="193"/>
      <c r="K660" s="193"/>
      <c r="O660" s="193"/>
      <c r="P660" s="193"/>
      <c r="T660" s="193"/>
      <c r="U660" s="193"/>
    </row>
    <row r="661" spans="5:21">
      <c r="E661" s="193"/>
      <c r="F661" s="193"/>
      <c r="J661" s="193"/>
      <c r="K661" s="193"/>
      <c r="O661" s="193"/>
      <c r="P661" s="193"/>
      <c r="T661" s="193"/>
      <c r="U661" s="193"/>
    </row>
    <row r="662" spans="5:21">
      <c r="E662" s="193"/>
      <c r="F662" s="193"/>
      <c r="J662" s="193"/>
      <c r="K662" s="193"/>
      <c r="O662" s="193"/>
      <c r="P662" s="193"/>
      <c r="T662" s="193"/>
      <c r="U662" s="193"/>
    </row>
    <row r="663" spans="5:21">
      <c r="E663" s="193"/>
      <c r="F663" s="193"/>
      <c r="J663" s="193"/>
      <c r="K663" s="193"/>
      <c r="O663" s="193"/>
      <c r="P663" s="193"/>
      <c r="T663" s="193"/>
      <c r="U663" s="193"/>
    </row>
    <row r="664" spans="5:21">
      <c r="E664" s="193"/>
      <c r="F664" s="193"/>
      <c r="J664" s="193"/>
      <c r="K664" s="193"/>
      <c r="O664" s="193"/>
      <c r="P664" s="193"/>
      <c r="T664" s="193"/>
      <c r="U664" s="193"/>
    </row>
    <row r="665" spans="5:21">
      <c r="E665" s="193"/>
      <c r="F665" s="193"/>
      <c r="J665" s="193"/>
      <c r="K665" s="193"/>
      <c r="O665" s="193"/>
      <c r="P665" s="193"/>
      <c r="T665" s="193"/>
      <c r="U665" s="193"/>
    </row>
    <row r="666" spans="5:21">
      <c r="E666" s="193"/>
      <c r="F666" s="193"/>
      <c r="J666" s="193"/>
      <c r="K666" s="193"/>
      <c r="O666" s="193"/>
      <c r="P666" s="193"/>
      <c r="T666" s="193"/>
      <c r="U666" s="193"/>
    </row>
    <row r="667" spans="5:21">
      <c r="E667" s="193"/>
      <c r="F667" s="193"/>
      <c r="J667" s="193"/>
      <c r="K667" s="193"/>
      <c r="O667" s="193"/>
      <c r="P667" s="193"/>
      <c r="T667" s="193"/>
      <c r="U667" s="193"/>
    </row>
    <row r="668" spans="5:21">
      <c r="E668" s="193"/>
      <c r="F668" s="193"/>
      <c r="J668" s="193"/>
      <c r="K668" s="193"/>
      <c r="O668" s="193"/>
      <c r="P668" s="193"/>
      <c r="T668" s="193"/>
      <c r="U668" s="193"/>
    </row>
    <row r="669" spans="5:21">
      <c r="E669" s="193"/>
      <c r="F669" s="193"/>
      <c r="J669" s="193"/>
      <c r="K669" s="193"/>
      <c r="O669" s="193"/>
      <c r="P669" s="193"/>
      <c r="T669" s="193"/>
      <c r="U669" s="193"/>
    </row>
    <row r="670" spans="5:21">
      <c r="E670" s="193"/>
      <c r="F670" s="193"/>
      <c r="J670" s="193"/>
      <c r="K670" s="193"/>
      <c r="O670" s="193"/>
      <c r="P670" s="193"/>
      <c r="T670" s="193"/>
      <c r="U670" s="193"/>
    </row>
    <row r="671" spans="5:21">
      <c r="E671" s="193"/>
      <c r="F671" s="193"/>
      <c r="J671" s="193"/>
      <c r="K671" s="193"/>
      <c r="O671" s="193"/>
      <c r="P671" s="193"/>
      <c r="T671" s="193"/>
      <c r="U671" s="193"/>
    </row>
    <row r="672" spans="5:21">
      <c r="E672" s="193"/>
      <c r="F672" s="193"/>
      <c r="J672" s="193"/>
      <c r="K672" s="193"/>
      <c r="O672" s="193"/>
      <c r="P672" s="193"/>
      <c r="T672" s="193"/>
      <c r="U672" s="193"/>
    </row>
    <row r="673" spans="5:21">
      <c r="E673" s="193"/>
      <c r="F673" s="193"/>
      <c r="J673" s="193"/>
      <c r="K673" s="193"/>
      <c r="O673" s="193"/>
      <c r="P673" s="193"/>
      <c r="T673" s="193"/>
      <c r="U673" s="193"/>
    </row>
    <row r="674" spans="5:21">
      <c r="E674" s="193"/>
      <c r="F674" s="193"/>
      <c r="J674" s="193"/>
      <c r="K674" s="193"/>
      <c r="O674" s="193"/>
      <c r="P674" s="193"/>
      <c r="T674" s="193"/>
      <c r="U674" s="193"/>
    </row>
    <row r="675" spans="5:21">
      <c r="E675" s="193"/>
      <c r="F675" s="193"/>
      <c r="J675" s="193"/>
      <c r="K675" s="193"/>
      <c r="O675" s="193"/>
      <c r="P675" s="193"/>
      <c r="T675" s="193"/>
      <c r="U675" s="193"/>
    </row>
    <row r="676" spans="5:21">
      <c r="E676" s="193"/>
      <c r="F676" s="193"/>
      <c r="J676" s="193"/>
      <c r="K676" s="193"/>
      <c r="O676" s="193"/>
      <c r="P676" s="193"/>
      <c r="T676" s="193"/>
      <c r="U676" s="193"/>
    </row>
    <row r="677" spans="5:21">
      <c r="E677" s="193"/>
      <c r="F677" s="193"/>
      <c r="J677" s="193"/>
      <c r="K677" s="193"/>
      <c r="O677" s="193"/>
      <c r="P677" s="193"/>
      <c r="T677" s="193"/>
      <c r="U677" s="193"/>
    </row>
    <row r="678" spans="5:21">
      <c r="E678" s="193"/>
      <c r="F678" s="193"/>
      <c r="J678" s="193"/>
      <c r="K678" s="193"/>
      <c r="O678" s="193"/>
      <c r="P678" s="193"/>
      <c r="T678" s="193"/>
      <c r="U678" s="193"/>
    </row>
    <row r="679" spans="5:21">
      <c r="E679" s="193"/>
      <c r="F679" s="193"/>
      <c r="J679" s="193"/>
      <c r="K679" s="193"/>
      <c r="O679" s="193"/>
      <c r="P679" s="193"/>
      <c r="T679" s="193"/>
      <c r="U679" s="193"/>
    </row>
    <row r="680" spans="5:21">
      <c r="E680" s="193"/>
      <c r="F680" s="193"/>
      <c r="J680" s="193"/>
      <c r="K680" s="193"/>
      <c r="O680" s="193"/>
      <c r="P680" s="193"/>
      <c r="T680" s="193"/>
      <c r="U680" s="193"/>
    </row>
    <row r="681" spans="5:21">
      <c r="E681" s="193"/>
      <c r="F681" s="193"/>
      <c r="J681" s="193"/>
      <c r="K681" s="193"/>
      <c r="O681" s="193"/>
      <c r="P681" s="193"/>
      <c r="T681" s="193"/>
      <c r="U681" s="193"/>
    </row>
    <row r="682" spans="5:21">
      <c r="E682" s="193"/>
      <c r="F682" s="193"/>
      <c r="J682" s="193"/>
      <c r="K682" s="193"/>
      <c r="O682" s="193"/>
      <c r="P682" s="193"/>
      <c r="T682" s="193"/>
      <c r="U682" s="193"/>
    </row>
    <row r="683" spans="5:21">
      <c r="E683" s="193"/>
      <c r="F683" s="193"/>
      <c r="J683" s="193"/>
      <c r="K683" s="193"/>
      <c r="O683" s="193"/>
      <c r="P683" s="193"/>
      <c r="T683" s="193"/>
      <c r="U683" s="193"/>
    </row>
    <row r="684" spans="5:21">
      <c r="E684" s="193"/>
      <c r="F684" s="193"/>
      <c r="J684" s="193"/>
      <c r="K684" s="193"/>
      <c r="O684" s="193"/>
      <c r="P684" s="193"/>
      <c r="T684" s="193"/>
      <c r="U684" s="193"/>
    </row>
    <row r="685" spans="5:21">
      <c r="E685" s="193"/>
      <c r="F685" s="193"/>
      <c r="J685" s="193"/>
      <c r="K685" s="193"/>
      <c r="O685" s="193"/>
      <c r="P685" s="193"/>
      <c r="T685" s="193"/>
      <c r="U685" s="193"/>
    </row>
    <row r="686" spans="5:21">
      <c r="E686" s="193"/>
      <c r="F686" s="193"/>
      <c r="J686" s="193"/>
      <c r="K686" s="193"/>
      <c r="O686" s="193"/>
      <c r="P686" s="193"/>
      <c r="T686" s="193"/>
      <c r="U686" s="193"/>
    </row>
    <row r="687" spans="5:21">
      <c r="E687" s="193"/>
      <c r="F687" s="193"/>
      <c r="J687" s="193"/>
      <c r="K687" s="193"/>
      <c r="O687" s="193"/>
      <c r="P687" s="193"/>
      <c r="T687" s="193"/>
      <c r="U687" s="193"/>
    </row>
    <row r="688" spans="5:21">
      <c r="E688" s="193"/>
      <c r="F688" s="193"/>
      <c r="J688" s="193"/>
      <c r="K688" s="193"/>
      <c r="O688" s="193"/>
      <c r="P688" s="193"/>
      <c r="T688" s="193"/>
      <c r="U688" s="193"/>
    </row>
    <row r="689" spans="5:21">
      <c r="E689" s="193"/>
      <c r="F689" s="193"/>
      <c r="J689" s="193"/>
      <c r="K689" s="193"/>
      <c r="O689" s="193"/>
      <c r="P689" s="193"/>
      <c r="T689" s="193"/>
      <c r="U689" s="193"/>
    </row>
    <row r="690" spans="5:21">
      <c r="E690" s="193"/>
      <c r="F690" s="193"/>
      <c r="J690" s="193"/>
      <c r="K690" s="193"/>
      <c r="O690" s="193"/>
      <c r="P690" s="193"/>
      <c r="T690" s="193"/>
      <c r="U690" s="193"/>
    </row>
    <row r="691" spans="5:21">
      <c r="E691" s="193"/>
      <c r="F691" s="193"/>
      <c r="J691" s="193"/>
      <c r="K691" s="193"/>
      <c r="O691" s="193"/>
      <c r="P691" s="193"/>
      <c r="T691" s="193"/>
      <c r="U691" s="193"/>
    </row>
    <row r="692" spans="5:21">
      <c r="E692" s="193"/>
      <c r="F692" s="193"/>
      <c r="J692" s="193"/>
      <c r="K692" s="193"/>
      <c r="O692" s="193"/>
      <c r="P692" s="193"/>
      <c r="T692" s="193"/>
      <c r="U692" s="193"/>
    </row>
    <row r="693" spans="5:21">
      <c r="E693" s="193"/>
      <c r="F693" s="193"/>
      <c r="J693" s="193"/>
      <c r="K693" s="193"/>
      <c r="O693" s="193"/>
      <c r="P693" s="193"/>
      <c r="T693" s="193"/>
      <c r="U693" s="193"/>
    </row>
    <row r="694" spans="5:21">
      <c r="E694" s="193"/>
      <c r="F694" s="193"/>
      <c r="J694" s="193"/>
      <c r="K694" s="193"/>
      <c r="O694" s="193"/>
      <c r="P694" s="193"/>
      <c r="T694" s="193"/>
      <c r="U694" s="193"/>
    </row>
    <row r="695" spans="5:21">
      <c r="E695" s="193"/>
      <c r="F695" s="193"/>
      <c r="J695" s="193"/>
      <c r="K695" s="193"/>
      <c r="O695" s="193"/>
      <c r="P695" s="193"/>
      <c r="T695" s="193"/>
      <c r="U695" s="193"/>
    </row>
    <row r="696" spans="5:21">
      <c r="E696" s="193"/>
      <c r="F696" s="193"/>
      <c r="J696" s="193"/>
      <c r="K696" s="193"/>
      <c r="O696" s="193"/>
      <c r="P696" s="193"/>
      <c r="T696" s="193"/>
      <c r="U696" s="193"/>
    </row>
    <row r="697" spans="5:21">
      <c r="E697" s="193"/>
      <c r="F697" s="193"/>
      <c r="J697" s="193"/>
      <c r="K697" s="193"/>
      <c r="O697" s="193"/>
      <c r="P697" s="193"/>
      <c r="T697" s="193"/>
      <c r="U697" s="193"/>
    </row>
    <row r="698" spans="5:21">
      <c r="E698" s="193"/>
      <c r="F698" s="193"/>
      <c r="J698" s="193"/>
      <c r="K698" s="193"/>
      <c r="O698" s="193"/>
      <c r="P698" s="193"/>
      <c r="T698" s="193"/>
      <c r="U698" s="193"/>
    </row>
    <row r="699" spans="5:21">
      <c r="E699" s="193"/>
      <c r="F699" s="193"/>
      <c r="J699" s="193"/>
      <c r="K699" s="193"/>
      <c r="O699" s="193"/>
      <c r="P699" s="193"/>
      <c r="T699" s="193"/>
      <c r="U699" s="193"/>
    </row>
    <row r="700" spans="5:21">
      <c r="E700" s="193"/>
      <c r="F700" s="193"/>
      <c r="J700" s="193"/>
      <c r="K700" s="193"/>
      <c r="O700" s="193"/>
      <c r="P700" s="193"/>
      <c r="T700" s="193"/>
      <c r="U700" s="193"/>
    </row>
    <row r="701" spans="5:21">
      <c r="E701" s="193"/>
      <c r="F701" s="193"/>
      <c r="J701" s="193"/>
      <c r="K701" s="193"/>
      <c r="O701" s="193"/>
      <c r="P701" s="193"/>
      <c r="T701" s="193"/>
      <c r="U701" s="193"/>
    </row>
    <row r="702" spans="5:21">
      <c r="E702" s="193"/>
      <c r="F702" s="193"/>
      <c r="J702" s="193"/>
      <c r="K702" s="193"/>
      <c r="O702" s="193"/>
      <c r="P702" s="193"/>
      <c r="T702" s="193"/>
      <c r="U702" s="193"/>
    </row>
    <row r="703" spans="5:21">
      <c r="E703" s="193"/>
      <c r="F703" s="193"/>
      <c r="J703" s="193"/>
      <c r="K703" s="193"/>
      <c r="O703" s="193"/>
      <c r="P703" s="193"/>
      <c r="T703" s="193"/>
      <c r="U703" s="193"/>
    </row>
    <row r="704" spans="5:21">
      <c r="E704" s="193"/>
      <c r="F704" s="193"/>
      <c r="J704" s="193"/>
      <c r="K704" s="193"/>
      <c r="O704" s="193"/>
      <c r="P704" s="193"/>
      <c r="T704" s="193"/>
      <c r="U704" s="193"/>
    </row>
    <row r="705" spans="5:21">
      <c r="E705" s="193"/>
      <c r="F705" s="193"/>
      <c r="J705" s="193"/>
      <c r="K705" s="193"/>
      <c r="O705" s="193"/>
      <c r="P705" s="193"/>
      <c r="T705" s="193"/>
      <c r="U705" s="193"/>
    </row>
    <row r="706" spans="5:21">
      <c r="E706" s="193"/>
      <c r="F706" s="193"/>
      <c r="J706" s="193"/>
      <c r="K706" s="193"/>
      <c r="O706" s="193"/>
      <c r="P706" s="193"/>
      <c r="T706" s="193"/>
      <c r="U706" s="193"/>
    </row>
    <row r="707" spans="5:21">
      <c r="E707" s="193"/>
      <c r="F707" s="193"/>
      <c r="J707" s="193"/>
      <c r="K707" s="193"/>
      <c r="O707" s="193"/>
      <c r="P707" s="193"/>
      <c r="T707" s="193"/>
      <c r="U707" s="193"/>
    </row>
    <row r="708" spans="5:21">
      <c r="E708" s="193"/>
      <c r="F708" s="193"/>
      <c r="J708" s="193"/>
      <c r="K708" s="193"/>
      <c r="O708" s="193"/>
      <c r="P708" s="193"/>
      <c r="T708" s="193"/>
      <c r="U708" s="193"/>
    </row>
    <row r="709" spans="5:21">
      <c r="E709" s="193"/>
      <c r="F709" s="193"/>
      <c r="J709" s="193"/>
      <c r="K709" s="193"/>
      <c r="O709" s="193"/>
      <c r="P709" s="193"/>
      <c r="T709" s="193"/>
      <c r="U709" s="193"/>
    </row>
    <row r="710" spans="5:21">
      <c r="E710" s="193"/>
      <c r="F710" s="193"/>
      <c r="J710" s="193"/>
      <c r="K710" s="193"/>
      <c r="O710" s="193"/>
      <c r="P710" s="193"/>
      <c r="T710" s="193"/>
      <c r="U710" s="193"/>
    </row>
    <row r="711" spans="5:21">
      <c r="E711" s="193"/>
      <c r="F711" s="193"/>
      <c r="J711" s="193"/>
      <c r="K711" s="193"/>
      <c r="O711" s="193"/>
      <c r="P711" s="193"/>
      <c r="T711" s="193"/>
      <c r="U711" s="193"/>
    </row>
    <row r="712" spans="5:21">
      <c r="E712" s="193"/>
      <c r="F712" s="193"/>
      <c r="J712" s="193"/>
      <c r="K712" s="193"/>
      <c r="O712" s="193"/>
      <c r="P712" s="193"/>
      <c r="T712" s="193"/>
      <c r="U712" s="193"/>
    </row>
    <row r="713" spans="5:21">
      <c r="E713" s="193"/>
      <c r="F713" s="193"/>
      <c r="J713" s="193"/>
      <c r="K713" s="193"/>
      <c r="O713" s="193"/>
      <c r="P713" s="193"/>
      <c r="T713" s="193"/>
      <c r="U713" s="193"/>
    </row>
    <row r="714" spans="5:21">
      <c r="E714" s="193"/>
      <c r="F714" s="193"/>
      <c r="J714" s="193"/>
      <c r="K714" s="193"/>
      <c r="O714" s="193"/>
      <c r="P714" s="193"/>
      <c r="T714" s="193"/>
      <c r="U714" s="193"/>
    </row>
    <row r="715" spans="5:21">
      <c r="E715" s="193"/>
      <c r="F715" s="193"/>
      <c r="J715" s="193"/>
      <c r="K715" s="193"/>
      <c r="O715" s="193"/>
      <c r="P715" s="193"/>
      <c r="T715" s="193"/>
      <c r="U715" s="193"/>
    </row>
    <row r="716" spans="5:21">
      <c r="E716" s="193"/>
      <c r="F716" s="193"/>
      <c r="J716" s="193"/>
      <c r="K716" s="193"/>
      <c r="O716" s="193"/>
      <c r="P716" s="193"/>
      <c r="T716" s="193"/>
      <c r="U716" s="193"/>
    </row>
    <row r="717" spans="5:21">
      <c r="E717" s="193"/>
      <c r="F717" s="193"/>
      <c r="J717" s="193"/>
      <c r="K717" s="193"/>
      <c r="O717" s="193"/>
      <c r="P717" s="193"/>
      <c r="T717" s="193"/>
      <c r="U717" s="193"/>
    </row>
    <row r="718" spans="5:21">
      <c r="E718" s="193"/>
      <c r="F718" s="193"/>
      <c r="J718" s="193"/>
      <c r="K718" s="193"/>
      <c r="O718" s="193"/>
      <c r="P718" s="193"/>
      <c r="T718" s="193"/>
      <c r="U718" s="193"/>
    </row>
    <row r="719" spans="5:21">
      <c r="E719" s="193"/>
      <c r="F719" s="193"/>
      <c r="J719" s="193"/>
      <c r="K719" s="193"/>
      <c r="O719" s="193"/>
      <c r="P719" s="193"/>
      <c r="T719" s="193"/>
      <c r="U719" s="193"/>
    </row>
    <row r="720" spans="5:21">
      <c r="E720" s="193"/>
      <c r="F720" s="193"/>
      <c r="J720" s="193"/>
      <c r="K720" s="193"/>
      <c r="O720" s="193"/>
      <c r="P720" s="193"/>
      <c r="T720" s="193"/>
      <c r="U720" s="193"/>
    </row>
    <row r="721" spans="5:21">
      <c r="E721" s="193"/>
      <c r="F721" s="193"/>
      <c r="J721" s="193"/>
      <c r="K721" s="193"/>
      <c r="O721" s="193"/>
      <c r="P721" s="193"/>
      <c r="T721" s="193"/>
      <c r="U721" s="193"/>
    </row>
    <row r="722" spans="5:21">
      <c r="E722" s="193"/>
      <c r="F722" s="193"/>
      <c r="J722" s="193"/>
      <c r="K722" s="193"/>
      <c r="O722" s="193"/>
      <c r="P722" s="193"/>
      <c r="T722" s="193"/>
      <c r="U722" s="193"/>
    </row>
    <row r="723" spans="5:21">
      <c r="E723" s="193"/>
      <c r="F723" s="193"/>
      <c r="J723" s="193"/>
      <c r="K723" s="193"/>
      <c r="O723" s="193"/>
      <c r="P723" s="193"/>
      <c r="T723" s="193"/>
      <c r="U723" s="193"/>
    </row>
    <row r="724" spans="5:21">
      <c r="E724" s="193"/>
      <c r="F724" s="193"/>
      <c r="J724" s="193"/>
      <c r="K724" s="193"/>
      <c r="O724" s="193"/>
      <c r="P724" s="193"/>
      <c r="T724" s="193"/>
      <c r="U724" s="193"/>
    </row>
    <row r="725" spans="5:21">
      <c r="E725" s="193"/>
      <c r="F725" s="193"/>
      <c r="J725" s="193"/>
      <c r="K725" s="193"/>
      <c r="O725" s="193"/>
      <c r="P725" s="193"/>
      <c r="T725" s="193"/>
      <c r="U725" s="193"/>
    </row>
    <row r="726" spans="5:21">
      <c r="E726" s="193"/>
      <c r="F726" s="193"/>
      <c r="J726" s="193"/>
      <c r="K726" s="193"/>
      <c r="O726" s="193"/>
      <c r="P726" s="193"/>
      <c r="T726" s="193"/>
      <c r="U726" s="193"/>
    </row>
    <row r="727" spans="5:21">
      <c r="E727" s="193"/>
      <c r="F727" s="193"/>
      <c r="J727" s="193"/>
      <c r="K727" s="193"/>
      <c r="O727" s="193"/>
      <c r="P727" s="193"/>
      <c r="T727" s="193"/>
      <c r="U727" s="193"/>
    </row>
    <row r="728" spans="5:21">
      <c r="E728" s="193"/>
      <c r="F728" s="193"/>
      <c r="J728" s="193"/>
      <c r="K728" s="193"/>
      <c r="O728" s="193"/>
      <c r="P728" s="193"/>
      <c r="T728" s="193"/>
      <c r="U728" s="193"/>
    </row>
    <row r="729" spans="5:21">
      <c r="E729" s="193"/>
      <c r="F729" s="193"/>
      <c r="J729" s="193"/>
      <c r="K729" s="193"/>
      <c r="O729" s="193"/>
      <c r="P729" s="193"/>
      <c r="T729" s="193"/>
      <c r="U729" s="193"/>
    </row>
    <row r="730" spans="5:21">
      <c r="E730" s="193"/>
      <c r="F730" s="193"/>
      <c r="J730" s="193"/>
      <c r="K730" s="193"/>
      <c r="O730" s="193"/>
      <c r="P730" s="193"/>
      <c r="T730" s="193"/>
      <c r="U730" s="193"/>
    </row>
    <row r="731" spans="5:21">
      <c r="E731" s="193"/>
      <c r="F731" s="193"/>
      <c r="J731" s="193"/>
      <c r="K731" s="193"/>
      <c r="O731" s="193"/>
      <c r="P731" s="193"/>
      <c r="T731" s="193"/>
      <c r="U731" s="193"/>
    </row>
    <row r="732" spans="5:21">
      <c r="E732" s="193"/>
      <c r="F732" s="193"/>
      <c r="J732" s="193"/>
      <c r="K732" s="193"/>
      <c r="O732" s="193"/>
      <c r="P732" s="193"/>
      <c r="T732" s="193"/>
      <c r="U732" s="193"/>
    </row>
    <row r="733" spans="5:21">
      <c r="E733" s="193"/>
      <c r="F733" s="193"/>
      <c r="J733" s="193"/>
      <c r="K733" s="193"/>
      <c r="O733" s="193"/>
      <c r="P733" s="193"/>
      <c r="T733" s="193"/>
      <c r="U733" s="193"/>
    </row>
    <row r="734" spans="5:21">
      <c r="E734" s="193"/>
      <c r="F734" s="193"/>
      <c r="J734" s="193"/>
      <c r="K734" s="193"/>
      <c r="O734" s="193"/>
      <c r="P734" s="193"/>
      <c r="T734" s="193"/>
      <c r="U734" s="193"/>
    </row>
    <row r="735" spans="5:21">
      <c r="E735" s="193"/>
      <c r="F735" s="193"/>
      <c r="J735" s="193"/>
      <c r="K735" s="193"/>
      <c r="O735" s="193"/>
      <c r="P735" s="193"/>
      <c r="T735" s="193"/>
      <c r="U735" s="193"/>
    </row>
    <row r="736" spans="5:21">
      <c r="E736" s="193"/>
      <c r="F736" s="193"/>
      <c r="J736" s="193"/>
      <c r="K736" s="193"/>
      <c r="O736" s="193"/>
      <c r="P736" s="193"/>
      <c r="T736" s="193"/>
      <c r="U736" s="193"/>
    </row>
    <row r="737" spans="5:21">
      <c r="E737" s="193"/>
      <c r="F737" s="193"/>
      <c r="J737" s="193"/>
      <c r="K737" s="193"/>
      <c r="O737" s="193"/>
      <c r="P737" s="193"/>
      <c r="T737" s="193"/>
      <c r="U737" s="193"/>
    </row>
    <row r="738" spans="5:21">
      <c r="E738" s="193"/>
      <c r="F738" s="193"/>
      <c r="J738" s="193"/>
      <c r="K738" s="193"/>
      <c r="O738" s="193"/>
      <c r="P738" s="193"/>
      <c r="T738" s="193"/>
      <c r="U738" s="193"/>
    </row>
    <row r="739" spans="5:21">
      <c r="E739" s="193"/>
      <c r="F739" s="193"/>
      <c r="J739" s="193"/>
      <c r="K739" s="193"/>
      <c r="O739" s="193"/>
      <c r="P739" s="193"/>
      <c r="T739" s="193"/>
      <c r="U739" s="193"/>
    </row>
    <row r="740" spans="5:21">
      <c r="E740" s="193"/>
      <c r="F740" s="193"/>
      <c r="J740" s="193"/>
      <c r="K740" s="193"/>
      <c r="O740" s="193"/>
      <c r="P740" s="193"/>
      <c r="T740" s="193"/>
      <c r="U740" s="193"/>
    </row>
    <row r="741" spans="5:21">
      <c r="E741" s="193"/>
      <c r="F741" s="193"/>
      <c r="J741" s="193"/>
      <c r="K741" s="193"/>
      <c r="O741" s="193"/>
      <c r="P741" s="193"/>
      <c r="T741" s="193"/>
      <c r="U741" s="193"/>
    </row>
    <row r="742" spans="5:21">
      <c r="E742" s="193"/>
      <c r="F742" s="193"/>
      <c r="J742" s="193"/>
      <c r="K742" s="193"/>
      <c r="O742" s="193"/>
      <c r="P742" s="193"/>
      <c r="T742" s="193"/>
      <c r="U742" s="193"/>
    </row>
    <row r="743" spans="5:21">
      <c r="E743" s="193"/>
      <c r="F743" s="193"/>
      <c r="J743" s="193"/>
      <c r="K743" s="193"/>
      <c r="O743" s="193"/>
      <c r="P743" s="193"/>
      <c r="T743" s="193"/>
      <c r="U743" s="193"/>
    </row>
    <row r="744" spans="5:21">
      <c r="E744" s="193"/>
      <c r="F744" s="193"/>
      <c r="J744" s="193"/>
      <c r="K744" s="193"/>
      <c r="O744" s="193"/>
      <c r="P744" s="193"/>
      <c r="T744" s="193"/>
      <c r="U744" s="193"/>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6"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ignoredErrors>
    <ignoredError sqref="A19:A22" twoDigitTextYea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U888"/>
  <sheetViews>
    <sheetView windowProtection="1" zoomScaleNormal="10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28515625" defaultRowHeight="12.75"/>
  <cols>
    <col min="1" max="1" width="5" style="69" bestFit="1" customWidth="1"/>
    <col min="2" max="2" width="46.42578125" style="48" customWidth="1"/>
    <col min="3" max="3" width="7.28515625" style="56" customWidth="1"/>
    <col min="4" max="4" width="7.5703125" style="56" customWidth="1"/>
    <col min="5" max="5" width="9.140625" style="64" customWidth="1"/>
    <col min="6" max="6" width="11.5703125" style="57" customWidth="1"/>
    <col min="7" max="7" width="2.42578125" style="64" customWidth="1"/>
    <col min="8" max="8" width="7.28515625" style="56" customWidth="1"/>
    <col min="9" max="9" width="7.5703125" style="56" customWidth="1"/>
    <col min="10" max="10" width="9.140625" style="64" customWidth="1"/>
    <col min="11" max="11" width="11.5703125" style="57" customWidth="1"/>
    <col min="12" max="12" width="2.42578125" style="64" customWidth="1"/>
    <col min="13" max="13" width="7.28515625" style="56" customWidth="1"/>
    <col min="14" max="14" width="7.5703125" style="56" customWidth="1"/>
    <col min="15" max="15" width="9.140625" style="64" customWidth="1"/>
    <col min="16" max="16" width="11.5703125" style="57" customWidth="1"/>
    <col min="17" max="17" width="2.42578125" style="64" customWidth="1"/>
    <col min="18" max="18" width="7.28515625" style="56" customWidth="1"/>
    <col min="19" max="19" width="7.5703125" style="56" customWidth="1"/>
    <col min="20" max="20" width="9.140625" style="64" customWidth="1"/>
    <col min="21" max="21" width="11.5703125" style="57" customWidth="1"/>
    <col min="22" max="256" width="9.28515625" style="64"/>
    <col min="257" max="257" width="7.140625" style="64" customWidth="1"/>
    <col min="258" max="258" width="46.42578125" style="64" customWidth="1"/>
    <col min="259" max="259" width="8.140625" style="64" customWidth="1"/>
    <col min="260" max="260" width="7.42578125" style="64" customWidth="1"/>
    <col min="261" max="261" width="9.85546875" style="64" customWidth="1"/>
    <col min="262" max="262" width="11.5703125" style="64" customWidth="1"/>
    <col min="263" max="512" width="9.28515625" style="64"/>
    <col min="513" max="513" width="7.140625" style="64" customWidth="1"/>
    <col min="514" max="514" width="46.42578125" style="64" customWidth="1"/>
    <col min="515" max="515" width="8.140625" style="64" customWidth="1"/>
    <col min="516" max="516" width="7.42578125" style="64" customWidth="1"/>
    <col min="517" max="517" width="9.85546875" style="64" customWidth="1"/>
    <col min="518" max="518" width="11.5703125" style="64" customWidth="1"/>
    <col min="519" max="768" width="9.28515625" style="64"/>
    <col min="769" max="769" width="7.140625" style="64" customWidth="1"/>
    <col min="770" max="770" width="46.42578125" style="64" customWidth="1"/>
    <col min="771" max="771" width="8.140625" style="64" customWidth="1"/>
    <col min="772" max="772" width="7.42578125" style="64" customWidth="1"/>
    <col min="773" max="773" width="9.85546875" style="64" customWidth="1"/>
    <col min="774" max="774" width="11.5703125" style="64" customWidth="1"/>
    <col min="775" max="1024" width="9.28515625" style="64"/>
    <col min="1025" max="1025" width="7.140625" style="64" customWidth="1"/>
    <col min="1026" max="1026" width="46.42578125" style="64" customWidth="1"/>
    <col min="1027" max="1027" width="8.140625" style="64" customWidth="1"/>
    <col min="1028" max="1028" width="7.42578125" style="64" customWidth="1"/>
    <col min="1029" max="1029" width="9.85546875" style="64" customWidth="1"/>
    <col min="1030" max="1030" width="11.5703125" style="64" customWidth="1"/>
    <col min="1031" max="1280" width="9.28515625" style="64"/>
    <col min="1281" max="1281" width="7.140625" style="64" customWidth="1"/>
    <col min="1282" max="1282" width="46.42578125" style="64" customWidth="1"/>
    <col min="1283" max="1283" width="8.140625" style="64" customWidth="1"/>
    <col min="1284" max="1284" width="7.42578125" style="64" customWidth="1"/>
    <col min="1285" max="1285" width="9.85546875" style="64" customWidth="1"/>
    <col min="1286" max="1286" width="11.5703125" style="64" customWidth="1"/>
    <col min="1287" max="1536" width="9.28515625" style="64"/>
    <col min="1537" max="1537" width="7.140625" style="64" customWidth="1"/>
    <col min="1538" max="1538" width="46.42578125" style="64" customWidth="1"/>
    <col min="1539" max="1539" width="8.140625" style="64" customWidth="1"/>
    <col min="1540" max="1540" width="7.42578125" style="64" customWidth="1"/>
    <col min="1541" max="1541" width="9.85546875" style="64" customWidth="1"/>
    <col min="1542" max="1542" width="11.5703125" style="64" customWidth="1"/>
    <col min="1543" max="1792" width="9.28515625" style="64"/>
    <col min="1793" max="1793" width="7.140625" style="64" customWidth="1"/>
    <col min="1794" max="1794" width="46.42578125" style="64" customWidth="1"/>
    <col min="1795" max="1795" width="8.140625" style="64" customWidth="1"/>
    <col min="1796" max="1796" width="7.42578125" style="64" customWidth="1"/>
    <col min="1797" max="1797" width="9.85546875" style="64" customWidth="1"/>
    <col min="1798" max="1798" width="11.5703125" style="64" customWidth="1"/>
    <col min="1799" max="2048" width="9.28515625" style="64"/>
    <col min="2049" max="2049" width="7.140625" style="64" customWidth="1"/>
    <col min="2050" max="2050" width="46.42578125" style="64" customWidth="1"/>
    <col min="2051" max="2051" width="8.140625" style="64" customWidth="1"/>
    <col min="2052" max="2052" width="7.42578125" style="64" customWidth="1"/>
    <col min="2053" max="2053" width="9.85546875" style="64" customWidth="1"/>
    <col min="2054" max="2054" width="11.5703125" style="64" customWidth="1"/>
    <col min="2055" max="2304" width="9.28515625" style="64"/>
    <col min="2305" max="2305" width="7.140625" style="64" customWidth="1"/>
    <col min="2306" max="2306" width="46.42578125" style="64" customWidth="1"/>
    <col min="2307" max="2307" width="8.140625" style="64" customWidth="1"/>
    <col min="2308" max="2308" width="7.42578125" style="64" customWidth="1"/>
    <col min="2309" max="2309" width="9.85546875" style="64" customWidth="1"/>
    <col min="2310" max="2310" width="11.5703125" style="64" customWidth="1"/>
    <col min="2311" max="2560" width="9.28515625" style="64"/>
    <col min="2561" max="2561" width="7.140625" style="64" customWidth="1"/>
    <col min="2562" max="2562" width="46.42578125" style="64" customWidth="1"/>
    <col min="2563" max="2563" width="8.140625" style="64" customWidth="1"/>
    <col min="2564" max="2564" width="7.42578125" style="64" customWidth="1"/>
    <col min="2565" max="2565" width="9.85546875" style="64" customWidth="1"/>
    <col min="2566" max="2566" width="11.5703125" style="64" customWidth="1"/>
    <col min="2567" max="2816" width="9.28515625" style="64"/>
    <col min="2817" max="2817" width="7.140625" style="64" customWidth="1"/>
    <col min="2818" max="2818" width="46.42578125" style="64" customWidth="1"/>
    <col min="2819" max="2819" width="8.140625" style="64" customWidth="1"/>
    <col min="2820" max="2820" width="7.42578125" style="64" customWidth="1"/>
    <col min="2821" max="2821" width="9.85546875" style="64" customWidth="1"/>
    <col min="2822" max="2822" width="11.5703125" style="64" customWidth="1"/>
    <col min="2823" max="3072" width="9.28515625" style="64"/>
    <col min="3073" max="3073" width="7.140625" style="64" customWidth="1"/>
    <col min="3074" max="3074" width="46.42578125" style="64" customWidth="1"/>
    <col min="3075" max="3075" width="8.140625" style="64" customWidth="1"/>
    <col min="3076" max="3076" width="7.42578125" style="64" customWidth="1"/>
    <col min="3077" max="3077" width="9.85546875" style="64" customWidth="1"/>
    <col min="3078" max="3078" width="11.5703125" style="64" customWidth="1"/>
    <col min="3079" max="3328" width="9.28515625" style="64"/>
    <col min="3329" max="3329" width="7.140625" style="64" customWidth="1"/>
    <col min="3330" max="3330" width="46.42578125" style="64" customWidth="1"/>
    <col min="3331" max="3331" width="8.140625" style="64" customWidth="1"/>
    <col min="3332" max="3332" width="7.42578125" style="64" customWidth="1"/>
    <col min="3333" max="3333" width="9.85546875" style="64" customWidth="1"/>
    <col min="3334" max="3334" width="11.5703125" style="64" customWidth="1"/>
    <col min="3335" max="3584" width="9.28515625" style="64"/>
    <col min="3585" max="3585" width="7.140625" style="64" customWidth="1"/>
    <col min="3586" max="3586" width="46.42578125" style="64" customWidth="1"/>
    <col min="3587" max="3587" width="8.140625" style="64" customWidth="1"/>
    <col min="3588" max="3588" width="7.42578125" style="64" customWidth="1"/>
    <col min="3589" max="3589" width="9.85546875" style="64" customWidth="1"/>
    <col min="3590" max="3590" width="11.5703125" style="64" customWidth="1"/>
    <col min="3591" max="3840" width="9.28515625" style="64"/>
    <col min="3841" max="3841" width="7.140625" style="64" customWidth="1"/>
    <col min="3842" max="3842" width="46.42578125" style="64" customWidth="1"/>
    <col min="3843" max="3843" width="8.140625" style="64" customWidth="1"/>
    <col min="3844" max="3844" width="7.42578125" style="64" customWidth="1"/>
    <col min="3845" max="3845" width="9.85546875" style="64" customWidth="1"/>
    <col min="3846" max="3846" width="11.5703125" style="64" customWidth="1"/>
    <col min="3847" max="4096" width="9.28515625" style="64"/>
    <col min="4097" max="4097" width="7.140625" style="64" customWidth="1"/>
    <col min="4098" max="4098" width="46.42578125" style="64" customWidth="1"/>
    <col min="4099" max="4099" width="8.140625" style="64" customWidth="1"/>
    <col min="4100" max="4100" width="7.42578125" style="64" customWidth="1"/>
    <col min="4101" max="4101" width="9.85546875" style="64" customWidth="1"/>
    <col min="4102" max="4102" width="11.5703125" style="64" customWidth="1"/>
    <col min="4103" max="4352" width="9.28515625" style="64"/>
    <col min="4353" max="4353" width="7.140625" style="64" customWidth="1"/>
    <col min="4354" max="4354" width="46.42578125" style="64" customWidth="1"/>
    <col min="4355" max="4355" width="8.140625" style="64" customWidth="1"/>
    <col min="4356" max="4356" width="7.42578125" style="64" customWidth="1"/>
    <col min="4357" max="4357" width="9.85546875" style="64" customWidth="1"/>
    <col min="4358" max="4358" width="11.5703125" style="64" customWidth="1"/>
    <col min="4359" max="4608" width="9.28515625" style="64"/>
    <col min="4609" max="4609" width="7.140625" style="64" customWidth="1"/>
    <col min="4610" max="4610" width="46.42578125" style="64" customWidth="1"/>
    <col min="4611" max="4611" width="8.140625" style="64" customWidth="1"/>
    <col min="4612" max="4612" width="7.42578125" style="64" customWidth="1"/>
    <col min="4613" max="4613" width="9.85546875" style="64" customWidth="1"/>
    <col min="4614" max="4614" width="11.5703125" style="64" customWidth="1"/>
    <col min="4615" max="4864" width="9.28515625" style="64"/>
    <col min="4865" max="4865" width="7.140625" style="64" customWidth="1"/>
    <col min="4866" max="4866" width="46.42578125" style="64" customWidth="1"/>
    <col min="4867" max="4867" width="8.140625" style="64" customWidth="1"/>
    <col min="4868" max="4868" width="7.42578125" style="64" customWidth="1"/>
    <col min="4869" max="4869" width="9.85546875" style="64" customWidth="1"/>
    <col min="4870" max="4870" width="11.5703125" style="64" customWidth="1"/>
    <col min="4871" max="5120" width="9.28515625" style="64"/>
    <col min="5121" max="5121" width="7.140625" style="64" customWidth="1"/>
    <col min="5122" max="5122" width="46.42578125" style="64" customWidth="1"/>
    <col min="5123" max="5123" width="8.140625" style="64" customWidth="1"/>
    <col min="5124" max="5124" width="7.42578125" style="64" customWidth="1"/>
    <col min="5125" max="5125" width="9.85546875" style="64" customWidth="1"/>
    <col min="5126" max="5126" width="11.5703125" style="64" customWidth="1"/>
    <col min="5127" max="5376" width="9.28515625" style="64"/>
    <col min="5377" max="5377" width="7.140625" style="64" customWidth="1"/>
    <col min="5378" max="5378" width="46.42578125" style="64" customWidth="1"/>
    <col min="5379" max="5379" width="8.140625" style="64" customWidth="1"/>
    <col min="5380" max="5380" width="7.42578125" style="64" customWidth="1"/>
    <col min="5381" max="5381" width="9.85546875" style="64" customWidth="1"/>
    <col min="5382" max="5382" width="11.5703125" style="64" customWidth="1"/>
    <col min="5383" max="5632" width="9.28515625" style="64"/>
    <col min="5633" max="5633" width="7.140625" style="64" customWidth="1"/>
    <col min="5634" max="5634" width="46.42578125" style="64" customWidth="1"/>
    <col min="5635" max="5635" width="8.140625" style="64" customWidth="1"/>
    <col min="5636" max="5636" width="7.42578125" style="64" customWidth="1"/>
    <col min="5637" max="5637" width="9.85546875" style="64" customWidth="1"/>
    <col min="5638" max="5638" width="11.5703125" style="64" customWidth="1"/>
    <col min="5639" max="5888" width="9.28515625" style="64"/>
    <col min="5889" max="5889" width="7.140625" style="64" customWidth="1"/>
    <col min="5890" max="5890" width="46.42578125" style="64" customWidth="1"/>
    <col min="5891" max="5891" width="8.140625" style="64" customWidth="1"/>
    <col min="5892" max="5892" width="7.42578125" style="64" customWidth="1"/>
    <col min="5893" max="5893" width="9.85546875" style="64" customWidth="1"/>
    <col min="5894" max="5894" width="11.5703125" style="64" customWidth="1"/>
    <col min="5895" max="6144" width="9.28515625" style="64"/>
    <col min="6145" max="6145" width="7.140625" style="64" customWidth="1"/>
    <col min="6146" max="6146" width="46.42578125" style="64" customWidth="1"/>
    <col min="6147" max="6147" width="8.140625" style="64" customWidth="1"/>
    <col min="6148" max="6148" width="7.42578125" style="64" customWidth="1"/>
    <col min="6149" max="6149" width="9.85546875" style="64" customWidth="1"/>
    <col min="6150" max="6150" width="11.5703125" style="64" customWidth="1"/>
    <col min="6151" max="6400" width="9.28515625" style="64"/>
    <col min="6401" max="6401" width="7.140625" style="64" customWidth="1"/>
    <col min="6402" max="6402" width="46.42578125" style="64" customWidth="1"/>
    <col min="6403" max="6403" width="8.140625" style="64" customWidth="1"/>
    <col min="6404" max="6404" width="7.42578125" style="64" customWidth="1"/>
    <col min="6405" max="6405" width="9.85546875" style="64" customWidth="1"/>
    <col min="6406" max="6406" width="11.5703125" style="64" customWidth="1"/>
    <col min="6407" max="6656" width="9.28515625" style="64"/>
    <col min="6657" max="6657" width="7.140625" style="64" customWidth="1"/>
    <col min="6658" max="6658" width="46.42578125" style="64" customWidth="1"/>
    <col min="6659" max="6659" width="8.140625" style="64" customWidth="1"/>
    <col min="6660" max="6660" width="7.42578125" style="64" customWidth="1"/>
    <col min="6661" max="6661" width="9.85546875" style="64" customWidth="1"/>
    <col min="6662" max="6662" width="11.5703125" style="64" customWidth="1"/>
    <col min="6663" max="6912" width="9.28515625" style="64"/>
    <col min="6913" max="6913" width="7.140625" style="64" customWidth="1"/>
    <col min="6914" max="6914" width="46.42578125" style="64" customWidth="1"/>
    <col min="6915" max="6915" width="8.140625" style="64" customWidth="1"/>
    <col min="6916" max="6916" width="7.42578125" style="64" customWidth="1"/>
    <col min="6917" max="6917" width="9.85546875" style="64" customWidth="1"/>
    <col min="6918" max="6918" width="11.5703125" style="64" customWidth="1"/>
    <col min="6919" max="7168" width="9.28515625" style="64"/>
    <col min="7169" max="7169" width="7.140625" style="64" customWidth="1"/>
    <col min="7170" max="7170" width="46.42578125" style="64" customWidth="1"/>
    <col min="7171" max="7171" width="8.140625" style="64" customWidth="1"/>
    <col min="7172" max="7172" width="7.42578125" style="64" customWidth="1"/>
    <col min="7173" max="7173" width="9.85546875" style="64" customWidth="1"/>
    <col min="7174" max="7174" width="11.5703125" style="64" customWidth="1"/>
    <col min="7175" max="7424" width="9.28515625" style="64"/>
    <col min="7425" max="7425" width="7.140625" style="64" customWidth="1"/>
    <col min="7426" max="7426" width="46.42578125" style="64" customWidth="1"/>
    <col min="7427" max="7427" width="8.140625" style="64" customWidth="1"/>
    <col min="7428" max="7428" width="7.42578125" style="64" customWidth="1"/>
    <col min="7429" max="7429" width="9.85546875" style="64" customWidth="1"/>
    <col min="7430" max="7430" width="11.5703125" style="64" customWidth="1"/>
    <col min="7431" max="7680" width="9.28515625" style="64"/>
    <col min="7681" max="7681" width="7.140625" style="64" customWidth="1"/>
    <col min="7682" max="7682" width="46.42578125" style="64" customWidth="1"/>
    <col min="7683" max="7683" width="8.140625" style="64" customWidth="1"/>
    <col min="7684" max="7684" width="7.42578125" style="64" customWidth="1"/>
    <col min="7685" max="7685" width="9.85546875" style="64" customWidth="1"/>
    <col min="7686" max="7686" width="11.5703125" style="64" customWidth="1"/>
    <col min="7687" max="7936" width="9.28515625" style="64"/>
    <col min="7937" max="7937" width="7.140625" style="64" customWidth="1"/>
    <col min="7938" max="7938" width="46.42578125" style="64" customWidth="1"/>
    <col min="7939" max="7939" width="8.140625" style="64" customWidth="1"/>
    <col min="7940" max="7940" width="7.42578125" style="64" customWidth="1"/>
    <col min="7941" max="7941" width="9.85546875" style="64" customWidth="1"/>
    <col min="7942" max="7942" width="11.5703125" style="64" customWidth="1"/>
    <col min="7943" max="8192" width="9.28515625" style="64"/>
    <col min="8193" max="8193" width="7.140625" style="64" customWidth="1"/>
    <col min="8194" max="8194" width="46.42578125" style="64" customWidth="1"/>
    <col min="8195" max="8195" width="8.140625" style="64" customWidth="1"/>
    <col min="8196" max="8196" width="7.42578125" style="64" customWidth="1"/>
    <col min="8197" max="8197" width="9.85546875" style="64" customWidth="1"/>
    <col min="8198" max="8198" width="11.5703125" style="64" customWidth="1"/>
    <col min="8199" max="8448" width="9.28515625" style="64"/>
    <col min="8449" max="8449" width="7.140625" style="64" customWidth="1"/>
    <col min="8450" max="8450" width="46.42578125" style="64" customWidth="1"/>
    <col min="8451" max="8451" width="8.140625" style="64" customWidth="1"/>
    <col min="8452" max="8452" width="7.42578125" style="64" customWidth="1"/>
    <col min="8453" max="8453" width="9.85546875" style="64" customWidth="1"/>
    <col min="8454" max="8454" width="11.5703125" style="64" customWidth="1"/>
    <col min="8455" max="8704" width="9.28515625" style="64"/>
    <col min="8705" max="8705" width="7.140625" style="64" customWidth="1"/>
    <col min="8706" max="8706" width="46.42578125" style="64" customWidth="1"/>
    <col min="8707" max="8707" width="8.140625" style="64" customWidth="1"/>
    <col min="8708" max="8708" width="7.42578125" style="64" customWidth="1"/>
    <col min="8709" max="8709" width="9.85546875" style="64" customWidth="1"/>
    <col min="8710" max="8710" width="11.5703125" style="64" customWidth="1"/>
    <col min="8711" max="8960" width="9.28515625" style="64"/>
    <col min="8961" max="8961" width="7.140625" style="64" customWidth="1"/>
    <col min="8962" max="8962" width="46.42578125" style="64" customWidth="1"/>
    <col min="8963" max="8963" width="8.140625" style="64" customWidth="1"/>
    <col min="8964" max="8964" width="7.42578125" style="64" customWidth="1"/>
    <col min="8965" max="8965" width="9.85546875" style="64" customWidth="1"/>
    <col min="8966" max="8966" width="11.5703125" style="64" customWidth="1"/>
    <col min="8967" max="9216" width="9.28515625" style="64"/>
    <col min="9217" max="9217" width="7.140625" style="64" customWidth="1"/>
    <col min="9218" max="9218" width="46.42578125" style="64" customWidth="1"/>
    <col min="9219" max="9219" width="8.140625" style="64" customWidth="1"/>
    <col min="9220" max="9220" width="7.42578125" style="64" customWidth="1"/>
    <col min="9221" max="9221" width="9.85546875" style="64" customWidth="1"/>
    <col min="9222" max="9222" width="11.5703125" style="64" customWidth="1"/>
    <col min="9223" max="9472" width="9.28515625" style="64"/>
    <col min="9473" max="9473" width="7.140625" style="64" customWidth="1"/>
    <col min="9474" max="9474" width="46.42578125" style="64" customWidth="1"/>
    <col min="9475" max="9475" width="8.140625" style="64" customWidth="1"/>
    <col min="9476" max="9476" width="7.42578125" style="64" customWidth="1"/>
    <col min="9477" max="9477" width="9.85546875" style="64" customWidth="1"/>
    <col min="9478" max="9478" width="11.5703125" style="64" customWidth="1"/>
    <col min="9479" max="9728" width="9.28515625" style="64"/>
    <col min="9729" max="9729" width="7.140625" style="64" customWidth="1"/>
    <col min="9730" max="9730" width="46.42578125" style="64" customWidth="1"/>
    <col min="9731" max="9731" width="8.140625" style="64" customWidth="1"/>
    <col min="9732" max="9732" width="7.42578125" style="64" customWidth="1"/>
    <col min="9733" max="9733" width="9.85546875" style="64" customWidth="1"/>
    <col min="9734" max="9734" width="11.5703125" style="64" customWidth="1"/>
    <col min="9735" max="9984" width="9.28515625" style="64"/>
    <col min="9985" max="9985" width="7.140625" style="64" customWidth="1"/>
    <col min="9986" max="9986" width="46.42578125" style="64" customWidth="1"/>
    <col min="9987" max="9987" width="8.140625" style="64" customWidth="1"/>
    <col min="9988" max="9988" width="7.42578125" style="64" customWidth="1"/>
    <col min="9989" max="9989" width="9.85546875" style="64" customWidth="1"/>
    <col min="9990" max="9990" width="11.5703125" style="64" customWidth="1"/>
    <col min="9991" max="10240" width="9.28515625" style="64"/>
    <col min="10241" max="10241" width="7.140625" style="64" customWidth="1"/>
    <col min="10242" max="10242" width="46.42578125" style="64" customWidth="1"/>
    <col min="10243" max="10243" width="8.140625" style="64" customWidth="1"/>
    <col min="10244" max="10244" width="7.42578125" style="64" customWidth="1"/>
    <col min="10245" max="10245" width="9.85546875" style="64" customWidth="1"/>
    <col min="10246" max="10246" width="11.5703125" style="64" customWidth="1"/>
    <col min="10247" max="10496" width="9.28515625" style="64"/>
    <col min="10497" max="10497" width="7.140625" style="64" customWidth="1"/>
    <col min="10498" max="10498" width="46.42578125" style="64" customWidth="1"/>
    <col min="10499" max="10499" width="8.140625" style="64" customWidth="1"/>
    <col min="10500" max="10500" width="7.42578125" style="64" customWidth="1"/>
    <col min="10501" max="10501" width="9.85546875" style="64" customWidth="1"/>
    <col min="10502" max="10502" width="11.5703125" style="64" customWidth="1"/>
    <col min="10503" max="10752" width="9.28515625" style="64"/>
    <col min="10753" max="10753" width="7.140625" style="64" customWidth="1"/>
    <col min="10754" max="10754" width="46.42578125" style="64" customWidth="1"/>
    <col min="10755" max="10755" width="8.140625" style="64" customWidth="1"/>
    <col min="10756" max="10756" width="7.42578125" style="64" customWidth="1"/>
    <col min="10757" max="10757" width="9.85546875" style="64" customWidth="1"/>
    <col min="10758" max="10758" width="11.5703125" style="64" customWidth="1"/>
    <col min="10759" max="11008" width="9.28515625" style="64"/>
    <col min="11009" max="11009" width="7.140625" style="64" customWidth="1"/>
    <col min="11010" max="11010" width="46.42578125" style="64" customWidth="1"/>
    <col min="11011" max="11011" width="8.140625" style="64" customWidth="1"/>
    <col min="11012" max="11012" width="7.42578125" style="64" customWidth="1"/>
    <col min="11013" max="11013" width="9.85546875" style="64" customWidth="1"/>
    <col min="11014" max="11014" width="11.5703125" style="64" customWidth="1"/>
    <col min="11015" max="11264" width="9.28515625" style="64"/>
    <col min="11265" max="11265" width="7.140625" style="64" customWidth="1"/>
    <col min="11266" max="11266" width="46.42578125" style="64" customWidth="1"/>
    <col min="11267" max="11267" width="8.140625" style="64" customWidth="1"/>
    <col min="11268" max="11268" width="7.42578125" style="64" customWidth="1"/>
    <col min="11269" max="11269" width="9.85546875" style="64" customWidth="1"/>
    <col min="11270" max="11270" width="11.5703125" style="64" customWidth="1"/>
    <col min="11271" max="11520" width="9.28515625" style="64"/>
    <col min="11521" max="11521" width="7.140625" style="64" customWidth="1"/>
    <col min="11522" max="11522" width="46.42578125" style="64" customWidth="1"/>
    <col min="11523" max="11523" width="8.140625" style="64" customWidth="1"/>
    <col min="11524" max="11524" width="7.42578125" style="64" customWidth="1"/>
    <col min="11525" max="11525" width="9.85546875" style="64" customWidth="1"/>
    <col min="11526" max="11526" width="11.5703125" style="64" customWidth="1"/>
    <col min="11527" max="11776" width="9.28515625" style="64"/>
    <col min="11777" max="11777" width="7.140625" style="64" customWidth="1"/>
    <col min="11778" max="11778" width="46.42578125" style="64" customWidth="1"/>
    <col min="11779" max="11779" width="8.140625" style="64" customWidth="1"/>
    <col min="11780" max="11780" width="7.42578125" style="64" customWidth="1"/>
    <col min="11781" max="11781" width="9.85546875" style="64" customWidth="1"/>
    <col min="11782" max="11782" width="11.5703125" style="64" customWidth="1"/>
    <col min="11783" max="12032" width="9.28515625" style="64"/>
    <col min="12033" max="12033" width="7.140625" style="64" customWidth="1"/>
    <col min="12034" max="12034" width="46.42578125" style="64" customWidth="1"/>
    <col min="12035" max="12035" width="8.140625" style="64" customWidth="1"/>
    <col min="12036" max="12036" width="7.42578125" style="64" customWidth="1"/>
    <col min="12037" max="12037" width="9.85546875" style="64" customWidth="1"/>
    <col min="12038" max="12038" width="11.5703125" style="64" customWidth="1"/>
    <col min="12039" max="12288" width="9.28515625" style="64"/>
    <col min="12289" max="12289" width="7.140625" style="64" customWidth="1"/>
    <col min="12290" max="12290" width="46.42578125" style="64" customWidth="1"/>
    <col min="12291" max="12291" width="8.140625" style="64" customWidth="1"/>
    <col min="12292" max="12292" width="7.42578125" style="64" customWidth="1"/>
    <col min="12293" max="12293" width="9.85546875" style="64" customWidth="1"/>
    <col min="12294" max="12294" width="11.5703125" style="64" customWidth="1"/>
    <col min="12295" max="12544" width="9.28515625" style="64"/>
    <col min="12545" max="12545" width="7.140625" style="64" customWidth="1"/>
    <col min="12546" max="12546" width="46.42578125" style="64" customWidth="1"/>
    <col min="12547" max="12547" width="8.140625" style="64" customWidth="1"/>
    <col min="12548" max="12548" width="7.42578125" style="64" customWidth="1"/>
    <col min="12549" max="12549" width="9.85546875" style="64" customWidth="1"/>
    <col min="12550" max="12550" width="11.5703125" style="64" customWidth="1"/>
    <col min="12551" max="12800" width="9.28515625" style="64"/>
    <col min="12801" max="12801" width="7.140625" style="64" customWidth="1"/>
    <col min="12802" max="12802" width="46.42578125" style="64" customWidth="1"/>
    <col min="12803" max="12803" width="8.140625" style="64" customWidth="1"/>
    <col min="12804" max="12804" width="7.42578125" style="64" customWidth="1"/>
    <col min="12805" max="12805" width="9.85546875" style="64" customWidth="1"/>
    <col min="12806" max="12806" width="11.5703125" style="64" customWidth="1"/>
    <col min="12807" max="13056" width="9.28515625" style="64"/>
    <col min="13057" max="13057" width="7.140625" style="64" customWidth="1"/>
    <col min="13058" max="13058" width="46.42578125" style="64" customWidth="1"/>
    <col min="13059" max="13059" width="8.140625" style="64" customWidth="1"/>
    <col min="13060" max="13060" width="7.42578125" style="64" customWidth="1"/>
    <col min="13061" max="13061" width="9.85546875" style="64" customWidth="1"/>
    <col min="13062" max="13062" width="11.5703125" style="64" customWidth="1"/>
    <col min="13063" max="13312" width="9.28515625" style="64"/>
    <col min="13313" max="13313" width="7.140625" style="64" customWidth="1"/>
    <col min="13314" max="13314" width="46.42578125" style="64" customWidth="1"/>
    <col min="13315" max="13315" width="8.140625" style="64" customWidth="1"/>
    <col min="13316" max="13316" width="7.42578125" style="64" customWidth="1"/>
    <col min="13317" max="13317" width="9.85546875" style="64" customWidth="1"/>
    <col min="13318" max="13318" width="11.5703125" style="64" customWidth="1"/>
    <col min="13319" max="13568" width="9.28515625" style="64"/>
    <col min="13569" max="13569" width="7.140625" style="64" customWidth="1"/>
    <col min="13570" max="13570" width="46.42578125" style="64" customWidth="1"/>
    <col min="13571" max="13571" width="8.140625" style="64" customWidth="1"/>
    <col min="13572" max="13572" width="7.42578125" style="64" customWidth="1"/>
    <col min="13573" max="13573" width="9.85546875" style="64" customWidth="1"/>
    <col min="13574" max="13574" width="11.5703125" style="64" customWidth="1"/>
    <col min="13575" max="13824" width="9.28515625" style="64"/>
    <col min="13825" max="13825" width="7.140625" style="64" customWidth="1"/>
    <col min="13826" max="13826" width="46.42578125" style="64" customWidth="1"/>
    <col min="13827" max="13827" width="8.140625" style="64" customWidth="1"/>
    <col min="13828" max="13828" width="7.42578125" style="64" customWidth="1"/>
    <col min="13829" max="13829" width="9.85546875" style="64" customWidth="1"/>
    <col min="13830" max="13830" width="11.5703125" style="64" customWidth="1"/>
    <col min="13831" max="14080" width="9.28515625" style="64"/>
    <col min="14081" max="14081" width="7.140625" style="64" customWidth="1"/>
    <col min="14082" max="14082" width="46.42578125" style="64" customWidth="1"/>
    <col min="14083" max="14083" width="8.140625" style="64" customWidth="1"/>
    <col min="14084" max="14084" width="7.42578125" style="64" customWidth="1"/>
    <col min="14085" max="14085" width="9.85546875" style="64" customWidth="1"/>
    <col min="14086" max="14086" width="11.5703125" style="64" customWidth="1"/>
    <col min="14087" max="14336" width="9.28515625" style="64"/>
    <col min="14337" max="14337" width="7.140625" style="64" customWidth="1"/>
    <col min="14338" max="14338" width="46.42578125" style="64" customWidth="1"/>
    <col min="14339" max="14339" width="8.140625" style="64" customWidth="1"/>
    <col min="14340" max="14340" width="7.42578125" style="64" customWidth="1"/>
    <col min="14341" max="14341" width="9.85546875" style="64" customWidth="1"/>
    <col min="14342" max="14342" width="11.5703125" style="64" customWidth="1"/>
    <col min="14343" max="14592" width="9.28515625" style="64"/>
    <col min="14593" max="14593" width="7.140625" style="64" customWidth="1"/>
    <col min="14594" max="14594" width="46.42578125" style="64" customWidth="1"/>
    <col min="14595" max="14595" width="8.140625" style="64" customWidth="1"/>
    <col min="14596" max="14596" width="7.42578125" style="64" customWidth="1"/>
    <col min="14597" max="14597" width="9.85546875" style="64" customWidth="1"/>
    <col min="14598" max="14598" width="11.5703125" style="64" customWidth="1"/>
    <col min="14599" max="14848" width="9.28515625" style="64"/>
    <col min="14849" max="14849" width="7.140625" style="64" customWidth="1"/>
    <col min="14850" max="14850" width="46.42578125" style="64" customWidth="1"/>
    <col min="14851" max="14851" width="8.140625" style="64" customWidth="1"/>
    <col min="14852" max="14852" width="7.42578125" style="64" customWidth="1"/>
    <col min="14853" max="14853" width="9.85546875" style="64" customWidth="1"/>
    <col min="14854" max="14854" width="11.5703125" style="64" customWidth="1"/>
    <col min="14855" max="15104" width="9.28515625" style="64"/>
    <col min="15105" max="15105" width="7.140625" style="64" customWidth="1"/>
    <col min="15106" max="15106" width="46.42578125" style="64" customWidth="1"/>
    <col min="15107" max="15107" width="8.140625" style="64" customWidth="1"/>
    <col min="15108" max="15108" width="7.42578125" style="64" customWidth="1"/>
    <col min="15109" max="15109" width="9.85546875" style="64" customWidth="1"/>
    <col min="15110" max="15110" width="11.5703125" style="64" customWidth="1"/>
    <col min="15111" max="15360" width="9.28515625" style="64"/>
    <col min="15361" max="15361" width="7.140625" style="64" customWidth="1"/>
    <col min="15362" max="15362" width="46.42578125" style="64" customWidth="1"/>
    <col min="15363" max="15363" width="8.140625" style="64" customWidth="1"/>
    <col min="15364" max="15364" width="7.42578125" style="64" customWidth="1"/>
    <col min="15365" max="15365" width="9.85546875" style="64" customWidth="1"/>
    <col min="15366" max="15366" width="11.5703125" style="64" customWidth="1"/>
    <col min="15367" max="15616" width="9.28515625" style="64"/>
    <col min="15617" max="15617" width="7.140625" style="64" customWidth="1"/>
    <col min="15618" max="15618" width="46.42578125" style="64" customWidth="1"/>
    <col min="15619" max="15619" width="8.140625" style="64" customWidth="1"/>
    <col min="15620" max="15620" width="7.42578125" style="64" customWidth="1"/>
    <col min="15621" max="15621" width="9.85546875" style="64" customWidth="1"/>
    <col min="15622" max="15622" width="11.5703125" style="64" customWidth="1"/>
    <col min="15623" max="15872" width="9.28515625" style="64"/>
    <col min="15873" max="15873" width="7.140625" style="64" customWidth="1"/>
    <col min="15874" max="15874" width="46.42578125" style="64" customWidth="1"/>
    <col min="15875" max="15875" width="8.140625" style="64" customWidth="1"/>
    <col min="15876" max="15876" width="7.42578125" style="64" customWidth="1"/>
    <col min="15877" max="15877" width="9.85546875" style="64" customWidth="1"/>
    <col min="15878" max="15878" width="11.5703125" style="64" customWidth="1"/>
    <col min="15879" max="16128" width="9.28515625" style="64"/>
    <col min="16129" max="16129" width="7.140625" style="64" customWidth="1"/>
    <col min="16130" max="16130" width="46.42578125" style="64" customWidth="1"/>
    <col min="16131" max="16131" width="8.140625" style="64" customWidth="1"/>
    <col min="16132" max="16132" width="7.42578125" style="64" customWidth="1"/>
    <col min="16133" max="16133" width="9.85546875" style="64" customWidth="1"/>
    <col min="16134" max="16134" width="11.5703125" style="64" customWidth="1"/>
    <col min="16135" max="16384" width="9.28515625" style="64"/>
  </cols>
  <sheetData>
    <row r="1" spans="1:21">
      <c r="C1" s="1163" t="s">
        <v>1265</v>
      </c>
      <c r="D1" s="1163"/>
      <c r="E1" s="1163"/>
      <c r="F1" s="1163"/>
      <c r="H1" s="1163" t="s">
        <v>1990</v>
      </c>
      <c r="I1" s="1163"/>
      <c r="J1" s="1163"/>
      <c r="K1" s="1163"/>
      <c r="M1" s="1163" t="s">
        <v>1991</v>
      </c>
      <c r="N1" s="1163"/>
      <c r="O1" s="1163"/>
      <c r="P1" s="1163"/>
      <c r="R1" s="1163" t="s">
        <v>1992</v>
      </c>
      <c r="S1" s="1163"/>
      <c r="T1" s="1163"/>
      <c r="U1" s="1163"/>
    </row>
    <row r="2" spans="1:21" s="51" customFormat="1" ht="6.75" customHeight="1">
      <c r="A2" s="115"/>
      <c r="B2" s="116"/>
      <c r="C2" s="117"/>
      <c r="D2" s="117"/>
      <c r="E2" s="118"/>
      <c r="F2" s="119"/>
      <c r="G2" s="106"/>
      <c r="H2" s="117"/>
      <c r="I2" s="117"/>
      <c r="J2" s="118"/>
      <c r="K2" s="119"/>
      <c r="M2" s="117"/>
      <c r="N2" s="117"/>
      <c r="O2" s="118"/>
      <c r="P2" s="119"/>
      <c r="R2" s="117"/>
      <c r="S2" s="117"/>
      <c r="T2" s="118"/>
      <c r="U2" s="119"/>
    </row>
    <row r="3" spans="1:21" s="106" customFormat="1" ht="17.25" customHeight="1">
      <c r="A3" s="102" t="s">
        <v>1269</v>
      </c>
      <c r="B3" s="103" t="s">
        <v>1270</v>
      </c>
      <c r="C3" s="104" t="s">
        <v>1271</v>
      </c>
      <c r="D3" s="104" t="s">
        <v>1272</v>
      </c>
      <c r="E3" s="104" t="s">
        <v>1257</v>
      </c>
      <c r="F3" s="105" t="s">
        <v>1253</v>
      </c>
      <c r="H3" s="104" t="s">
        <v>1271</v>
      </c>
      <c r="I3" s="104" t="s">
        <v>1272</v>
      </c>
      <c r="J3" s="104" t="s">
        <v>1257</v>
      </c>
      <c r="K3" s="105" t="s">
        <v>1253</v>
      </c>
      <c r="M3" s="104" t="s">
        <v>1271</v>
      </c>
      <c r="N3" s="104" t="s">
        <v>1272</v>
      </c>
      <c r="O3" s="104" t="s">
        <v>1257</v>
      </c>
      <c r="P3" s="105" t="s">
        <v>1253</v>
      </c>
      <c r="R3" s="104" t="s">
        <v>1271</v>
      </c>
      <c r="S3" s="104" t="s">
        <v>1272</v>
      </c>
      <c r="T3" s="104" t="s">
        <v>1257</v>
      </c>
      <c r="U3" s="105" t="s">
        <v>1253</v>
      </c>
    </row>
    <row r="4" spans="1:21" s="51" customFormat="1">
      <c r="A4" s="61"/>
      <c r="B4" s="52"/>
      <c r="C4" s="56"/>
      <c r="D4" s="56"/>
      <c r="E4" s="56"/>
      <c r="F4" s="65"/>
      <c r="H4" s="56"/>
      <c r="I4" s="56"/>
      <c r="J4" s="56"/>
      <c r="K4" s="65"/>
      <c r="M4" s="56"/>
      <c r="N4" s="56"/>
      <c r="O4" s="56"/>
      <c r="P4" s="65"/>
      <c r="R4" s="56"/>
      <c r="S4" s="56"/>
      <c r="T4" s="56"/>
      <c r="U4" s="65"/>
    </row>
    <row r="5" spans="1:21" s="112" customFormat="1">
      <c r="A5" s="134" t="s">
        <v>1279</v>
      </c>
      <c r="B5" s="135" t="s">
        <v>1315</v>
      </c>
      <c r="C5" s="109"/>
      <c r="D5" s="109"/>
      <c r="E5" s="109"/>
      <c r="F5" s="110"/>
      <c r="G5" s="111"/>
      <c r="H5" s="109"/>
      <c r="I5" s="109"/>
      <c r="J5" s="109"/>
      <c r="K5" s="110"/>
      <c r="M5" s="109"/>
      <c r="N5" s="109"/>
      <c r="O5" s="109"/>
      <c r="P5" s="110"/>
      <c r="R5" s="109"/>
      <c r="S5" s="109"/>
      <c r="T5" s="109"/>
      <c r="U5" s="110"/>
    </row>
    <row r="6" spans="1:21" ht="20.25" customHeight="1">
      <c r="A6" s="58"/>
      <c r="B6" s="101" t="s">
        <v>820</v>
      </c>
      <c r="C6" s="46"/>
      <c r="D6" s="47"/>
      <c r="E6" s="48"/>
      <c r="F6" s="49"/>
      <c r="G6" s="86"/>
      <c r="H6" s="46"/>
      <c r="I6" s="47"/>
      <c r="J6" s="48"/>
      <c r="K6" s="49"/>
      <c r="M6" s="46"/>
      <c r="N6" s="47"/>
      <c r="O6" s="48"/>
      <c r="P6" s="49"/>
      <c r="R6" s="46"/>
      <c r="S6" s="47"/>
      <c r="T6" s="48"/>
      <c r="U6" s="49"/>
    </row>
    <row r="7" spans="1:21" ht="15" customHeight="1">
      <c r="A7" s="100" t="s">
        <v>1698</v>
      </c>
      <c r="B7" s="45" t="s">
        <v>1699</v>
      </c>
      <c r="C7" s="46" t="s">
        <v>1</v>
      </c>
      <c r="D7" s="59">
        <v>33</v>
      </c>
      <c r="E7" s="1070"/>
      <c r="F7" s="60">
        <f>D7*E7</f>
        <v>0</v>
      </c>
      <c r="G7" s="86"/>
      <c r="H7" s="46" t="s">
        <v>1</v>
      </c>
      <c r="I7" s="59"/>
      <c r="J7" s="50">
        <f>E7</f>
        <v>0</v>
      </c>
      <c r="K7" s="60">
        <f>I7*J7</f>
        <v>0</v>
      </c>
      <c r="M7" s="46" t="s">
        <v>1</v>
      </c>
      <c r="N7" s="59"/>
      <c r="O7" s="50">
        <f>E7</f>
        <v>0</v>
      </c>
      <c r="P7" s="60">
        <f>N7*O7</f>
        <v>0</v>
      </c>
      <c r="R7" s="46" t="s">
        <v>1</v>
      </c>
      <c r="S7" s="59">
        <v>33</v>
      </c>
      <c r="T7" s="50">
        <f>E7</f>
        <v>0</v>
      </c>
      <c r="U7" s="60">
        <f>S7*T7</f>
        <v>0</v>
      </c>
    </row>
    <row r="8" spans="1:21" ht="15" customHeight="1">
      <c r="A8" s="100" t="s">
        <v>1700</v>
      </c>
      <c r="B8" s="45" t="s">
        <v>1701</v>
      </c>
      <c r="C8" s="46" t="s">
        <v>1</v>
      </c>
      <c r="D8" s="59">
        <v>1</v>
      </c>
      <c r="E8" s="1070"/>
      <c r="F8" s="60">
        <f t="shared" ref="F8:F15" si="0">D8*E8</f>
        <v>0</v>
      </c>
      <c r="G8" s="86"/>
      <c r="H8" s="46" t="s">
        <v>1</v>
      </c>
      <c r="I8" s="59"/>
      <c r="J8" s="50">
        <f t="shared" ref="J8:J21" si="1">E8</f>
        <v>0</v>
      </c>
      <c r="K8" s="60">
        <f t="shared" ref="K8:K15" si="2">I8*J8</f>
        <v>0</v>
      </c>
      <c r="M8" s="46" t="s">
        <v>1</v>
      </c>
      <c r="N8" s="59"/>
      <c r="O8" s="50">
        <f t="shared" ref="O8:O21" si="3">E8</f>
        <v>0</v>
      </c>
      <c r="P8" s="60">
        <f t="shared" ref="P8:P15" si="4">N8*O8</f>
        <v>0</v>
      </c>
      <c r="R8" s="46" t="s">
        <v>1</v>
      </c>
      <c r="S8" s="59">
        <v>1</v>
      </c>
      <c r="T8" s="50">
        <f t="shared" ref="T8:T21" si="5">E8</f>
        <v>0</v>
      </c>
      <c r="U8" s="60">
        <f t="shared" ref="U8:U15" si="6">S8*T8</f>
        <v>0</v>
      </c>
    </row>
    <row r="9" spans="1:21" ht="30" customHeight="1">
      <c r="A9" s="100" t="s">
        <v>1702</v>
      </c>
      <c r="B9" s="45" t="s">
        <v>2025</v>
      </c>
      <c r="C9" s="46" t="s">
        <v>1</v>
      </c>
      <c r="D9" s="59">
        <v>1</v>
      </c>
      <c r="E9" s="1070"/>
      <c r="F9" s="60">
        <f t="shared" si="0"/>
        <v>0</v>
      </c>
      <c r="G9" s="86"/>
      <c r="H9" s="46" t="s">
        <v>1</v>
      </c>
      <c r="I9" s="59"/>
      <c r="J9" s="50">
        <f t="shared" si="1"/>
        <v>0</v>
      </c>
      <c r="K9" s="60">
        <f t="shared" si="2"/>
        <v>0</v>
      </c>
      <c r="M9" s="46" t="s">
        <v>1</v>
      </c>
      <c r="N9" s="59"/>
      <c r="O9" s="50">
        <f t="shared" si="3"/>
        <v>0</v>
      </c>
      <c r="P9" s="60">
        <f t="shared" si="4"/>
        <v>0</v>
      </c>
      <c r="R9" s="46" t="s">
        <v>1</v>
      </c>
      <c r="S9" s="59">
        <v>1</v>
      </c>
      <c r="T9" s="50">
        <f t="shared" si="5"/>
        <v>0</v>
      </c>
      <c r="U9" s="60">
        <f t="shared" si="6"/>
        <v>0</v>
      </c>
    </row>
    <row r="10" spans="1:21" ht="17.25" customHeight="1">
      <c r="A10" s="100" t="s">
        <v>1703</v>
      </c>
      <c r="B10" s="45" t="s">
        <v>2023</v>
      </c>
      <c r="C10" s="46" t="s">
        <v>1254</v>
      </c>
      <c r="D10" s="59">
        <v>120</v>
      </c>
      <c r="E10" s="1070"/>
      <c r="F10" s="60">
        <f t="shared" si="0"/>
        <v>0</v>
      </c>
      <c r="G10" s="86"/>
      <c r="H10" s="46" t="s">
        <v>1254</v>
      </c>
      <c r="I10" s="59"/>
      <c r="J10" s="50">
        <f t="shared" si="1"/>
        <v>0</v>
      </c>
      <c r="K10" s="60">
        <f t="shared" si="2"/>
        <v>0</v>
      </c>
      <c r="M10" s="46" t="s">
        <v>1254</v>
      </c>
      <c r="N10" s="59"/>
      <c r="O10" s="50">
        <f t="shared" si="3"/>
        <v>0</v>
      </c>
      <c r="P10" s="60">
        <f t="shared" si="4"/>
        <v>0</v>
      </c>
      <c r="R10" s="46" t="s">
        <v>1254</v>
      </c>
      <c r="S10" s="59">
        <v>120</v>
      </c>
      <c r="T10" s="50">
        <f t="shared" si="5"/>
        <v>0</v>
      </c>
      <c r="U10" s="60">
        <f t="shared" si="6"/>
        <v>0</v>
      </c>
    </row>
    <row r="11" spans="1:21" ht="17.25" customHeight="1">
      <c r="A11" s="100" t="s">
        <v>1704</v>
      </c>
      <c r="B11" s="45" t="s">
        <v>2024</v>
      </c>
      <c r="C11" s="46" t="s">
        <v>1254</v>
      </c>
      <c r="D11" s="59">
        <v>20</v>
      </c>
      <c r="E11" s="1070"/>
      <c r="F11" s="60">
        <f t="shared" si="0"/>
        <v>0</v>
      </c>
      <c r="G11" s="86"/>
      <c r="H11" s="46" t="s">
        <v>1254</v>
      </c>
      <c r="I11" s="59"/>
      <c r="J11" s="50">
        <f t="shared" si="1"/>
        <v>0</v>
      </c>
      <c r="K11" s="60">
        <f t="shared" si="2"/>
        <v>0</v>
      </c>
      <c r="M11" s="46" t="s">
        <v>1254</v>
      </c>
      <c r="N11" s="59"/>
      <c r="O11" s="50">
        <f t="shared" si="3"/>
        <v>0</v>
      </c>
      <c r="P11" s="60">
        <f t="shared" si="4"/>
        <v>0</v>
      </c>
      <c r="R11" s="46" t="s">
        <v>1254</v>
      </c>
      <c r="S11" s="59">
        <v>20</v>
      </c>
      <c r="T11" s="50">
        <f t="shared" si="5"/>
        <v>0</v>
      </c>
      <c r="U11" s="60">
        <f t="shared" si="6"/>
        <v>0</v>
      </c>
    </row>
    <row r="12" spans="1:21" ht="17.25" customHeight="1">
      <c r="A12" s="100" t="s">
        <v>1705</v>
      </c>
      <c r="B12" s="45" t="s">
        <v>1706</v>
      </c>
      <c r="C12" s="68" t="s">
        <v>1707</v>
      </c>
      <c r="D12" s="59">
        <v>4</v>
      </c>
      <c r="E12" s="1071"/>
      <c r="F12" s="60">
        <f t="shared" si="0"/>
        <v>0</v>
      </c>
      <c r="G12" s="86"/>
      <c r="H12" s="68" t="s">
        <v>1707</v>
      </c>
      <c r="I12" s="59"/>
      <c r="J12" s="50">
        <f t="shared" si="1"/>
        <v>0</v>
      </c>
      <c r="K12" s="60">
        <f t="shared" si="2"/>
        <v>0</v>
      </c>
      <c r="M12" s="68" t="s">
        <v>1707</v>
      </c>
      <c r="N12" s="59"/>
      <c r="O12" s="50">
        <f t="shared" si="3"/>
        <v>0</v>
      </c>
      <c r="P12" s="60">
        <f t="shared" si="4"/>
        <v>0</v>
      </c>
      <c r="R12" s="68" t="s">
        <v>1707</v>
      </c>
      <c r="S12" s="59">
        <v>4</v>
      </c>
      <c r="T12" s="50">
        <f t="shared" si="5"/>
        <v>0</v>
      </c>
      <c r="U12" s="60">
        <f t="shared" si="6"/>
        <v>0</v>
      </c>
    </row>
    <row r="13" spans="1:21" ht="28.5" customHeight="1">
      <c r="A13" s="100" t="s">
        <v>1708</v>
      </c>
      <c r="B13" s="45" t="s">
        <v>1709</v>
      </c>
      <c r="C13" s="68" t="s">
        <v>41</v>
      </c>
      <c r="D13" s="59">
        <v>1</v>
      </c>
      <c r="E13" s="1071"/>
      <c r="F13" s="60">
        <f t="shared" si="0"/>
        <v>0</v>
      </c>
      <c r="G13" s="86"/>
      <c r="H13" s="68" t="s">
        <v>41</v>
      </c>
      <c r="I13" s="59"/>
      <c r="J13" s="50">
        <f t="shared" si="1"/>
        <v>0</v>
      </c>
      <c r="K13" s="60">
        <f t="shared" si="2"/>
        <v>0</v>
      </c>
      <c r="M13" s="68" t="s">
        <v>41</v>
      </c>
      <c r="N13" s="59"/>
      <c r="O13" s="50">
        <f t="shared" si="3"/>
        <v>0</v>
      </c>
      <c r="P13" s="60">
        <f t="shared" si="4"/>
        <v>0</v>
      </c>
      <c r="R13" s="68" t="s">
        <v>41</v>
      </c>
      <c r="S13" s="59">
        <v>1</v>
      </c>
      <c r="T13" s="50">
        <f t="shared" si="5"/>
        <v>0</v>
      </c>
      <c r="U13" s="60">
        <f t="shared" si="6"/>
        <v>0</v>
      </c>
    </row>
    <row r="14" spans="1:21" ht="15.75" customHeight="1">
      <c r="A14" s="100" t="s">
        <v>1710</v>
      </c>
      <c r="B14" s="45" t="s">
        <v>1711</v>
      </c>
      <c r="C14" s="68" t="s">
        <v>41</v>
      </c>
      <c r="D14" s="59">
        <v>1</v>
      </c>
      <c r="E14" s="1070"/>
      <c r="F14" s="60">
        <f t="shared" si="0"/>
        <v>0</v>
      </c>
      <c r="G14" s="86"/>
      <c r="H14" s="68" t="s">
        <v>41</v>
      </c>
      <c r="I14" s="59"/>
      <c r="J14" s="50">
        <f t="shared" si="1"/>
        <v>0</v>
      </c>
      <c r="K14" s="60">
        <f t="shared" si="2"/>
        <v>0</v>
      </c>
      <c r="M14" s="68" t="s">
        <v>41</v>
      </c>
      <c r="N14" s="59"/>
      <c r="O14" s="50">
        <f t="shared" si="3"/>
        <v>0</v>
      </c>
      <c r="P14" s="60">
        <f t="shared" si="4"/>
        <v>0</v>
      </c>
      <c r="R14" s="68" t="s">
        <v>41</v>
      </c>
      <c r="S14" s="59">
        <v>1</v>
      </c>
      <c r="T14" s="50">
        <f t="shared" si="5"/>
        <v>0</v>
      </c>
      <c r="U14" s="60">
        <f t="shared" si="6"/>
        <v>0</v>
      </c>
    </row>
    <row r="15" spans="1:21" ht="30" customHeight="1">
      <c r="A15" s="100" t="s">
        <v>1712</v>
      </c>
      <c r="B15" s="45" t="s">
        <v>1713</v>
      </c>
      <c r="C15" s="68" t="s">
        <v>41</v>
      </c>
      <c r="D15" s="59">
        <v>1</v>
      </c>
      <c r="E15" s="1070"/>
      <c r="F15" s="60">
        <f t="shared" si="0"/>
        <v>0</v>
      </c>
      <c r="G15" s="86"/>
      <c r="H15" s="68" t="s">
        <v>41</v>
      </c>
      <c r="I15" s="59"/>
      <c r="J15" s="50">
        <f t="shared" si="1"/>
        <v>0</v>
      </c>
      <c r="K15" s="60">
        <f t="shared" si="2"/>
        <v>0</v>
      </c>
      <c r="M15" s="68" t="s">
        <v>41</v>
      </c>
      <c r="N15" s="59"/>
      <c r="O15" s="50">
        <f t="shared" si="3"/>
        <v>0</v>
      </c>
      <c r="P15" s="60">
        <f t="shared" si="4"/>
        <v>0</v>
      </c>
      <c r="R15" s="68" t="s">
        <v>41</v>
      </c>
      <c r="S15" s="59">
        <v>1</v>
      </c>
      <c r="T15" s="50">
        <f t="shared" si="5"/>
        <v>0</v>
      </c>
      <c r="U15" s="60">
        <f t="shared" si="6"/>
        <v>0</v>
      </c>
    </row>
    <row r="16" spans="1:21" ht="22.5" customHeight="1">
      <c r="A16" s="58"/>
      <c r="B16" s="101" t="s">
        <v>1714</v>
      </c>
      <c r="C16" s="46"/>
      <c r="D16" s="47"/>
      <c r="E16" s="50"/>
      <c r="F16" s="60"/>
      <c r="G16" s="86"/>
      <c r="H16" s="46"/>
      <c r="I16" s="47"/>
      <c r="J16" s="50"/>
      <c r="K16" s="60"/>
      <c r="M16" s="46"/>
      <c r="N16" s="47"/>
      <c r="O16" s="50"/>
      <c r="P16" s="60"/>
      <c r="R16" s="46"/>
      <c r="S16" s="47"/>
      <c r="T16" s="50"/>
      <c r="U16" s="60"/>
    </row>
    <row r="17" spans="1:21" ht="67.5" customHeight="1">
      <c r="A17" s="100" t="s">
        <v>1715</v>
      </c>
      <c r="B17" s="45" t="s">
        <v>1716</v>
      </c>
      <c r="C17" s="46" t="s">
        <v>41</v>
      </c>
      <c r="D17" s="59">
        <v>1</v>
      </c>
      <c r="E17" s="1070"/>
      <c r="F17" s="60">
        <f>D17*E17</f>
        <v>0</v>
      </c>
      <c r="G17" s="86"/>
      <c r="H17" s="46" t="s">
        <v>41</v>
      </c>
      <c r="I17" s="59"/>
      <c r="J17" s="50">
        <f t="shared" si="1"/>
        <v>0</v>
      </c>
      <c r="K17" s="60">
        <f>I17*J17</f>
        <v>0</v>
      </c>
      <c r="M17" s="46" t="s">
        <v>41</v>
      </c>
      <c r="N17" s="59"/>
      <c r="O17" s="50">
        <f t="shared" si="3"/>
        <v>0</v>
      </c>
      <c r="P17" s="60">
        <f>N17*O17</f>
        <v>0</v>
      </c>
      <c r="R17" s="46" t="s">
        <v>41</v>
      </c>
      <c r="S17" s="59">
        <v>1</v>
      </c>
      <c r="T17" s="50">
        <f t="shared" si="5"/>
        <v>0</v>
      </c>
      <c r="U17" s="60">
        <f>S17*T17</f>
        <v>0</v>
      </c>
    </row>
    <row r="18" spans="1:21" ht="30" customHeight="1">
      <c r="A18" s="100" t="s">
        <v>1717</v>
      </c>
      <c r="B18" s="55" t="s">
        <v>1718</v>
      </c>
      <c r="C18" s="46" t="s">
        <v>41</v>
      </c>
      <c r="D18" s="59">
        <v>1</v>
      </c>
      <c r="E18" s="1070"/>
      <c r="F18" s="60">
        <f>D18*E18</f>
        <v>0</v>
      </c>
      <c r="G18" s="86"/>
      <c r="H18" s="46" t="s">
        <v>41</v>
      </c>
      <c r="I18" s="59"/>
      <c r="J18" s="50">
        <f t="shared" si="1"/>
        <v>0</v>
      </c>
      <c r="K18" s="60">
        <f>I18*J18</f>
        <v>0</v>
      </c>
      <c r="M18" s="46" t="s">
        <v>41</v>
      </c>
      <c r="N18" s="59"/>
      <c r="O18" s="50">
        <f t="shared" si="3"/>
        <v>0</v>
      </c>
      <c r="P18" s="60">
        <f>N18*O18</f>
        <v>0</v>
      </c>
      <c r="R18" s="46" t="s">
        <v>41</v>
      </c>
      <c r="S18" s="59">
        <v>1</v>
      </c>
      <c r="T18" s="50">
        <f t="shared" si="5"/>
        <v>0</v>
      </c>
      <c r="U18" s="60">
        <f>S18*T18</f>
        <v>0</v>
      </c>
    </row>
    <row r="19" spans="1:21" ht="30" customHeight="1">
      <c r="A19" s="100" t="s">
        <v>1719</v>
      </c>
      <c r="B19" s="45" t="s">
        <v>1720</v>
      </c>
      <c r="C19" s="46" t="s">
        <v>41</v>
      </c>
      <c r="D19" s="59">
        <v>1</v>
      </c>
      <c r="E19" s="1070"/>
      <c r="F19" s="60">
        <f>D19*E19</f>
        <v>0</v>
      </c>
      <c r="G19" s="86"/>
      <c r="H19" s="46" t="s">
        <v>41</v>
      </c>
      <c r="I19" s="59"/>
      <c r="J19" s="50">
        <f t="shared" si="1"/>
        <v>0</v>
      </c>
      <c r="K19" s="60">
        <f>I19*J19</f>
        <v>0</v>
      </c>
      <c r="M19" s="46" t="s">
        <v>41</v>
      </c>
      <c r="N19" s="59"/>
      <c r="O19" s="50">
        <f t="shared" si="3"/>
        <v>0</v>
      </c>
      <c r="P19" s="60">
        <f>N19*O19</f>
        <v>0</v>
      </c>
      <c r="R19" s="46" t="s">
        <v>41</v>
      </c>
      <c r="S19" s="59">
        <v>1</v>
      </c>
      <c r="T19" s="50">
        <f t="shared" si="5"/>
        <v>0</v>
      </c>
      <c r="U19" s="60">
        <f>S19*T19</f>
        <v>0</v>
      </c>
    </row>
    <row r="20" spans="1:21" ht="31.5" customHeight="1">
      <c r="A20" s="100" t="s">
        <v>1721</v>
      </c>
      <c r="B20" s="45" t="s">
        <v>1722</v>
      </c>
      <c r="C20" s="46" t="s">
        <v>41</v>
      </c>
      <c r="D20" s="59">
        <v>1</v>
      </c>
      <c r="E20" s="1072"/>
      <c r="F20" s="60">
        <f>D20*E20</f>
        <v>0</v>
      </c>
      <c r="G20" s="86"/>
      <c r="H20" s="46" t="s">
        <v>41</v>
      </c>
      <c r="I20" s="59"/>
      <c r="J20" s="50">
        <f t="shared" si="1"/>
        <v>0</v>
      </c>
      <c r="K20" s="60">
        <f>I20*J20</f>
        <v>0</v>
      </c>
      <c r="M20" s="46" t="s">
        <v>41</v>
      </c>
      <c r="N20" s="59"/>
      <c r="O20" s="50">
        <f t="shared" si="3"/>
        <v>0</v>
      </c>
      <c r="P20" s="60">
        <f>N20*O20</f>
        <v>0</v>
      </c>
      <c r="R20" s="46" t="s">
        <v>41</v>
      </c>
      <c r="S20" s="59">
        <v>1</v>
      </c>
      <c r="T20" s="50">
        <f t="shared" si="5"/>
        <v>0</v>
      </c>
      <c r="U20" s="60">
        <f>S20*T20</f>
        <v>0</v>
      </c>
    </row>
    <row r="21" spans="1:21" ht="12.75" customHeight="1">
      <c r="A21" s="100" t="s">
        <v>1723</v>
      </c>
      <c r="B21" s="45" t="s">
        <v>1724</v>
      </c>
      <c r="C21" s="46" t="s">
        <v>41</v>
      </c>
      <c r="D21" s="59">
        <v>1</v>
      </c>
      <c r="E21" s="1072"/>
      <c r="F21" s="57">
        <f>D21*E21</f>
        <v>0</v>
      </c>
      <c r="G21" s="86"/>
      <c r="H21" s="46" t="s">
        <v>41</v>
      </c>
      <c r="I21" s="59"/>
      <c r="J21" s="50">
        <f t="shared" si="1"/>
        <v>0</v>
      </c>
      <c r="K21" s="57">
        <f>I21*J21</f>
        <v>0</v>
      </c>
      <c r="M21" s="46" t="s">
        <v>41</v>
      </c>
      <c r="N21" s="59"/>
      <c r="O21" s="50">
        <f t="shared" si="3"/>
        <v>0</v>
      </c>
      <c r="P21" s="57">
        <f>N21*O21</f>
        <v>0</v>
      </c>
      <c r="R21" s="46" t="s">
        <v>41</v>
      </c>
      <c r="S21" s="59">
        <v>1</v>
      </c>
      <c r="T21" s="50">
        <f t="shared" si="5"/>
        <v>0</v>
      </c>
      <c r="U21" s="57">
        <f>S21*T21</f>
        <v>0</v>
      </c>
    </row>
    <row r="22" spans="1:21">
      <c r="A22" s="69" t="s">
        <v>1443</v>
      </c>
      <c r="E22" s="57"/>
      <c r="G22" s="86"/>
      <c r="J22" s="57"/>
      <c r="O22" s="57"/>
      <c r="T22" s="57"/>
    </row>
    <row r="23" spans="1:21" s="112" customFormat="1">
      <c r="A23" s="126" t="s">
        <v>1279</v>
      </c>
      <c r="B23" s="127" t="s">
        <v>1725</v>
      </c>
      <c r="C23" s="128"/>
      <c r="D23" s="128"/>
      <c r="E23" s="128"/>
      <c r="F23" s="129">
        <f>SUM(F7:F15,F17:F21)</f>
        <v>0</v>
      </c>
      <c r="H23" s="128"/>
      <c r="I23" s="128"/>
      <c r="J23" s="128"/>
      <c r="K23" s="129">
        <f>SUM(K7:K15,K17:K21)</f>
        <v>0</v>
      </c>
      <c r="M23" s="128"/>
      <c r="N23" s="128"/>
      <c r="O23" s="128"/>
      <c r="P23" s="129">
        <f>SUM(P7:P15,P17:P21)</f>
        <v>0</v>
      </c>
      <c r="R23" s="128"/>
      <c r="S23" s="128"/>
      <c r="T23" s="128"/>
      <c r="U23" s="129">
        <f>SUM(U7:U15,U17:U21)</f>
        <v>0</v>
      </c>
    </row>
    <row r="24" spans="1:21">
      <c r="E24" s="57"/>
      <c r="J24" s="57"/>
      <c r="O24" s="57"/>
      <c r="T24" s="57"/>
    </row>
    <row r="25" spans="1:21">
      <c r="E25" s="57"/>
      <c r="J25" s="57"/>
      <c r="O25" s="57"/>
      <c r="T25" s="57"/>
    </row>
    <row r="26" spans="1:21">
      <c r="E26" s="57"/>
      <c r="J26" s="57"/>
      <c r="O26" s="57"/>
      <c r="T26" s="57"/>
    </row>
    <row r="27" spans="1:21">
      <c r="E27" s="57"/>
      <c r="J27" s="57"/>
      <c r="O27" s="57"/>
      <c r="T27" s="57"/>
    </row>
    <row r="28" spans="1:21">
      <c r="E28" s="57"/>
      <c r="J28" s="57"/>
      <c r="O28" s="57"/>
      <c r="T28" s="57"/>
    </row>
    <row r="29" spans="1:21">
      <c r="E29" s="57"/>
      <c r="J29" s="57"/>
      <c r="O29" s="57"/>
      <c r="T29" s="57"/>
    </row>
    <row r="30" spans="1:21">
      <c r="E30" s="57"/>
      <c r="J30" s="57"/>
      <c r="O30" s="57"/>
      <c r="T30" s="57"/>
    </row>
    <row r="31" spans="1:21">
      <c r="E31" s="57"/>
      <c r="J31" s="57"/>
      <c r="O31" s="57"/>
      <c r="T31" s="57"/>
    </row>
    <row r="32" spans="1:21">
      <c r="E32" s="57"/>
      <c r="J32" s="57"/>
      <c r="O32" s="57"/>
      <c r="T32" s="57"/>
    </row>
    <row r="33" spans="5:20">
      <c r="E33" s="57"/>
      <c r="J33" s="57"/>
      <c r="O33" s="57"/>
      <c r="T33" s="57"/>
    </row>
    <row r="34" spans="5:20">
      <c r="E34" s="57"/>
      <c r="J34" s="57"/>
      <c r="O34" s="57"/>
      <c r="T34" s="57"/>
    </row>
    <row r="35" spans="5:20">
      <c r="E35" s="57"/>
      <c r="J35" s="57"/>
      <c r="O35" s="57"/>
      <c r="T35" s="57"/>
    </row>
    <row r="36" spans="5:20">
      <c r="E36" s="57"/>
      <c r="J36" s="57"/>
      <c r="O36" s="57"/>
      <c r="T36" s="57"/>
    </row>
    <row r="37" spans="5:20">
      <c r="E37" s="57"/>
      <c r="J37" s="57"/>
      <c r="O37" s="57"/>
      <c r="T37" s="57"/>
    </row>
    <row r="38" spans="5:20">
      <c r="E38" s="57"/>
      <c r="J38" s="57"/>
      <c r="O38" s="57"/>
      <c r="T38" s="57"/>
    </row>
    <row r="39" spans="5:20">
      <c r="E39" s="57"/>
      <c r="J39" s="57"/>
      <c r="O39" s="57"/>
      <c r="T39" s="57"/>
    </row>
    <row r="40" spans="5:20">
      <c r="E40" s="57"/>
      <c r="J40" s="57"/>
      <c r="O40" s="57"/>
      <c r="T40" s="57"/>
    </row>
    <row r="41" spans="5:20">
      <c r="E41" s="57"/>
      <c r="J41" s="57"/>
      <c r="O41" s="57"/>
      <c r="T41" s="57"/>
    </row>
    <row r="42" spans="5:20">
      <c r="E42" s="57"/>
      <c r="J42" s="57"/>
      <c r="O42" s="57"/>
      <c r="T42" s="57"/>
    </row>
    <row r="43" spans="5:20">
      <c r="E43" s="57"/>
      <c r="J43" s="57"/>
      <c r="O43" s="57"/>
      <c r="T43" s="57"/>
    </row>
    <row r="44" spans="5:20">
      <c r="E44" s="57"/>
      <c r="J44" s="57"/>
      <c r="O44" s="57"/>
      <c r="T44" s="57"/>
    </row>
    <row r="45" spans="5:20">
      <c r="E45" s="57"/>
      <c r="J45" s="57"/>
      <c r="O45" s="57"/>
      <c r="T45" s="57"/>
    </row>
    <row r="46" spans="5:20">
      <c r="E46" s="57"/>
      <c r="J46" s="57"/>
      <c r="O46" s="57"/>
      <c r="T46" s="57"/>
    </row>
    <row r="47" spans="5:20">
      <c r="E47" s="57"/>
      <c r="J47" s="57"/>
      <c r="O47" s="57"/>
      <c r="T47" s="57"/>
    </row>
    <row r="48" spans="5:20">
      <c r="E48" s="57"/>
      <c r="J48" s="57"/>
      <c r="O48" s="57"/>
      <c r="T48" s="57"/>
    </row>
    <row r="49" spans="5:20">
      <c r="E49" s="57"/>
      <c r="J49" s="57"/>
      <c r="O49" s="57"/>
      <c r="T49" s="57"/>
    </row>
    <row r="50" spans="5:20">
      <c r="E50" s="57"/>
      <c r="J50" s="57"/>
      <c r="O50" s="57"/>
      <c r="T50" s="57"/>
    </row>
    <row r="51" spans="5:20">
      <c r="E51" s="57"/>
      <c r="J51" s="57"/>
      <c r="O51" s="57"/>
      <c r="T51" s="57"/>
    </row>
    <row r="52" spans="5:20">
      <c r="E52" s="57"/>
      <c r="J52" s="57"/>
      <c r="O52" s="57"/>
      <c r="T52" s="57"/>
    </row>
    <row r="53" spans="5:20">
      <c r="E53" s="57"/>
      <c r="J53" s="57"/>
      <c r="O53" s="57"/>
      <c r="T53" s="57"/>
    </row>
    <row r="54" spans="5:20">
      <c r="E54" s="57"/>
      <c r="J54" s="57"/>
      <c r="O54" s="57"/>
      <c r="T54" s="57"/>
    </row>
    <row r="55" spans="5:20">
      <c r="E55" s="57"/>
      <c r="J55" s="57"/>
      <c r="O55" s="57"/>
      <c r="T55" s="57"/>
    </row>
    <row r="56" spans="5:20">
      <c r="E56" s="57"/>
      <c r="J56" s="57"/>
      <c r="O56" s="57"/>
      <c r="T56" s="57"/>
    </row>
    <row r="57" spans="5:20">
      <c r="E57" s="57"/>
      <c r="J57" s="57"/>
      <c r="O57" s="57"/>
      <c r="T57" s="57"/>
    </row>
    <row r="58" spans="5:20">
      <c r="E58" s="57"/>
      <c r="J58" s="57"/>
      <c r="O58" s="57"/>
      <c r="T58" s="57"/>
    </row>
    <row r="59" spans="5:20">
      <c r="E59" s="57"/>
      <c r="J59" s="57"/>
      <c r="O59" s="57"/>
      <c r="T59" s="57"/>
    </row>
    <row r="60" spans="5:20">
      <c r="E60" s="57"/>
      <c r="J60" s="57"/>
      <c r="O60" s="57"/>
      <c r="T60" s="57"/>
    </row>
    <row r="61" spans="5:20">
      <c r="E61" s="57"/>
      <c r="J61" s="57"/>
      <c r="O61" s="57"/>
      <c r="T61" s="57"/>
    </row>
    <row r="62" spans="5:20">
      <c r="E62" s="57"/>
      <c r="J62" s="57"/>
      <c r="O62" s="57"/>
      <c r="T62" s="57"/>
    </row>
    <row r="63" spans="5:20">
      <c r="E63" s="57"/>
      <c r="J63" s="57"/>
      <c r="O63" s="57"/>
      <c r="T63" s="57"/>
    </row>
    <row r="64" spans="5:20">
      <c r="E64" s="57"/>
      <c r="J64" s="57"/>
      <c r="O64" s="57"/>
      <c r="T64" s="57"/>
    </row>
    <row r="65" spans="5:20">
      <c r="E65" s="57"/>
      <c r="J65" s="57"/>
      <c r="O65" s="57"/>
      <c r="T65" s="57"/>
    </row>
    <row r="66" spans="5:20">
      <c r="E66" s="57"/>
      <c r="J66" s="57"/>
      <c r="O66" s="57"/>
      <c r="T66" s="57"/>
    </row>
    <row r="67" spans="5:20">
      <c r="E67" s="57"/>
      <c r="J67" s="57"/>
      <c r="O67" s="57"/>
      <c r="T67" s="57"/>
    </row>
    <row r="68" spans="5:20">
      <c r="E68" s="57"/>
      <c r="J68" s="57"/>
      <c r="O68" s="57"/>
      <c r="T68" s="57"/>
    </row>
    <row r="69" spans="5:20">
      <c r="E69" s="57"/>
      <c r="J69" s="57"/>
      <c r="O69" s="57"/>
      <c r="T69" s="57"/>
    </row>
    <row r="70" spans="5:20">
      <c r="E70" s="57"/>
      <c r="J70" s="57"/>
      <c r="O70" s="57"/>
      <c r="T70" s="57"/>
    </row>
    <row r="71" spans="5:20">
      <c r="E71" s="57"/>
      <c r="J71" s="57"/>
      <c r="O71" s="57"/>
      <c r="T71" s="57"/>
    </row>
    <row r="72" spans="5:20">
      <c r="E72" s="57"/>
      <c r="J72" s="57"/>
      <c r="O72" s="57"/>
      <c r="T72" s="57"/>
    </row>
    <row r="73" spans="5:20">
      <c r="E73" s="57"/>
      <c r="J73" s="57"/>
      <c r="O73" s="57"/>
      <c r="T73" s="57"/>
    </row>
    <row r="74" spans="5:20">
      <c r="E74" s="57"/>
      <c r="J74" s="57"/>
      <c r="O74" s="57"/>
      <c r="T74" s="57"/>
    </row>
    <row r="75" spans="5:20">
      <c r="E75" s="57"/>
      <c r="J75" s="57"/>
      <c r="O75" s="57"/>
      <c r="T75" s="57"/>
    </row>
    <row r="76" spans="5:20">
      <c r="E76" s="57"/>
      <c r="J76" s="57"/>
      <c r="O76" s="57"/>
      <c r="T76" s="57"/>
    </row>
    <row r="77" spans="5:20">
      <c r="E77" s="57"/>
      <c r="J77" s="57"/>
      <c r="O77" s="57"/>
      <c r="T77" s="57"/>
    </row>
    <row r="78" spans="5:20">
      <c r="E78" s="57"/>
      <c r="J78" s="57"/>
      <c r="O78" s="57"/>
      <c r="T78" s="57"/>
    </row>
    <row r="79" spans="5:20">
      <c r="E79" s="57"/>
      <c r="J79" s="57"/>
      <c r="O79" s="57"/>
      <c r="T79" s="57"/>
    </row>
    <row r="80" spans="5:20">
      <c r="E80" s="57"/>
      <c r="J80" s="57"/>
      <c r="O80" s="57"/>
      <c r="T80" s="57"/>
    </row>
    <row r="81" spans="5:20">
      <c r="E81" s="57"/>
      <c r="J81" s="57"/>
      <c r="O81" s="57"/>
      <c r="T81" s="57"/>
    </row>
    <row r="82" spans="5:20">
      <c r="E82" s="57"/>
      <c r="J82" s="57"/>
      <c r="O82" s="57"/>
      <c r="T82" s="57"/>
    </row>
    <row r="83" spans="5:20">
      <c r="E83" s="57"/>
      <c r="J83" s="57"/>
      <c r="O83" s="57"/>
      <c r="T83" s="57"/>
    </row>
    <row r="84" spans="5:20">
      <c r="E84" s="57"/>
      <c r="J84" s="57"/>
      <c r="O84" s="57"/>
      <c r="T84" s="57"/>
    </row>
    <row r="85" spans="5:20">
      <c r="E85" s="57"/>
      <c r="J85" s="57"/>
      <c r="O85" s="57"/>
      <c r="T85" s="57"/>
    </row>
    <row r="86" spans="5:20">
      <c r="E86" s="57"/>
      <c r="J86" s="57"/>
      <c r="O86" s="57"/>
      <c r="T86" s="57"/>
    </row>
    <row r="87" spans="5:20">
      <c r="E87" s="57"/>
      <c r="J87" s="57"/>
      <c r="O87" s="57"/>
      <c r="T87" s="57"/>
    </row>
    <row r="88" spans="5:20">
      <c r="E88" s="57"/>
      <c r="J88" s="57"/>
      <c r="O88" s="57"/>
      <c r="T88" s="57"/>
    </row>
    <row r="89" spans="5:20">
      <c r="E89" s="57"/>
      <c r="J89" s="57"/>
      <c r="O89" s="57"/>
      <c r="T89" s="57"/>
    </row>
    <row r="90" spans="5:20">
      <c r="E90" s="57"/>
      <c r="J90" s="57"/>
      <c r="O90" s="57"/>
      <c r="T90" s="57"/>
    </row>
    <row r="91" spans="5:20">
      <c r="E91" s="57"/>
      <c r="J91" s="57"/>
      <c r="O91" s="57"/>
      <c r="T91" s="57"/>
    </row>
    <row r="92" spans="5:20">
      <c r="E92" s="57"/>
      <c r="J92" s="57"/>
      <c r="O92" s="57"/>
      <c r="T92" s="57"/>
    </row>
    <row r="93" spans="5:20">
      <c r="E93" s="57"/>
      <c r="J93" s="57"/>
      <c r="O93" s="57"/>
      <c r="T93" s="57"/>
    </row>
    <row r="94" spans="5:20">
      <c r="E94" s="57"/>
      <c r="J94" s="57"/>
      <c r="O94" s="57"/>
      <c r="T94" s="57"/>
    </row>
    <row r="95" spans="5:20">
      <c r="E95" s="57"/>
      <c r="J95" s="57"/>
      <c r="O95" s="57"/>
      <c r="T95" s="57"/>
    </row>
    <row r="96" spans="5:20">
      <c r="E96" s="57"/>
      <c r="J96" s="57"/>
      <c r="O96" s="57"/>
      <c r="T96" s="57"/>
    </row>
    <row r="97" spans="5:20">
      <c r="E97" s="57"/>
      <c r="J97" s="57"/>
      <c r="O97" s="57"/>
      <c r="T97" s="57"/>
    </row>
    <row r="98" spans="5:20">
      <c r="E98" s="57"/>
      <c r="J98" s="57"/>
      <c r="O98" s="57"/>
      <c r="T98" s="57"/>
    </row>
    <row r="99" spans="5:20">
      <c r="E99" s="57"/>
      <c r="J99" s="57"/>
      <c r="O99" s="57"/>
      <c r="T99" s="57"/>
    </row>
    <row r="100" spans="5:20">
      <c r="E100" s="57"/>
      <c r="J100" s="57"/>
      <c r="O100" s="57"/>
      <c r="T100" s="57"/>
    </row>
    <row r="101" spans="5:20">
      <c r="E101" s="57"/>
      <c r="J101" s="57"/>
      <c r="O101" s="57"/>
      <c r="T101" s="57"/>
    </row>
    <row r="102" spans="5:20">
      <c r="E102" s="57"/>
      <c r="J102" s="57"/>
      <c r="O102" s="57"/>
      <c r="T102" s="57"/>
    </row>
    <row r="103" spans="5:20">
      <c r="E103" s="57"/>
      <c r="J103" s="57"/>
      <c r="O103" s="57"/>
      <c r="T103" s="57"/>
    </row>
    <row r="104" spans="5:20">
      <c r="E104" s="57"/>
      <c r="J104" s="57"/>
      <c r="O104" s="57"/>
      <c r="T104" s="57"/>
    </row>
    <row r="105" spans="5:20">
      <c r="E105" s="57"/>
      <c r="J105" s="57"/>
      <c r="O105" s="57"/>
      <c r="T105" s="57"/>
    </row>
    <row r="106" spans="5:20">
      <c r="E106" s="57"/>
      <c r="J106" s="57"/>
      <c r="O106" s="57"/>
      <c r="T106" s="57"/>
    </row>
    <row r="107" spans="5:20">
      <c r="E107" s="57"/>
      <c r="J107" s="57"/>
      <c r="O107" s="57"/>
      <c r="T107" s="57"/>
    </row>
    <row r="108" spans="5:20">
      <c r="E108" s="57"/>
      <c r="J108" s="57"/>
      <c r="O108" s="57"/>
      <c r="T108" s="57"/>
    </row>
    <row r="109" spans="5:20">
      <c r="E109" s="57"/>
      <c r="J109" s="57"/>
      <c r="O109" s="57"/>
      <c r="T109" s="57"/>
    </row>
    <row r="110" spans="5:20">
      <c r="E110" s="57"/>
      <c r="J110" s="57"/>
      <c r="O110" s="57"/>
      <c r="T110" s="57"/>
    </row>
    <row r="111" spans="5:20">
      <c r="E111" s="57"/>
      <c r="J111" s="57"/>
      <c r="O111" s="57"/>
      <c r="T111" s="57"/>
    </row>
    <row r="112" spans="5:20">
      <c r="E112" s="57"/>
      <c r="J112" s="57"/>
      <c r="O112" s="57"/>
      <c r="T112" s="57"/>
    </row>
    <row r="113" spans="5:20">
      <c r="E113" s="57"/>
      <c r="J113" s="57"/>
      <c r="O113" s="57"/>
      <c r="T113" s="57"/>
    </row>
    <row r="114" spans="5:20">
      <c r="E114" s="57"/>
      <c r="J114" s="57"/>
      <c r="O114" s="57"/>
      <c r="T114" s="57"/>
    </row>
    <row r="115" spans="5:20">
      <c r="E115" s="57"/>
      <c r="J115" s="57"/>
      <c r="O115" s="57"/>
      <c r="T115" s="57"/>
    </row>
    <row r="116" spans="5:20">
      <c r="E116" s="57"/>
      <c r="J116" s="57"/>
      <c r="O116" s="57"/>
      <c r="T116" s="57"/>
    </row>
    <row r="117" spans="5:20">
      <c r="E117" s="57"/>
      <c r="J117" s="57"/>
      <c r="O117" s="57"/>
      <c r="T117" s="57"/>
    </row>
    <row r="118" spans="5:20">
      <c r="E118" s="57"/>
      <c r="J118" s="57"/>
      <c r="O118" s="57"/>
      <c r="T118" s="57"/>
    </row>
    <row r="119" spans="5:20">
      <c r="E119" s="57"/>
      <c r="J119" s="57"/>
      <c r="O119" s="57"/>
      <c r="T119" s="57"/>
    </row>
    <row r="120" spans="5:20">
      <c r="E120" s="57"/>
      <c r="J120" s="57"/>
      <c r="O120" s="57"/>
      <c r="T120" s="57"/>
    </row>
    <row r="121" spans="5:20">
      <c r="E121" s="57"/>
      <c r="J121" s="57"/>
      <c r="O121" s="57"/>
      <c r="T121" s="57"/>
    </row>
    <row r="122" spans="5:20">
      <c r="E122" s="57"/>
      <c r="J122" s="57"/>
      <c r="O122" s="57"/>
      <c r="T122" s="57"/>
    </row>
    <row r="123" spans="5:20">
      <c r="E123" s="57"/>
      <c r="J123" s="57"/>
      <c r="O123" s="57"/>
      <c r="T123" s="57"/>
    </row>
    <row r="124" spans="5:20">
      <c r="E124" s="57"/>
      <c r="J124" s="57"/>
      <c r="O124" s="57"/>
      <c r="T124" s="57"/>
    </row>
    <row r="125" spans="5:20">
      <c r="E125" s="57"/>
      <c r="J125" s="57"/>
      <c r="O125" s="57"/>
      <c r="T125" s="57"/>
    </row>
    <row r="126" spans="5:20">
      <c r="E126" s="57"/>
      <c r="J126" s="57"/>
      <c r="O126" s="57"/>
      <c r="T126" s="57"/>
    </row>
    <row r="127" spans="5:20">
      <c r="E127" s="57"/>
      <c r="J127" s="57"/>
      <c r="O127" s="57"/>
      <c r="T127" s="57"/>
    </row>
    <row r="128" spans="5:20">
      <c r="E128" s="57"/>
      <c r="J128" s="57"/>
      <c r="O128" s="57"/>
      <c r="T128" s="57"/>
    </row>
    <row r="129" spans="5:20">
      <c r="E129" s="57"/>
      <c r="J129" s="57"/>
      <c r="O129" s="57"/>
      <c r="T129" s="57"/>
    </row>
    <row r="130" spans="5:20">
      <c r="E130" s="57"/>
      <c r="J130" s="57"/>
      <c r="O130" s="57"/>
      <c r="T130" s="57"/>
    </row>
    <row r="131" spans="5:20">
      <c r="E131" s="57"/>
      <c r="J131" s="57"/>
      <c r="O131" s="57"/>
      <c r="T131" s="57"/>
    </row>
    <row r="132" spans="5:20">
      <c r="E132" s="57"/>
      <c r="J132" s="57"/>
      <c r="O132" s="57"/>
      <c r="T132" s="57"/>
    </row>
    <row r="133" spans="5:20">
      <c r="E133" s="57"/>
      <c r="J133" s="57"/>
      <c r="O133" s="57"/>
      <c r="T133" s="57"/>
    </row>
    <row r="134" spans="5:20">
      <c r="E134" s="57"/>
      <c r="J134" s="57"/>
      <c r="O134" s="57"/>
      <c r="T134" s="57"/>
    </row>
    <row r="135" spans="5:20">
      <c r="E135" s="57"/>
      <c r="J135" s="57"/>
      <c r="O135" s="57"/>
      <c r="T135" s="57"/>
    </row>
    <row r="136" spans="5:20">
      <c r="E136" s="57"/>
      <c r="J136" s="57"/>
      <c r="O136" s="57"/>
      <c r="T136" s="57"/>
    </row>
    <row r="137" spans="5:20">
      <c r="E137" s="57"/>
      <c r="J137" s="57"/>
      <c r="O137" s="57"/>
      <c r="T137" s="57"/>
    </row>
    <row r="138" spans="5:20">
      <c r="E138" s="57"/>
      <c r="J138" s="57"/>
      <c r="O138" s="57"/>
      <c r="T138" s="57"/>
    </row>
    <row r="139" spans="5:20">
      <c r="E139" s="57"/>
      <c r="J139" s="57"/>
      <c r="O139" s="57"/>
      <c r="T139" s="57"/>
    </row>
    <row r="140" spans="5:20">
      <c r="E140" s="57"/>
      <c r="J140" s="57"/>
      <c r="O140" s="57"/>
      <c r="T140" s="57"/>
    </row>
    <row r="141" spans="5:20">
      <c r="E141" s="57"/>
      <c r="J141" s="57"/>
      <c r="O141" s="57"/>
      <c r="T141" s="57"/>
    </row>
    <row r="142" spans="5:20">
      <c r="E142" s="57"/>
      <c r="J142" s="57"/>
      <c r="O142" s="57"/>
      <c r="T142" s="57"/>
    </row>
    <row r="143" spans="5:20">
      <c r="E143" s="57"/>
      <c r="J143" s="57"/>
      <c r="O143" s="57"/>
      <c r="T143" s="57"/>
    </row>
    <row r="144" spans="5:20">
      <c r="E144" s="57"/>
      <c r="J144" s="57"/>
      <c r="O144" s="57"/>
      <c r="T144" s="57"/>
    </row>
    <row r="145" spans="5:20">
      <c r="E145" s="57"/>
      <c r="J145" s="57"/>
      <c r="O145" s="57"/>
      <c r="T145" s="57"/>
    </row>
    <row r="146" spans="5:20">
      <c r="E146" s="57"/>
      <c r="J146" s="57"/>
      <c r="O146" s="57"/>
      <c r="T146" s="57"/>
    </row>
    <row r="147" spans="5:20">
      <c r="E147" s="57"/>
      <c r="J147" s="57"/>
      <c r="O147" s="57"/>
      <c r="T147" s="57"/>
    </row>
    <row r="148" spans="5:20">
      <c r="E148" s="57"/>
      <c r="J148" s="57"/>
      <c r="O148" s="57"/>
      <c r="T148" s="57"/>
    </row>
    <row r="149" spans="5:20">
      <c r="E149" s="57"/>
      <c r="J149" s="57"/>
      <c r="O149" s="57"/>
      <c r="T149" s="57"/>
    </row>
    <row r="150" spans="5:20">
      <c r="E150" s="57"/>
      <c r="J150" s="57"/>
      <c r="O150" s="57"/>
      <c r="T150" s="57"/>
    </row>
    <row r="151" spans="5:20">
      <c r="E151" s="57"/>
      <c r="J151" s="57"/>
      <c r="O151" s="57"/>
      <c r="T151" s="57"/>
    </row>
    <row r="152" spans="5:20">
      <c r="E152" s="57"/>
      <c r="J152" s="57"/>
      <c r="O152" s="57"/>
      <c r="T152" s="57"/>
    </row>
    <row r="153" spans="5:20">
      <c r="E153" s="57"/>
      <c r="J153" s="57"/>
      <c r="O153" s="57"/>
      <c r="T153" s="57"/>
    </row>
    <row r="154" spans="5:20">
      <c r="E154" s="57"/>
      <c r="J154" s="57"/>
      <c r="O154" s="57"/>
      <c r="T154" s="57"/>
    </row>
    <row r="155" spans="5:20">
      <c r="E155" s="57"/>
      <c r="J155" s="57"/>
      <c r="O155" s="57"/>
      <c r="T155" s="57"/>
    </row>
    <row r="156" spans="5:20">
      <c r="E156" s="57"/>
      <c r="J156" s="57"/>
      <c r="O156" s="57"/>
      <c r="T156" s="57"/>
    </row>
    <row r="157" spans="5:20">
      <c r="E157" s="57"/>
      <c r="J157" s="57"/>
      <c r="O157" s="57"/>
      <c r="T157" s="57"/>
    </row>
    <row r="158" spans="5:20">
      <c r="E158" s="57"/>
      <c r="J158" s="57"/>
      <c r="O158" s="57"/>
      <c r="T158" s="57"/>
    </row>
    <row r="159" spans="5:20">
      <c r="E159" s="57"/>
      <c r="J159" s="57"/>
      <c r="O159" s="57"/>
      <c r="T159" s="57"/>
    </row>
    <row r="160" spans="5:20">
      <c r="E160" s="57"/>
      <c r="J160" s="57"/>
      <c r="O160" s="57"/>
      <c r="T160" s="57"/>
    </row>
    <row r="161" spans="5:20">
      <c r="E161" s="57"/>
      <c r="J161" s="57"/>
      <c r="O161" s="57"/>
      <c r="T161" s="57"/>
    </row>
    <row r="162" spans="5:20">
      <c r="E162" s="57"/>
      <c r="J162" s="57"/>
      <c r="O162" s="57"/>
      <c r="T162" s="57"/>
    </row>
    <row r="163" spans="5:20">
      <c r="E163" s="57"/>
      <c r="J163" s="57"/>
      <c r="O163" s="57"/>
      <c r="T163" s="57"/>
    </row>
    <row r="164" spans="5:20">
      <c r="E164" s="57"/>
      <c r="J164" s="57"/>
      <c r="O164" s="57"/>
      <c r="T164" s="57"/>
    </row>
    <row r="165" spans="5:20">
      <c r="E165" s="57"/>
      <c r="J165" s="57"/>
      <c r="O165" s="57"/>
      <c r="T165" s="57"/>
    </row>
    <row r="166" spans="5:20">
      <c r="E166" s="57"/>
      <c r="J166" s="57"/>
      <c r="O166" s="57"/>
      <c r="T166" s="57"/>
    </row>
    <row r="167" spans="5:20">
      <c r="E167" s="57"/>
      <c r="J167" s="57"/>
      <c r="O167" s="57"/>
      <c r="T167" s="57"/>
    </row>
    <row r="168" spans="5:20">
      <c r="E168" s="57"/>
      <c r="J168" s="57"/>
      <c r="O168" s="57"/>
      <c r="T168" s="57"/>
    </row>
    <row r="169" spans="5:20">
      <c r="E169" s="57"/>
      <c r="J169" s="57"/>
      <c r="O169" s="57"/>
      <c r="T169" s="57"/>
    </row>
    <row r="170" spans="5:20">
      <c r="E170" s="57"/>
      <c r="J170" s="57"/>
      <c r="O170" s="57"/>
      <c r="T170" s="57"/>
    </row>
    <row r="171" spans="5:20">
      <c r="E171" s="57"/>
      <c r="J171" s="57"/>
      <c r="O171" s="57"/>
      <c r="T171" s="57"/>
    </row>
    <row r="172" spans="5:20">
      <c r="E172" s="57"/>
      <c r="J172" s="57"/>
      <c r="O172" s="57"/>
      <c r="T172" s="57"/>
    </row>
    <row r="173" spans="5:20">
      <c r="E173" s="57"/>
      <c r="J173" s="57"/>
      <c r="O173" s="57"/>
      <c r="T173" s="57"/>
    </row>
    <row r="174" spans="5:20">
      <c r="E174" s="57"/>
      <c r="J174" s="57"/>
      <c r="O174" s="57"/>
      <c r="T174" s="57"/>
    </row>
    <row r="175" spans="5:20">
      <c r="E175" s="57"/>
      <c r="J175" s="57"/>
      <c r="O175" s="57"/>
      <c r="T175" s="57"/>
    </row>
    <row r="176" spans="5:20">
      <c r="E176" s="57"/>
      <c r="J176" s="57"/>
      <c r="O176" s="57"/>
      <c r="T176" s="57"/>
    </row>
    <row r="177" spans="5:20">
      <c r="E177" s="57"/>
      <c r="J177" s="57"/>
      <c r="O177" s="57"/>
      <c r="T177" s="57"/>
    </row>
    <row r="178" spans="5:20">
      <c r="E178" s="57"/>
      <c r="J178" s="57"/>
      <c r="O178" s="57"/>
      <c r="T178" s="57"/>
    </row>
    <row r="179" spans="5:20">
      <c r="E179" s="57"/>
      <c r="J179" s="57"/>
      <c r="O179" s="57"/>
      <c r="T179" s="57"/>
    </row>
    <row r="180" spans="5:20">
      <c r="E180" s="57"/>
      <c r="J180" s="57"/>
      <c r="O180" s="57"/>
      <c r="T180" s="57"/>
    </row>
    <row r="181" spans="5:20">
      <c r="E181" s="57"/>
      <c r="J181" s="57"/>
      <c r="O181" s="57"/>
      <c r="T181" s="57"/>
    </row>
    <row r="182" spans="5:20">
      <c r="E182" s="57"/>
      <c r="J182" s="57"/>
      <c r="O182" s="57"/>
      <c r="T182" s="57"/>
    </row>
    <row r="183" spans="5:20">
      <c r="E183" s="57"/>
      <c r="J183" s="57"/>
      <c r="O183" s="57"/>
      <c r="T183" s="57"/>
    </row>
    <row r="184" spans="5:20">
      <c r="E184" s="57"/>
      <c r="J184" s="57"/>
      <c r="O184" s="57"/>
      <c r="T184" s="57"/>
    </row>
    <row r="185" spans="5:20">
      <c r="E185" s="57"/>
      <c r="J185" s="57"/>
      <c r="O185" s="57"/>
      <c r="T185" s="57"/>
    </row>
    <row r="186" spans="5:20">
      <c r="E186" s="57"/>
      <c r="J186" s="57"/>
      <c r="O186" s="57"/>
      <c r="T186" s="57"/>
    </row>
    <row r="187" spans="5:20">
      <c r="E187" s="57"/>
      <c r="J187" s="57"/>
      <c r="O187" s="57"/>
      <c r="T187" s="57"/>
    </row>
    <row r="188" spans="5:20">
      <c r="E188" s="57"/>
      <c r="J188" s="57"/>
      <c r="O188" s="57"/>
      <c r="T188" s="57"/>
    </row>
    <row r="189" spans="5:20">
      <c r="E189" s="57"/>
      <c r="J189" s="57"/>
      <c r="O189" s="57"/>
      <c r="T189" s="57"/>
    </row>
    <row r="190" spans="5:20">
      <c r="E190" s="57"/>
      <c r="J190" s="57"/>
      <c r="O190" s="57"/>
      <c r="T190" s="57"/>
    </row>
    <row r="191" spans="5:20">
      <c r="E191" s="57"/>
      <c r="J191" s="57"/>
      <c r="O191" s="57"/>
      <c r="T191" s="57"/>
    </row>
    <row r="192" spans="5:20">
      <c r="E192" s="57"/>
      <c r="J192" s="57"/>
      <c r="O192" s="57"/>
      <c r="T192" s="57"/>
    </row>
    <row r="193" spans="5:20">
      <c r="E193" s="57"/>
      <c r="J193" s="57"/>
      <c r="O193" s="57"/>
      <c r="T193" s="57"/>
    </row>
    <row r="194" spans="5:20">
      <c r="E194" s="57"/>
      <c r="J194" s="57"/>
      <c r="O194" s="57"/>
      <c r="T194" s="57"/>
    </row>
    <row r="195" spans="5:20">
      <c r="E195" s="57"/>
      <c r="J195" s="57"/>
      <c r="O195" s="57"/>
      <c r="T195" s="57"/>
    </row>
    <row r="196" spans="5:20">
      <c r="E196" s="57"/>
      <c r="J196" s="57"/>
      <c r="O196" s="57"/>
      <c r="T196" s="57"/>
    </row>
    <row r="197" spans="5:20">
      <c r="E197" s="57"/>
      <c r="J197" s="57"/>
      <c r="O197" s="57"/>
      <c r="T197" s="57"/>
    </row>
    <row r="198" spans="5:20">
      <c r="E198" s="57"/>
      <c r="J198" s="57"/>
      <c r="O198" s="57"/>
      <c r="T198" s="57"/>
    </row>
    <row r="199" spans="5:20">
      <c r="E199" s="57"/>
      <c r="J199" s="57"/>
      <c r="O199" s="57"/>
      <c r="T199" s="57"/>
    </row>
    <row r="200" spans="5:20">
      <c r="E200" s="57"/>
      <c r="J200" s="57"/>
      <c r="O200" s="57"/>
      <c r="T200" s="57"/>
    </row>
    <row r="201" spans="5:20">
      <c r="E201" s="57"/>
      <c r="J201" s="57"/>
      <c r="O201" s="57"/>
      <c r="T201" s="57"/>
    </row>
    <row r="202" spans="5:20">
      <c r="E202" s="57"/>
      <c r="J202" s="57"/>
      <c r="O202" s="57"/>
      <c r="T202" s="57"/>
    </row>
    <row r="203" spans="5:20">
      <c r="E203" s="57"/>
      <c r="J203" s="57"/>
      <c r="O203" s="57"/>
      <c r="T203" s="57"/>
    </row>
    <row r="204" spans="5:20">
      <c r="E204" s="57"/>
      <c r="J204" s="57"/>
      <c r="O204" s="57"/>
      <c r="T204" s="57"/>
    </row>
    <row r="205" spans="5:20">
      <c r="E205" s="57"/>
      <c r="J205" s="57"/>
      <c r="O205" s="57"/>
      <c r="T205" s="57"/>
    </row>
    <row r="206" spans="5:20">
      <c r="E206" s="57"/>
      <c r="J206" s="57"/>
      <c r="O206" s="57"/>
      <c r="T206" s="57"/>
    </row>
    <row r="207" spans="5:20">
      <c r="E207" s="57"/>
      <c r="J207" s="57"/>
      <c r="O207" s="57"/>
      <c r="T207" s="57"/>
    </row>
    <row r="208" spans="5:20">
      <c r="E208" s="57"/>
      <c r="J208" s="57"/>
      <c r="O208" s="57"/>
      <c r="T208" s="57"/>
    </row>
    <row r="209" spans="5:20">
      <c r="E209" s="57"/>
      <c r="J209" s="57"/>
      <c r="O209" s="57"/>
      <c r="T209" s="57"/>
    </row>
    <row r="210" spans="5:20">
      <c r="E210" s="57"/>
      <c r="J210" s="57"/>
      <c r="O210" s="57"/>
      <c r="T210" s="57"/>
    </row>
    <row r="211" spans="5:20">
      <c r="E211" s="57"/>
      <c r="J211" s="57"/>
      <c r="O211" s="57"/>
      <c r="T211" s="57"/>
    </row>
    <row r="212" spans="5:20">
      <c r="E212" s="57"/>
      <c r="J212" s="57"/>
      <c r="O212" s="57"/>
      <c r="T212" s="57"/>
    </row>
    <row r="213" spans="5:20">
      <c r="E213" s="57"/>
      <c r="J213" s="57"/>
      <c r="O213" s="57"/>
      <c r="T213" s="57"/>
    </row>
    <row r="214" spans="5:20">
      <c r="E214" s="57"/>
      <c r="J214" s="57"/>
      <c r="O214" s="57"/>
      <c r="T214" s="57"/>
    </row>
    <row r="215" spans="5:20">
      <c r="E215" s="57"/>
      <c r="J215" s="57"/>
      <c r="O215" s="57"/>
      <c r="T215" s="57"/>
    </row>
    <row r="216" spans="5:20">
      <c r="E216" s="57"/>
      <c r="J216" s="57"/>
      <c r="O216" s="57"/>
      <c r="T216" s="57"/>
    </row>
    <row r="217" spans="5:20">
      <c r="E217" s="57"/>
      <c r="J217" s="57"/>
      <c r="O217" s="57"/>
      <c r="T217" s="57"/>
    </row>
    <row r="218" spans="5:20">
      <c r="E218" s="57"/>
      <c r="J218" s="57"/>
      <c r="O218" s="57"/>
      <c r="T218" s="57"/>
    </row>
    <row r="219" spans="5:20">
      <c r="E219" s="57"/>
      <c r="J219" s="57"/>
      <c r="O219" s="57"/>
      <c r="T219" s="57"/>
    </row>
    <row r="220" spans="5:20">
      <c r="E220" s="57"/>
      <c r="J220" s="57"/>
      <c r="O220" s="57"/>
      <c r="T220" s="57"/>
    </row>
    <row r="221" spans="5:20">
      <c r="E221" s="57"/>
      <c r="J221" s="57"/>
      <c r="O221" s="57"/>
      <c r="T221" s="57"/>
    </row>
    <row r="222" spans="5:20">
      <c r="E222" s="57"/>
      <c r="J222" s="57"/>
      <c r="O222" s="57"/>
      <c r="T222" s="57"/>
    </row>
    <row r="223" spans="5:20">
      <c r="E223" s="57"/>
      <c r="J223" s="57"/>
      <c r="O223" s="57"/>
      <c r="T223" s="57"/>
    </row>
    <row r="224" spans="5:20">
      <c r="E224" s="57"/>
      <c r="J224" s="57"/>
      <c r="O224" s="57"/>
      <c r="T224" s="57"/>
    </row>
    <row r="225" spans="5:20">
      <c r="E225" s="57"/>
      <c r="J225" s="57"/>
      <c r="O225" s="57"/>
      <c r="T225" s="57"/>
    </row>
    <row r="226" spans="5:20">
      <c r="E226" s="57"/>
      <c r="J226" s="57"/>
      <c r="O226" s="57"/>
      <c r="T226" s="57"/>
    </row>
    <row r="227" spans="5:20">
      <c r="E227" s="57"/>
      <c r="J227" s="57"/>
      <c r="O227" s="57"/>
      <c r="T227" s="57"/>
    </row>
    <row r="228" spans="5:20">
      <c r="E228" s="57"/>
      <c r="J228" s="57"/>
      <c r="O228" s="57"/>
      <c r="T228" s="57"/>
    </row>
    <row r="229" spans="5:20">
      <c r="E229" s="57"/>
      <c r="J229" s="57"/>
      <c r="O229" s="57"/>
      <c r="T229" s="57"/>
    </row>
    <row r="230" spans="5:20">
      <c r="E230" s="57"/>
      <c r="J230" s="57"/>
      <c r="O230" s="57"/>
      <c r="T230" s="57"/>
    </row>
    <row r="231" spans="5:20">
      <c r="E231" s="57"/>
      <c r="J231" s="57"/>
      <c r="O231" s="57"/>
      <c r="T231" s="57"/>
    </row>
    <row r="232" spans="5:20">
      <c r="E232" s="57"/>
      <c r="J232" s="57"/>
      <c r="O232" s="57"/>
      <c r="T232" s="57"/>
    </row>
    <row r="233" spans="5:20">
      <c r="E233" s="57"/>
      <c r="J233" s="57"/>
      <c r="O233" s="57"/>
      <c r="T233" s="57"/>
    </row>
    <row r="234" spans="5:20">
      <c r="E234" s="57"/>
      <c r="J234" s="57"/>
      <c r="O234" s="57"/>
      <c r="T234" s="57"/>
    </row>
    <row r="235" spans="5:20">
      <c r="E235" s="57"/>
      <c r="J235" s="57"/>
      <c r="O235" s="57"/>
      <c r="T235" s="57"/>
    </row>
    <row r="236" spans="5:20">
      <c r="E236" s="57"/>
      <c r="J236" s="57"/>
      <c r="O236" s="57"/>
      <c r="T236" s="57"/>
    </row>
    <row r="237" spans="5:20">
      <c r="E237" s="57"/>
      <c r="J237" s="57"/>
      <c r="O237" s="57"/>
      <c r="T237" s="57"/>
    </row>
    <row r="238" spans="5:20">
      <c r="E238" s="57"/>
      <c r="J238" s="57"/>
      <c r="O238" s="57"/>
      <c r="T238" s="57"/>
    </row>
    <row r="239" spans="5:20">
      <c r="E239" s="57"/>
      <c r="J239" s="57"/>
      <c r="O239" s="57"/>
      <c r="T239" s="57"/>
    </row>
    <row r="240" spans="5:20">
      <c r="E240" s="57"/>
      <c r="J240" s="57"/>
      <c r="O240" s="57"/>
      <c r="T240" s="57"/>
    </row>
    <row r="241" spans="5:20">
      <c r="E241" s="57"/>
      <c r="J241" s="57"/>
      <c r="O241" s="57"/>
      <c r="T241" s="57"/>
    </row>
    <row r="242" spans="5:20">
      <c r="E242" s="57"/>
      <c r="J242" s="57"/>
      <c r="O242" s="57"/>
      <c r="T242" s="57"/>
    </row>
    <row r="243" spans="5:20">
      <c r="E243" s="57"/>
      <c r="J243" s="57"/>
      <c r="O243" s="57"/>
      <c r="T243" s="57"/>
    </row>
    <row r="244" spans="5:20">
      <c r="E244" s="57"/>
      <c r="J244" s="57"/>
      <c r="O244" s="57"/>
      <c r="T244" s="57"/>
    </row>
    <row r="245" spans="5:20">
      <c r="E245" s="57"/>
      <c r="J245" s="57"/>
      <c r="O245" s="57"/>
      <c r="T245" s="57"/>
    </row>
    <row r="246" spans="5:20">
      <c r="E246" s="57"/>
      <c r="J246" s="57"/>
      <c r="O246" s="57"/>
      <c r="T246" s="57"/>
    </row>
    <row r="247" spans="5:20">
      <c r="E247" s="57"/>
      <c r="J247" s="57"/>
      <c r="O247" s="57"/>
      <c r="T247" s="57"/>
    </row>
    <row r="248" spans="5:20">
      <c r="E248" s="57"/>
      <c r="J248" s="57"/>
      <c r="O248" s="57"/>
      <c r="T248" s="57"/>
    </row>
    <row r="249" spans="5:20">
      <c r="E249" s="57"/>
      <c r="J249" s="57"/>
      <c r="O249" s="57"/>
      <c r="T249" s="57"/>
    </row>
    <row r="250" spans="5:20">
      <c r="E250" s="57"/>
      <c r="J250" s="57"/>
      <c r="O250" s="57"/>
      <c r="T250" s="57"/>
    </row>
    <row r="251" spans="5:20">
      <c r="E251" s="57"/>
      <c r="J251" s="57"/>
      <c r="O251" s="57"/>
      <c r="T251" s="57"/>
    </row>
    <row r="252" spans="5:20">
      <c r="E252" s="57"/>
      <c r="J252" s="57"/>
      <c r="O252" s="57"/>
      <c r="T252" s="57"/>
    </row>
    <row r="253" spans="5:20">
      <c r="E253" s="57"/>
      <c r="J253" s="57"/>
      <c r="O253" s="57"/>
      <c r="T253" s="57"/>
    </row>
    <row r="254" spans="5:20">
      <c r="E254" s="57"/>
      <c r="J254" s="57"/>
      <c r="O254" s="57"/>
      <c r="T254" s="57"/>
    </row>
    <row r="255" spans="5:20">
      <c r="E255" s="57"/>
      <c r="J255" s="57"/>
      <c r="O255" s="57"/>
      <c r="T255" s="57"/>
    </row>
    <row r="256" spans="5:20">
      <c r="E256" s="57"/>
      <c r="J256" s="57"/>
      <c r="O256" s="57"/>
      <c r="T256" s="57"/>
    </row>
    <row r="257" spans="5:20">
      <c r="E257" s="57"/>
      <c r="J257" s="57"/>
      <c r="O257" s="57"/>
      <c r="T257" s="57"/>
    </row>
    <row r="258" spans="5:20">
      <c r="E258" s="57"/>
      <c r="J258" s="57"/>
      <c r="O258" s="57"/>
      <c r="T258" s="57"/>
    </row>
    <row r="259" spans="5:20">
      <c r="E259" s="57"/>
      <c r="J259" s="57"/>
      <c r="O259" s="57"/>
      <c r="T259" s="57"/>
    </row>
    <row r="260" spans="5:20">
      <c r="E260" s="57"/>
      <c r="J260" s="57"/>
      <c r="O260" s="57"/>
      <c r="T260" s="57"/>
    </row>
    <row r="261" spans="5:20">
      <c r="E261" s="57"/>
      <c r="J261" s="57"/>
      <c r="O261" s="57"/>
      <c r="T261" s="57"/>
    </row>
    <row r="262" spans="5:20">
      <c r="E262" s="57"/>
      <c r="J262" s="57"/>
      <c r="O262" s="57"/>
      <c r="T262" s="57"/>
    </row>
    <row r="263" spans="5:20">
      <c r="E263" s="57"/>
      <c r="J263" s="57"/>
      <c r="O263" s="57"/>
      <c r="T263" s="57"/>
    </row>
    <row r="264" spans="5:20">
      <c r="E264" s="57"/>
      <c r="J264" s="57"/>
      <c r="O264" s="57"/>
      <c r="T264" s="57"/>
    </row>
    <row r="265" spans="5:20">
      <c r="E265" s="57"/>
      <c r="J265" s="57"/>
      <c r="O265" s="57"/>
      <c r="T265" s="57"/>
    </row>
    <row r="266" spans="5:20">
      <c r="E266" s="57"/>
      <c r="J266" s="57"/>
      <c r="O266" s="57"/>
      <c r="T266" s="57"/>
    </row>
    <row r="267" spans="5:20">
      <c r="E267" s="57"/>
      <c r="J267" s="57"/>
      <c r="O267" s="57"/>
      <c r="T267" s="57"/>
    </row>
    <row r="268" spans="5:20">
      <c r="E268" s="57"/>
      <c r="J268" s="57"/>
      <c r="O268" s="57"/>
      <c r="T268" s="57"/>
    </row>
    <row r="269" spans="5:20">
      <c r="E269" s="57"/>
      <c r="J269" s="57"/>
      <c r="O269" s="57"/>
      <c r="T269" s="57"/>
    </row>
    <row r="270" spans="5:20">
      <c r="E270" s="57"/>
      <c r="J270" s="57"/>
      <c r="O270" s="57"/>
      <c r="T270" s="57"/>
    </row>
    <row r="271" spans="5:20">
      <c r="E271" s="57"/>
      <c r="J271" s="57"/>
      <c r="O271" s="57"/>
      <c r="T271" s="57"/>
    </row>
    <row r="272" spans="5:20">
      <c r="E272" s="57"/>
      <c r="J272" s="57"/>
      <c r="O272" s="57"/>
      <c r="T272" s="57"/>
    </row>
    <row r="273" spans="5:20">
      <c r="E273" s="57"/>
      <c r="J273" s="57"/>
      <c r="O273" s="57"/>
      <c r="T273" s="57"/>
    </row>
    <row r="274" spans="5:20">
      <c r="E274" s="57"/>
      <c r="J274" s="57"/>
      <c r="O274" s="57"/>
      <c r="T274" s="57"/>
    </row>
    <row r="275" spans="5:20">
      <c r="E275" s="57"/>
      <c r="J275" s="57"/>
      <c r="O275" s="57"/>
      <c r="T275" s="57"/>
    </row>
    <row r="276" spans="5:20">
      <c r="E276" s="57"/>
      <c r="J276" s="57"/>
      <c r="O276" s="57"/>
      <c r="T276" s="57"/>
    </row>
    <row r="277" spans="5:20">
      <c r="E277" s="57"/>
      <c r="J277" s="57"/>
      <c r="O277" s="57"/>
      <c r="T277" s="57"/>
    </row>
    <row r="278" spans="5:20">
      <c r="E278" s="57"/>
      <c r="J278" s="57"/>
      <c r="O278" s="57"/>
      <c r="T278" s="57"/>
    </row>
    <row r="279" spans="5:20">
      <c r="E279" s="57"/>
      <c r="J279" s="57"/>
      <c r="O279" s="57"/>
      <c r="T279" s="57"/>
    </row>
    <row r="280" spans="5:20">
      <c r="E280" s="57"/>
      <c r="J280" s="57"/>
      <c r="O280" s="57"/>
      <c r="T280" s="57"/>
    </row>
    <row r="281" spans="5:20">
      <c r="E281" s="57"/>
      <c r="J281" s="57"/>
      <c r="O281" s="57"/>
      <c r="T281" s="57"/>
    </row>
    <row r="282" spans="5:20">
      <c r="E282" s="57"/>
      <c r="J282" s="57"/>
      <c r="O282" s="57"/>
      <c r="T282" s="57"/>
    </row>
    <row r="283" spans="5:20">
      <c r="E283" s="57"/>
      <c r="J283" s="57"/>
      <c r="O283" s="57"/>
      <c r="T283" s="57"/>
    </row>
    <row r="284" spans="5:20">
      <c r="E284" s="57"/>
      <c r="J284" s="57"/>
      <c r="O284" s="57"/>
      <c r="T284" s="57"/>
    </row>
    <row r="285" spans="5:20">
      <c r="E285" s="57"/>
      <c r="J285" s="57"/>
      <c r="O285" s="57"/>
      <c r="T285" s="57"/>
    </row>
    <row r="286" spans="5:20">
      <c r="E286" s="57"/>
      <c r="J286" s="57"/>
      <c r="O286" s="57"/>
      <c r="T286" s="57"/>
    </row>
    <row r="287" spans="5:20">
      <c r="E287" s="57"/>
      <c r="J287" s="57"/>
      <c r="O287" s="57"/>
      <c r="T287" s="57"/>
    </row>
    <row r="288" spans="5:20">
      <c r="E288" s="57"/>
      <c r="J288" s="57"/>
      <c r="O288" s="57"/>
      <c r="T288" s="57"/>
    </row>
    <row r="289" spans="5:20">
      <c r="E289" s="57"/>
      <c r="J289" s="57"/>
      <c r="O289" s="57"/>
      <c r="T289" s="57"/>
    </row>
    <row r="290" spans="5:20">
      <c r="E290" s="57"/>
      <c r="J290" s="57"/>
      <c r="O290" s="57"/>
      <c r="T290" s="57"/>
    </row>
    <row r="291" spans="5:20">
      <c r="E291" s="57"/>
      <c r="J291" s="57"/>
      <c r="O291" s="57"/>
      <c r="T291" s="57"/>
    </row>
    <row r="292" spans="5:20">
      <c r="E292" s="57"/>
      <c r="J292" s="57"/>
      <c r="O292" s="57"/>
      <c r="T292" s="57"/>
    </row>
    <row r="293" spans="5:20">
      <c r="E293" s="57"/>
      <c r="J293" s="57"/>
      <c r="O293" s="57"/>
      <c r="T293" s="57"/>
    </row>
    <row r="294" spans="5:20">
      <c r="E294" s="57"/>
      <c r="J294" s="57"/>
      <c r="O294" s="57"/>
      <c r="T294" s="57"/>
    </row>
    <row r="295" spans="5:20">
      <c r="E295" s="57"/>
      <c r="J295" s="57"/>
      <c r="O295" s="57"/>
      <c r="T295" s="57"/>
    </row>
    <row r="296" spans="5:20">
      <c r="E296" s="57"/>
      <c r="J296" s="57"/>
      <c r="O296" s="57"/>
      <c r="T296" s="57"/>
    </row>
    <row r="297" spans="5:20">
      <c r="E297" s="57"/>
      <c r="J297" s="57"/>
      <c r="O297" s="57"/>
      <c r="T297" s="57"/>
    </row>
    <row r="298" spans="5:20">
      <c r="E298" s="57"/>
      <c r="J298" s="57"/>
      <c r="O298" s="57"/>
      <c r="T298" s="57"/>
    </row>
    <row r="299" spans="5:20">
      <c r="E299" s="57"/>
      <c r="J299" s="57"/>
      <c r="O299" s="57"/>
      <c r="T299" s="57"/>
    </row>
    <row r="300" spans="5:20">
      <c r="E300" s="57"/>
      <c r="J300" s="57"/>
      <c r="O300" s="57"/>
      <c r="T300" s="57"/>
    </row>
    <row r="301" spans="5:20">
      <c r="E301" s="57"/>
      <c r="J301" s="57"/>
      <c r="O301" s="57"/>
      <c r="T301" s="57"/>
    </row>
    <row r="302" spans="5:20">
      <c r="E302" s="57"/>
      <c r="J302" s="57"/>
      <c r="O302" s="57"/>
      <c r="T302" s="57"/>
    </row>
    <row r="303" spans="5:20">
      <c r="E303" s="57"/>
      <c r="J303" s="57"/>
      <c r="O303" s="57"/>
      <c r="T303" s="57"/>
    </row>
    <row r="304" spans="5:20">
      <c r="E304" s="57"/>
      <c r="J304" s="57"/>
      <c r="O304" s="57"/>
      <c r="T304" s="57"/>
    </row>
    <row r="305" spans="5:20">
      <c r="E305" s="57"/>
      <c r="J305" s="57"/>
      <c r="O305" s="57"/>
      <c r="T305" s="57"/>
    </row>
    <row r="306" spans="5:20">
      <c r="E306" s="57"/>
      <c r="J306" s="57"/>
      <c r="O306" s="57"/>
      <c r="T306" s="57"/>
    </row>
    <row r="307" spans="5:20">
      <c r="E307" s="57"/>
      <c r="J307" s="57"/>
      <c r="O307" s="57"/>
      <c r="T307" s="57"/>
    </row>
    <row r="308" spans="5:20">
      <c r="E308" s="57"/>
      <c r="J308" s="57"/>
      <c r="O308" s="57"/>
      <c r="T308" s="57"/>
    </row>
    <row r="309" spans="5:20">
      <c r="E309" s="57"/>
      <c r="J309" s="57"/>
      <c r="O309" s="57"/>
      <c r="T309" s="57"/>
    </row>
    <row r="310" spans="5:20">
      <c r="E310" s="57"/>
      <c r="J310" s="57"/>
      <c r="O310" s="57"/>
      <c r="T310" s="57"/>
    </row>
    <row r="311" spans="5:20">
      <c r="E311" s="57"/>
      <c r="J311" s="57"/>
      <c r="O311" s="57"/>
      <c r="T311" s="57"/>
    </row>
    <row r="312" spans="5:20">
      <c r="E312" s="57"/>
      <c r="J312" s="57"/>
      <c r="O312" s="57"/>
      <c r="T312" s="57"/>
    </row>
    <row r="313" spans="5:20">
      <c r="E313" s="57"/>
      <c r="J313" s="57"/>
      <c r="O313" s="57"/>
      <c r="T313" s="57"/>
    </row>
    <row r="314" spans="5:20">
      <c r="E314" s="57"/>
      <c r="J314" s="57"/>
      <c r="O314" s="57"/>
      <c r="T314" s="57"/>
    </row>
    <row r="315" spans="5:20">
      <c r="E315" s="57"/>
      <c r="J315" s="57"/>
      <c r="O315" s="57"/>
      <c r="T315" s="57"/>
    </row>
    <row r="316" spans="5:20">
      <c r="E316" s="57"/>
      <c r="J316" s="57"/>
      <c r="O316" s="57"/>
      <c r="T316" s="57"/>
    </row>
    <row r="317" spans="5:20">
      <c r="E317" s="57"/>
      <c r="J317" s="57"/>
      <c r="O317" s="57"/>
      <c r="T317" s="57"/>
    </row>
    <row r="318" spans="5:20">
      <c r="E318" s="57"/>
      <c r="J318" s="57"/>
      <c r="O318" s="57"/>
      <c r="T318" s="57"/>
    </row>
    <row r="319" spans="5:20">
      <c r="E319" s="57"/>
      <c r="J319" s="57"/>
      <c r="O319" s="57"/>
      <c r="T319" s="57"/>
    </row>
    <row r="320" spans="5:20">
      <c r="E320" s="57"/>
      <c r="J320" s="57"/>
      <c r="O320" s="57"/>
      <c r="T320" s="57"/>
    </row>
    <row r="321" spans="5:20">
      <c r="E321" s="57"/>
      <c r="J321" s="57"/>
      <c r="O321" s="57"/>
      <c r="T321" s="57"/>
    </row>
    <row r="322" spans="5:20">
      <c r="E322" s="57"/>
      <c r="J322" s="57"/>
      <c r="O322" s="57"/>
      <c r="T322" s="57"/>
    </row>
    <row r="323" spans="5:20">
      <c r="E323" s="57"/>
      <c r="J323" s="57"/>
      <c r="O323" s="57"/>
      <c r="T323" s="57"/>
    </row>
    <row r="324" spans="5:20">
      <c r="E324" s="57"/>
      <c r="J324" s="57"/>
      <c r="O324" s="57"/>
      <c r="T324" s="57"/>
    </row>
    <row r="325" spans="5:20">
      <c r="E325" s="57"/>
      <c r="J325" s="57"/>
      <c r="O325" s="57"/>
      <c r="T325" s="57"/>
    </row>
    <row r="326" spans="5:20">
      <c r="E326" s="57"/>
      <c r="J326" s="57"/>
      <c r="O326" s="57"/>
      <c r="T326" s="57"/>
    </row>
    <row r="327" spans="5:20">
      <c r="E327" s="57"/>
      <c r="J327" s="57"/>
      <c r="O327" s="57"/>
      <c r="T327" s="57"/>
    </row>
    <row r="328" spans="5:20">
      <c r="E328" s="57"/>
      <c r="J328" s="57"/>
      <c r="O328" s="57"/>
      <c r="T328" s="57"/>
    </row>
    <row r="329" spans="5:20">
      <c r="E329" s="57"/>
      <c r="J329" s="57"/>
      <c r="O329" s="57"/>
      <c r="T329" s="57"/>
    </row>
    <row r="330" spans="5:20">
      <c r="E330" s="57"/>
      <c r="J330" s="57"/>
      <c r="O330" s="57"/>
      <c r="T330" s="57"/>
    </row>
    <row r="331" spans="5:20">
      <c r="E331" s="57"/>
      <c r="J331" s="57"/>
      <c r="O331" s="57"/>
      <c r="T331" s="57"/>
    </row>
    <row r="332" spans="5:20">
      <c r="E332" s="57"/>
      <c r="J332" s="57"/>
      <c r="O332" s="57"/>
      <c r="T332" s="57"/>
    </row>
    <row r="333" spans="5:20">
      <c r="E333" s="57"/>
      <c r="J333" s="57"/>
      <c r="O333" s="57"/>
      <c r="T333" s="57"/>
    </row>
    <row r="334" spans="5:20">
      <c r="E334" s="57"/>
      <c r="J334" s="57"/>
      <c r="O334" s="57"/>
      <c r="T334" s="57"/>
    </row>
    <row r="335" spans="5:20">
      <c r="E335" s="57"/>
      <c r="J335" s="57"/>
      <c r="O335" s="57"/>
      <c r="T335" s="57"/>
    </row>
    <row r="336" spans="5:20">
      <c r="E336" s="57"/>
      <c r="J336" s="57"/>
      <c r="O336" s="57"/>
      <c r="T336" s="57"/>
    </row>
    <row r="337" spans="5:20">
      <c r="E337" s="57"/>
      <c r="J337" s="57"/>
      <c r="O337" s="57"/>
      <c r="T337" s="57"/>
    </row>
    <row r="338" spans="5:20">
      <c r="E338" s="57"/>
      <c r="J338" s="57"/>
      <c r="O338" s="57"/>
      <c r="T338" s="57"/>
    </row>
    <row r="339" spans="5:20">
      <c r="E339" s="57"/>
      <c r="J339" s="57"/>
      <c r="O339" s="57"/>
      <c r="T339" s="57"/>
    </row>
    <row r="340" spans="5:20">
      <c r="E340" s="57"/>
      <c r="J340" s="57"/>
      <c r="O340" s="57"/>
      <c r="T340" s="57"/>
    </row>
    <row r="341" spans="5:20">
      <c r="E341" s="57"/>
      <c r="J341" s="57"/>
      <c r="O341" s="57"/>
      <c r="T341" s="57"/>
    </row>
    <row r="342" spans="5:20">
      <c r="E342" s="57"/>
      <c r="J342" s="57"/>
      <c r="O342" s="57"/>
      <c r="T342" s="57"/>
    </row>
    <row r="343" spans="5:20">
      <c r="E343" s="57"/>
      <c r="J343" s="57"/>
      <c r="O343" s="57"/>
      <c r="T343" s="57"/>
    </row>
    <row r="344" spans="5:20">
      <c r="E344" s="57"/>
      <c r="J344" s="57"/>
      <c r="O344" s="57"/>
      <c r="T344" s="57"/>
    </row>
    <row r="345" spans="5:20">
      <c r="E345" s="57"/>
      <c r="J345" s="57"/>
      <c r="O345" s="57"/>
      <c r="T345" s="57"/>
    </row>
    <row r="346" spans="5:20">
      <c r="E346" s="57"/>
      <c r="J346" s="57"/>
      <c r="O346" s="57"/>
      <c r="T346" s="57"/>
    </row>
    <row r="347" spans="5:20">
      <c r="E347" s="57"/>
      <c r="J347" s="57"/>
      <c r="O347" s="57"/>
      <c r="T347" s="57"/>
    </row>
    <row r="348" spans="5:20">
      <c r="E348" s="57"/>
      <c r="J348" s="57"/>
      <c r="O348" s="57"/>
      <c r="T348" s="57"/>
    </row>
    <row r="349" spans="5:20">
      <c r="E349" s="57"/>
      <c r="J349" s="57"/>
      <c r="O349" s="57"/>
      <c r="T349" s="57"/>
    </row>
    <row r="350" spans="5:20">
      <c r="E350" s="57"/>
      <c r="J350" s="57"/>
      <c r="O350" s="57"/>
      <c r="T350" s="57"/>
    </row>
    <row r="351" spans="5:20">
      <c r="E351" s="57"/>
      <c r="J351" s="57"/>
      <c r="O351" s="57"/>
      <c r="T351" s="57"/>
    </row>
    <row r="352" spans="5:20">
      <c r="E352" s="57"/>
      <c r="J352" s="57"/>
      <c r="O352" s="57"/>
      <c r="T352" s="57"/>
    </row>
    <row r="353" spans="5:20">
      <c r="E353" s="57"/>
      <c r="J353" s="57"/>
      <c r="O353" s="57"/>
      <c r="T353" s="57"/>
    </row>
    <row r="354" spans="5:20">
      <c r="E354" s="57"/>
      <c r="J354" s="57"/>
      <c r="O354" s="57"/>
      <c r="T354" s="57"/>
    </row>
    <row r="355" spans="5:20">
      <c r="E355" s="57"/>
      <c r="J355" s="57"/>
      <c r="O355" s="57"/>
      <c r="T355" s="57"/>
    </row>
    <row r="356" spans="5:20">
      <c r="E356" s="57"/>
      <c r="J356" s="57"/>
      <c r="O356" s="57"/>
      <c r="T356" s="57"/>
    </row>
    <row r="357" spans="5:20">
      <c r="E357" s="57"/>
      <c r="J357" s="57"/>
      <c r="O357" s="57"/>
      <c r="T357" s="57"/>
    </row>
    <row r="358" spans="5:20">
      <c r="E358" s="57"/>
      <c r="J358" s="57"/>
      <c r="O358" s="57"/>
      <c r="T358" s="57"/>
    </row>
    <row r="359" spans="5:20">
      <c r="E359" s="57"/>
      <c r="J359" s="57"/>
      <c r="O359" s="57"/>
      <c r="T359" s="57"/>
    </row>
    <row r="360" spans="5:20">
      <c r="E360" s="57"/>
      <c r="J360" s="57"/>
      <c r="O360" s="57"/>
      <c r="T360" s="57"/>
    </row>
    <row r="361" spans="5:20">
      <c r="E361" s="57"/>
      <c r="J361" s="57"/>
      <c r="O361" s="57"/>
      <c r="T361" s="57"/>
    </row>
    <row r="362" spans="5:20">
      <c r="E362" s="57"/>
      <c r="J362" s="57"/>
      <c r="O362" s="57"/>
      <c r="T362" s="57"/>
    </row>
    <row r="363" spans="5:20">
      <c r="E363" s="57"/>
      <c r="J363" s="57"/>
      <c r="O363" s="57"/>
      <c r="T363" s="57"/>
    </row>
    <row r="364" spans="5:20">
      <c r="E364" s="57"/>
      <c r="J364" s="57"/>
      <c r="O364" s="57"/>
      <c r="T364" s="57"/>
    </row>
    <row r="365" spans="5:20">
      <c r="E365" s="57"/>
      <c r="J365" s="57"/>
      <c r="O365" s="57"/>
      <c r="T365" s="57"/>
    </row>
    <row r="366" spans="5:20">
      <c r="E366" s="57"/>
      <c r="J366" s="57"/>
      <c r="O366" s="57"/>
      <c r="T366" s="57"/>
    </row>
    <row r="367" spans="5:20">
      <c r="E367" s="57"/>
      <c r="J367" s="57"/>
      <c r="O367" s="57"/>
      <c r="T367" s="57"/>
    </row>
    <row r="368" spans="5:20">
      <c r="E368" s="57"/>
      <c r="J368" s="57"/>
      <c r="O368" s="57"/>
      <c r="T368" s="57"/>
    </row>
    <row r="369" spans="5:20">
      <c r="E369" s="57"/>
      <c r="J369" s="57"/>
      <c r="O369" s="57"/>
      <c r="T369" s="57"/>
    </row>
    <row r="370" spans="5:20">
      <c r="E370" s="57"/>
      <c r="J370" s="57"/>
      <c r="O370" s="57"/>
      <c r="T370" s="57"/>
    </row>
    <row r="371" spans="5:20">
      <c r="E371" s="57"/>
      <c r="J371" s="57"/>
      <c r="O371" s="57"/>
      <c r="T371" s="57"/>
    </row>
    <row r="372" spans="5:20">
      <c r="E372" s="57"/>
      <c r="J372" s="57"/>
      <c r="O372" s="57"/>
      <c r="T372" s="57"/>
    </row>
    <row r="373" spans="5:20">
      <c r="E373" s="57"/>
      <c r="J373" s="57"/>
      <c r="O373" s="57"/>
      <c r="T373" s="57"/>
    </row>
    <row r="374" spans="5:20">
      <c r="E374" s="57"/>
      <c r="J374" s="57"/>
      <c r="O374" s="57"/>
      <c r="T374" s="57"/>
    </row>
    <row r="375" spans="5:20">
      <c r="E375" s="57"/>
      <c r="J375" s="57"/>
      <c r="O375" s="57"/>
      <c r="T375" s="57"/>
    </row>
    <row r="376" spans="5:20">
      <c r="E376" s="57"/>
      <c r="J376" s="57"/>
      <c r="O376" s="57"/>
      <c r="T376" s="57"/>
    </row>
    <row r="377" spans="5:20">
      <c r="E377" s="57"/>
      <c r="J377" s="57"/>
      <c r="O377" s="57"/>
      <c r="T377" s="57"/>
    </row>
    <row r="378" spans="5:20">
      <c r="E378" s="57"/>
      <c r="J378" s="57"/>
      <c r="O378" s="57"/>
      <c r="T378" s="57"/>
    </row>
    <row r="379" spans="5:20">
      <c r="E379" s="57"/>
      <c r="J379" s="57"/>
      <c r="O379" s="57"/>
      <c r="T379" s="57"/>
    </row>
    <row r="380" spans="5:20">
      <c r="E380" s="57"/>
      <c r="J380" s="57"/>
      <c r="O380" s="57"/>
      <c r="T380" s="57"/>
    </row>
    <row r="381" spans="5:20">
      <c r="E381" s="57"/>
      <c r="J381" s="57"/>
      <c r="O381" s="57"/>
      <c r="T381" s="57"/>
    </row>
    <row r="382" spans="5:20">
      <c r="E382" s="57"/>
      <c r="J382" s="57"/>
      <c r="O382" s="57"/>
      <c r="T382" s="57"/>
    </row>
    <row r="383" spans="5:20">
      <c r="E383" s="57"/>
      <c r="J383" s="57"/>
      <c r="O383" s="57"/>
      <c r="T383" s="57"/>
    </row>
    <row r="384" spans="5:20">
      <c r="E384" s="57"/>
      <c r="J384" s="57"/>
      <c r="O384" s="57"/>
      <c r="T384" s="57"/>
    </row>
    <row r="385" spans="5:20">
      <c r="E385" s="57"/>
      <c r="J385" s="57"/>
      <c r="O385" s="57"/>
      <c r="T385" s="57"/>
    </row>
    <row r="386" spans="5:20">
      <c r="E386" s="57"/>
      <c r="J386" s="57"/>
      <c r="O386" s="57"/>
      <c r="T386" s="57"/>
    </row>
    <row r="387" spans="5:20">
      <c r="E387" s="57"/>
      <c r="J387" s="57"/>
      <c r="O387" s="57"/>
      <c r="T387" s="57"/>
    </row>
    <row r="388" spans="5:20">
      <c r="E388" s="57"/>
      <c r="J388" s="57"/>
      <c r="O388" s="57"/>
      <c r="T388" s="57"/>
    </row>
    <row r="389" spans="5:20">
      <c r="E389" s="57"/>
      <c r="J389" s="57"/>
      <c r="O389" s="57"/>
      <c r="T389" s="57"/>
    </row>
    <row r="390" spans="5:20">
      <c r="E390" s="57"/>
      <c r="J390" s="57"/>
      <c r="O390" s="57"/>
      <c r="T390" s="57"/>
    </row>
    <row r="391" spans="5:20">
      <c r="E391" s="57"/>
      <c r="J391" s="57"/>
      <c r="O391" s="57"/>
      <c r="T391" s="57"/>
    </row>
    <row r="392" spans="5:20">
      <c r="E392" s="57"/>
      <c r="J392" s="57"/>
      <c r="O392" s="57"/>
      <c r="T392" s="57"/>
    </row>
    <row r="393" spans="5:20">
      <c r="E393" s="57"/>
      <c r="J393" s="57"/>
      <c r="O393" s="57"/>
      <c r="T393" s="57"/>
    </row>
    <row r="394" spans="5:20">
      <c r="E394" s="57"/>
      <c r="J394" s="57"/>
      <c r="O394" s="57"/>
      <c r="T394" s="57"/>
    </row>
    <row r="395" spans="5:20">
      <c r="E395" s="57"/>
      <c r="J395" s="57"/>
      <c r="O395" s="57"/>
      <c r="T395" s="57"/>
    </row>
    <row r="396" spans="5:20">
      <c r="E396" s="57"/>
      <c r="J396" s="57"/>
      <c r="O396" s="57"/>
      <c r="T396" s="57"/>
    </row>
    <row r="397" spans="5:20">
      <c r="E397" s="57"/>
      <c r="J397" s="57"/>
      <c r="O397" s="57"/>
      <c r="T397" s="57"/>
    </row>
    <row r="398" spans="5:20">
      <c r="E398" s="57"/>
      <c r="J398" s="57"/>
      <c r="O398" s="57"/>
      <c r="T398" s="57"/>
    </row>
    <row r="399" spans="5:20">
      <c r="E399" s="57"/>
      <c r="J399" s="57"/>
      <c r="O399" s="57"/>
      <c r="T399" s="57"/>
    </row>
    <row r="400" spans="5:20">
      <c r="E400" s="57"/>
      <c r="J400" s="57"/>
      <c r="O400" s="57"/>
      <c r="T400" s="57"/>
    </row>
    <row r="401" spans="5:20">
      <c r="E401" s="57"/>
      <c r="J401" s="57"/>
      <c r="O401" s="57"/>
      <c r="T401" s="57"/>
    </row>
    <row r="402" spans="5:20">
      <c r="E402" s="57"/>
      <c r="J402" s="57"/>
      <c r="O402" s="57"/>
      <c r="T402" s="57"/>
    </row>
    <row r="403" spans="5:20">
      <c r="E403" s="57"/>
      <c r="J403" s="57"/>
      <c r="O403" s="57"/>
      <c r="T403" s="57"/>
    </row>
    <row r="404" spans="5:20">
      <c r="E404" s="57"/>
      <c r="J404" s="57"/>
      <c r="O404" s="57"/>
      <c r="T404" s="57"/>
    </row>
    <row r="405" spans="5:20">
      <c r="E405" s="57"/>
      <c r="J405" s="57"/>
      <c r="O405" s="57"/>
      <c r="T405" s="57"/>
    </row>
    <row r="406" spans="5:20">
      <c r="E406" s="57"/>
      <c r="J406" s="57"/>
      <c r="O406" s="57"/>
      <c r="T406" s="57"/>
    </row>
    <row r="407" spans="5:20">
      <c r="E407" s="57"/>
      <c r="J407" s="57"/>
      <c r="O407" s="57"/>
      <c r="T407" s="57"/>
    </row>
    <row r="408" spans="5:20">
      <c r="E408" s="57"/>
      <c r="J408" s="57"/>
      <c r="O408" s="57"/>
      <c r="T408" s="57"/>
    </row>
    <row r="409" spans="5:20">
      <c r="E409" s="57"/>
      <c r="J409" s="57"/>
      <c r="O409" s="57"/>
      <c r="T409" s="57"/>
    </row>
    <row r="410" spans="5:20">
      <c r="E410" s="57"/>
      <c r="J410" s="57"/>
      <c r="O410" s="57"/>
      <c r="T410" s="57"/>
    </row>
    <row r="411" spans="5:20">
      <c r="E411" s="57"/>
      <c r="J411" s="57"/>
      <c r="O411" s="57"/>
      <c r="T411" s="57"/>
    </row>
    <row r="412" spans="5:20">
      <c r="E412" s="57"/>
      <c r="J412" s="57"/>
      <c r="O412" s="57"/>
      <c r="T412" s="57"/>
    </row>
    <row r="413" spans="5:20">
      <c r="E413" s="57"/>
      <c r="J413" s="57"/>
      <c r="O413" s="57"/>
      <c r="T413" s="57"/>
    </row>
    <row r="414" spans="5:20">
      <c r="E414" s="57"/>
      <c r="J414" s="57"/>
      <c r="O414" s="57"/>
      <c r="T414" s="57"/>
    </row>
    <row r="415" spans="5:20">
      <c r="E415" s="57"/>
      <c r="J415" s="57"/>
      <c r="O415" s="57"/>
      <c r="T415" s="57"/>
    </row>
    <row r="416" spans="5:20">
      <c r="E416" s="57"/>
      <c r="J416" s="57"/>
      <c r="O416" s="57"/>
      <c r="T416" s="57"/>
    </row>
    <row r="417" spans="5:20">
      <c r="E417" s="57"/>
      <c r="J417" s="57"/>
      <c r="O417" s="57"/>
      <c r="T417" s="57"/>
    </row>
    <row r="418" spans="5:20">
      <c r="E418" s="57"/>
      <c r="J418" s="57"/>
      <c r="O418" s="57"/>
      <c r="T418" s="57"/>
    </row>
    <row r="419" spans="5:20">
      <c r="E419" s="57"/>
      <c r="J419" s="57"/>
      <c r="O419" s="57"/>
      <c r="T419" s="57"/>
    </row>
    <row r="420" spans="5:20">
      <c r="E420" s="57"/>
      <c r="J420" s="57"/>
      <c r="O420" s="57"/>
      <c r="T420" s="57"/>
    </row>
    <row r="421" spans="5:20">
      <c r="E421" s="57"/>
      <c r="J421" s="57"/>
      <c r="O421" s="57"/>
      <c r="T421" s="57"/>
    </row>
    <row r="422" spans="5:20">
      <c r="E422" s="57"/>
      <c r="J422" s="57"/>
      <c r="O422" s="57"/>
      <c r="T422" s="57"/>
    </row>
    <row r="423" spans="5:20">
      <c r="E423" s="57"/>
      <c r="J423" s="57"/>
      <c r="O423" s="57"/>
      <c r="T423" s="57"/>
    </row>
    <row r="424" spans="5:20">
      <c r="E424" s="57"/>
      <c r="J424" s="57"/>
      <c r="O424" s="57"/>
      <c r="T424" s="57"/>
    </row>
    <row r="425" spans="5:20">
      <c r="E425" s="57"/>
      <c r="J425" s="57"/>
      <c r="O425" s="57"/>
      <c r="T425" s="57"/>
    </row>
    <row r="426" spans="5:20">
      <c r="E426" s="57"/>
      <c r="J426" s="57"/>
      <c r="O426" s="57"/>
      <c r="T426" s="57"/>
    </row>
    <row r="427" spans="5:20">
      <c r="E427" s="57"/>
      <c r="J427" s="57"/>
      <c r="O427" s="57"/>
      <c r="T427" s="57"/>
    </row>
    <row r="428" spans="5:20">
      <c r="E428" s="57"/>
      <c r="J428" s="57"/>
      <c r="O428" s="57"/>
      <c r="T428" s="57"/>
    </row>
    <row r="429" spans="5:20">
      <c r="E429" s="57"/>
      <c r="J429" s="57"/>
      <c r="O429" s="57"/>
      <c r="T429" s="57"/>
    </row>
    <row r="430" spans="5:20">
      <c r="E430" s="57"/>
      <c r="J430" s="57"/>
      <c r="O430" s="57"/>
      <c r="T430" s="57"/>
    </row>
    <row r="431" spans="5:20">
      <c r="E431" s="57"/>
      <c r="J431" s="57"/>
      <c r="O431" s="57"/>
      <c r="T431" s="57"/>
    </row>
    <row r="432" spans="5:20">
      <c r="E432" s="57"/>
      <c r="J432" s="57"/>
      <c r="O432" s="57"/>
      <c r="T432" s="57"/>
    </row>
    <row r="433" spans="5:20">
      <c r="E433" s="57"/>
      <c r="J433" s="57"/>
      <c r="O433" s="57"/>
      <c r="T433" s="57"/>
    </row>
    <row r="434" spans="5:20">
      <c r="E434" s="57"/>
      <c r="J434" s="57"/>
      <c r="O434" s="57"/>
      <c r="T434" s="57"/>
    </row>
    <row r="435" spans="5:20">
      <c r="E435" s="57"/>
      <c r="J435" s="57"/>
      <c r="O435" s="57"/>
      <c r="T435" s="57"/>
    </row>
    <row r="436" spans="5:20">
      <c r="E436" s="57"/>
      <c r="J436" s="57"/>
      <c r="O436" s="57"/>
      <c r="T436" s="57"/>
    </row>
    <row r="437" spans="5:20">
      <c r="E437" s="57"/>
      <c r="J437" s="57"/>
      <c r="O437" s="57"/>
      <c r="T437" s="57"/>
    </row>
    <row r="438" spans="5:20">
      <c r="E438" s="57"/>
      <c r="J438" s="57"/>
      <c r="O438" s="57"/>
      <c r="T438" s="57"/>
    </row>
    <row r="439" spans="5:20">
      <c r="E439" s="57"/>
      <c r="J439" s="57"/>
      <c r="O439" s="57"/>
      <c r="T439" s="57"/>
    </row>
    <row r="440" spans="5:20">
      <c r="E440" s="57"/>
      <c r="J440" s="57"/>
      <c r="O440" s="57"/>
      <c r="T440" s="57"/>
    </row>
    <row r="441" spans="5:20">
      <c r="E441" s="57"/>
      <c r="J441" s="57"/>
      <c r="O441" s="57"/>
      <c r="T441" s="57"/>
    </row>
    <row r="442" spans="5:20">
      <c r="E442" s="57"/>
      <c r="J442" s="57"/>
      <c r="O442" s="57"/>
      <c r="T442" s="57"/>
    </row>
    <row r="443" spans="5:20">
      <c r="E443" s="57"/>
      <c r="J443" s="57"/>
      <c r="O443" s="57"/>
      <c r="T443" s="57"/>
    </row>
    <row r="444" spans="5:20">
      <c r="E444" s="57"/>
      <c r="J444" s="57"/>
      <c r="O444" s="57"/>
      <c r="T444" s="57"/>
    </row>
    <row r="445" spans="5:20">
      <c r="E445" s="57"/>
      <c r="J445" s="57"/>
      <c r="O445" s="57"/>
      <c r="T445" s="57"/>
    </row>
    <row r="446" spans="5:20">
      <c r="E446" s="57"/>
      <c r="J446" s="57"/>
      <c r="O446" s="57"/>
      <c r="T446" s="57"/>
    </row>
    <row r="447" spans="5:20">
      <c r="E447" s="57"/>
      <c r="J447" s="57"/>
      <c r="O447" s="57"/>
      <c r="T447" s="57"/>
    </row>
    <row r="448" spans="5:20">
      <c r="E448" s="57"/>
      <c r="J448" s="57"/>
      <c r="O448" s="57"/>
      <c r="T448" s="57"/>
    </row>
    <row r="449" spans="5:20">
      <c r="E449" s="57"/>
      <c r="J449" s="57"/>
      <c r="O449" s="57"/>
      <c r="T449" s="57"/>
    </row>
    <row r="450" spans="5:20">
      <c r="E450" s="57"/>
      <c r="J450" s="57"/>
      <c r="O450" s="57"/>
      <c r="T450" s="57"/>
    </row>
    <row r="451" spans="5:20">
      <c r="E451" s="57"/>
      <c r="J451" s="57"/>
      <c r="O451" s="57"/>
      <c r="T451" s="57"/>
    </row>
    <row r="452" spans="5:20">
      <c r="E452" s="57"/>
      <c r="J452" s="57"/>
      <c r="O452" s="57"/>
      <c r="T452" s="57"/>
    </row>
    <row r="453" spans="5:20">
      <c r="E453" s="57"/>
      <c r="J453" s="57"/>
      <c r="O453" s="57"/>
      <c r="T453" s="57"/>
    </row>
    <row r="454" spans="5:20">
      <c r="E454" s="57"/>
      <c r="J454" s="57"/>
      <c r="O454" s="57"/>
      <c r="T454" s="57"/>
    </row>
    <row r="455" spans="5:20">
      <c r="E455" s="57"/>
      <c r="J455" s="57"/>
      <c r="O455" s="57"/>
      <c r="T455" s="57"/>
    </row>
    <row r="456" spans="5:20">
      <c r="E456" s="57"/>
      <c r="J456" s="57"/>
      <c r="O456" s="57"/>
      <c r="T456" s="57"/>
    </row>
    <row r="457" spans="5:20">
      <c r="E457" s="57"/>
      <c r="J457" s="57"/>
      <c r="O457" s="57"/>
      <c r="T457" s="57"/>
    </row>
    <row r="458" spans="5:20">
      <c r="E458" s="57"/>
      <c r="J458" s="57"/>
      <c r="O458" s="57"/>
      <c r="T458" s="57"/>
    </row>
    <row r="459" spans="5:20">
      <c r="E459" s="57"/>
      <c r="J459" s="57"/>
      <c r="O459" s="57"/>
      <c r="T459" s="57"/>
    </row>
    <row r="460" spans="5:20">
      <c r="E460" s="57"/>
      <c r="J460" s="57"/>
      <c r="O460" s="57"/>
      <c r="T460" s="57"/>
    </row>
    <row r="461" spans="5:20">
      <c r="E461" s="57"/>
      <c r="J461" s="57"/>
      <c r="O461" s="57"/>
      <c r="T461" s="57"/>
    </row>
    <row r="462" spans="5:20">
      <c r="E462" s="57"/>
      <c r="J462" s="57"/>
      <c r="O462" s="57"/>
      <c r="T462" s="57"/>
    </row>
    <row r="463" spans="5:20">
      <c r="E463" s="57"/>
      <c r="J463" s="57"/>
      <c r="O463" s="57"/>
      <c r="T463" s="57"/>
    </row>
    <row r="464" spans="5:20">
      <c r="E464" s="57"/>
      <c r="J464" s="57"/>
      <c r="O464" s="57"/>
      <c r="T464" s="57"/>
    </row>
    <row r="465" spans="5:20">
      <c r="E465" s="57"/>
      <c r="J465" s="57"/>
      <c r="O465" s="57"/>
      <c r="T465" s="57"/>
    </row>
    <row r="466" spans="5:20">
      <c r="E466" s="57"/>
      <c r="J466" s="57"/>
      <c r="O466" s="57"/>
      <c r="T466" s="57"/>
    </row>
    <row r="467" spans="5:20">
      <c r="E467" s="57"/>
      <c r="J467" s="57"/>
      <c r="O467" s="57"/>
      <c r="T467" s="57"/>
    </row>
    <row r="468" spans="5:20">
      <c r="E468" s="57"/>
      <c r="J468" s="57"/>
      <c r="O468" s="57"/>
      <c r="T468" s="57"/>
    </row>
    <row r="469" spans="5:20">
      <c r="E469" s="57"/>
      <c r="J469" s="57"/>
      <c r="O469" s="57"/>
      <c r="T469" s="57"/>
    </row>
    <row r="470" spans="5:20">
      <c r="E470" s="57"/>
      <c r="J470" s="57"/>
      <c r="O470" s="57"/>
      <c r="T470" s="57"/>
    </row>
    <row r="471" spans="5:20">
      <c r="E471" s="57"/>
      <c r="J471" s="57"/>
      <c r="O471" s="57"/>
      <c r="T471" s="57"/>
    </row>
    <row r="472" spans="5:20">
      <c r="E472" s="57"/>
      <c r="J472" s="57"/>
      <c r="O472" s="57"/>
      <c r="T472" s="57"/>
    </row>
    <row r="473" spans="5:20">
      <c r="E473" s="57"/>
      <c r="J473" s="57"/>
      <c r="O473" s="57"/>
      <c r="T473" s="57"/>
    </row>
    <row r="474" spans="5:20">
      <c r="E474" s="57"/>
      <c r="J474" s="57"/>
      <c r="O474" s="57"/>
      <c r="T474" s="57"/>
    </row>
    <row r="475" spans="5:20">
      <c r="E475" s="57"/>
      <c r="J475" s="57"/>
      <c r="O475" s="57"/>
      <c r="T475" s="57"/>
    </row>
    <row r="476" spans="5:20">
      <c r="E476" s="57"/>
      <c r="J476" s="57"/>
      <c r="O476" s="57"/>
      <c r="T476" s="57"/>
    </row>
    <row r="477" spans="5:20">
      <c r="E477" s="57"/>
      <c r="J477" s="57"/>
      <c r="O477" s="57"/>
      <c r="T477" s="57"/>
    </row>
    <row r="478" spans="5:20">
      <c r="E478" s="57"/>
      <c r="J478" s="57"/>
      <c r="O478" s="57"/>
      <c r="T478" s="57"/>
    </row>
    <row r="479" spans="5:20">
      <c r="E479" s="57"/>
      <c r="J479" s="57"/>
      <c r="O479" s="57"/>
      <c r="T479" s="57"/>
    </row>
    <row r="480" spans="5:20">
      <c r="E480" s="57"/>
      <c r="J480" s="57"/>
      <c r="O480" s="57"/>
      <c r="T480" s="57"/>
    </row>
    <row r="481" spans="5:20">
      <c r="E481" s="57"/>
      <c r="J481" s="57"/>
      <c r="O481" s="57"/>
      <c r="T481" s="57"/>
    </row>
    <row r="482" spans="5:20">
      <c r="E482" s="57"/>
      <c r="J482" s="57"/>
      <c r="O482" s="57"/>
      <c r="T482" s="57"/>
    </row>
    <row r="483" spans="5:20">
      <c r="E483" s="57"/>
      <c r="J483" s="57"/>
      <c r="O483" s="57"/>
      <c r="T483" s="57"/>
    </row>
    <row r="484" spans="5:20">
      <c r="E484" s="57"/>
      <c r="J484" s="57"/>
      <c r="O484" s="57"/>
      <c r="T484" s="57"/>
    </row>
    <row r="485" spans="5:20">
      <c r="E485" s="57"/>
      <c r="J485" s="57"/>
      <c r="O485" s="57"/>
      <c r="T485" s="57"/>
    </row>
    <row r="486" spans="5:20">
      <c r="E486" s="57"/>
      <c r="J486" s="57"/>
      <c r="O486" s="57"/>
      <c r="T486" s="57"/>
    </row>
    <row r="487" spans="5:20">
      <c r="E487" s="57"/>
      <c r="J487" s="57"/>
      <c r="O487" s="57"/>
      <c r="T487" s="57"/>
    </row>
    <row r="488" spans="5:20">
      <c r="E488" s="57"/>
      <c r="J488" s="57"/>
      <c r="O488" s="57"/>
      <c r="T488" s="57"/>
    </row>
    <row r="489" spans="5:20">
      <c r="E489" s="57"/>
      <c r="J489" s="57"/>
      <c r="O489" s="57"/>
      <c r="T489" s="57"/>
    </row>
    <row r="490" spans="5:20">
      <c r="E490" s="57"/>
      <c r="J490" s="57"/>
      <c r="O490" s="57"/>
      <c r="T490" s="57"/>
    </row>
    <row r="491" spans="5:20">
      <c r="E491" s="57"/>
      <c r="J491" s="57"/>
      <c r="O491" s="57"/>
      <c r="T491" s="57"/>
    </row>
    <row r="492" spans="5:20">
      <c r="E492" s="57"/>
      <c r="J492" s="57"/>
      <c r="O492" s="57"/>
      <c r="T492" s="57"/>
    </row>
    <row r="493" spans="5:20">
      <c r="E493" s="57"/>
      <c r="J493" s="57"/>
      <c r="O493" s="57"/>
      <c r="T493" s="57"/>
    </row>
    <row r="494" spans="5:20">
      <c r="E494" s="57"/>
      <c r="J494" s="57"/>
      <c r="O494" s="57"/>
      <c r="T494" s="57"/>
    </row>
    <row r="495" spans="5:20">
      <c r="E495" s="57"/>
      <c r="J495" s="57"/>
      <c r="O495" s="57"/>
      <c r="T495" s="57"/>
    </row>
    <row r="496" spans="5:20">
      <c r="E496" s="57"/>
      <c r="J496" s="57"/>
      <c r="O496" s="57"/>
      <c r="T496" s="57"/>
    </row>
    <row r="497" spans="5:20">
      <c r="E497" s="57"/>
      <c r="J497" s="57"/>
      <c r="O497" s="57"/>
      <c r="T497" s="57"/>
    </row>
    <row r="498" spans="5:20">
      <c r="E498" s="57"/>
      <c r="J498" s="57"/>
      <c r="O498" s="57"/>
      <c r="T498" s="57"/>
    </row>
    <row r="499" spans="5:20">
      <c r="E499" s="57"/>
      <c r="J499" s="57"/>
      <c r="O499" s="57"/>
      <c r="T499" s="57"/>
    </row>
    <row r="500" spans="5:20">
      <c r="E500" s="57"/>
      <c r="J500" s="57"/>
      <c r="O500" s="57"/>
      <c r="T500" s="57"/>
    </row>
    <row r="501" spans="5:20">
      <c r="E501" s="57"/>
      <c r="J501" s="57"/>
      <c r="O501" s="57"/>
      <c r="T501" s="57"/>
    </row>
    <row r="502" spans="5:20">
      <c r="E502" s="57"/>
      <c r="J502" s="57"/>
      <c r="O502" s="57"/>
      <c r="T502" s="57"/>
    </row>
    <row r="503" spans="5:20">
      <c r="E503" s="57"/>
      <c r="J503" s="57"/>
      <c r="O503" s="57"/>
      <c r="T503" s="57"/>
    </row>
    <row r="504" spans="5:20">
      <c r="E504" s="57"/>
      <c r="J504" s="57"/>
      <c r="O504" s="57"/>
      <c r="T504" s="57"/>
    </row>
    <row r="505" spans="5:20">
      <c r="E505" s="57"/>
      <c r="J505" s="57"/>
      <c r="O505" s="57"/>
      <c r="T505" s="57"/>
    </row>
    <row r="506" spans="5:20">
      <c r="E506" s="57"/>
      <c r="J506" s="57"/>
      <c r="O506" s="57"/>
      <c r="T506" s="57"/>
    </row>
    <row r="507" spans="5:20">
      <c r="E507" s="57"/>
      <c r="J507" s="57"/>
      <c r="O507" s="57"/>
      <c r="T507" s="57"/>
    </row>
    <row r="508" spans="5:20">
      <c r="E508" s="57"/>
      <c r="J508" s="57"/>
      <c r="O508" s="57"/>
      <c r="T508" s="57"/>
    </row>
    <row r="509" spans="5:20">
      <c r="E509" s="57"/>
      <c r="J509" s="57"/>
      <c r="O509" s="57"/>
      <c r="T509" s="57"/>
    </row>
    <row r="510" spans="5:20">
      <c r="E510" s="57"/>
      <c r="J510" s="57"/>
      <c r="O510" s="57"/>
      <c r="T510" s="57"/>
    </row>
    <row r="511" spans="5:20">
      <c r="E511" s="57"/>
      <c r="J511" s="57"/>
      <c r="O511" s="57"/>
      <c r="T511" s="57"/>
    </row>
    <row r="512" spans="5:20">
      <c r="E512" s="57"/>
      <c r="J512" s="57"/>
      <c r="O512" s="57"/>
      <c r="T512" s="57"/>
    </row>
    <row r="513" spans="5:20">
      <c r="E513" s="57"/>
      <c r="J513" s="57"/>
      <c r="O513" s="57"/>
      <c r="T513" s="57"/>
    </row>
    <row r="514" spans="5:20">
      <c r="E514" s="57"/>
      <c r="J514" s="57"/>
      <c r="O514" s="57"/>
      <c r="T514" s="57"/>
    </row>
    <row r="515" spans="5:20">
      <c r="E515" s="57"/>
      <c r="J515" s="57"/>
      <c r="O515" s="57"/>
      <c r="T515" s="57"/>
    </row>
    <row r="516" spans="5:20">
      <c r="E516" s="57"/>
      <c r="J516" s="57"/>
      <c r="O516" s="57"/>
      <c r="T516" s="57"/>
    </row>
    <row r="517" spans="5:20">
      <c r="E517" s="57"/>
      <c r="J517" s="57"/>
      <c r="O517" s="57"/>
      <c r="T517" s="57"/>
    </row>
    <row r="518" spans="5:20">
      <c r="E518" s="57"/>
      <c r="J518" s="57"/>
      <c r="O518" s="57"/>
      <c r="T518" s="57"/>
    </row>
    <row r="519" spans="5:20">
      <c r="E519" s="57"/>
      <c r="J519" s="57"/>
      <c r="O519" s="57"/>
      <c r="T519" s="57"/>
    </row>
    <row r="520" spans="5:20">
      <c r="E520" s="57"/>
      <c r="J520" s="57"/>
      <c r="O520" s="57"/>
      <c r="T520" s="57"/>
    </row>
    <row r="521" spans="5:20">
      <c r="E521" s="57"/>
      <c r="J521" s="57"/>
      <c r="O521" s="57"/>
      <c r="T521" s="57"/>
    </row>
    <row r="522" spans="5:20">
      <c r="E522" s="57"/>
      <c r="J522" s="57"/>
      <c r="O522" s="57"/>
      <c r="T522" s="57"/>
    </row>
    <row r="523" spans="5:20">
      <c r="E523" s="57"/>
      <c r="J523" s="57"/>
      <c r="O523" s="57"/>
      <c r="T523" s="57"/>
    </row>
    <row r="524" spans="5:20">
      <c r="E524" s="57"/>
      <c r="J524" s="57"/>
      <c r="O524" s="57"/>
      <c r="T524" s="57"/>
    </row>
    <row r="525" spans="5:20">
      <c r="E525" s="57"/>
      <c r="J525" s="57"/>
      <c r="O525" s="57"/>
      <c r="T525" s="57"/>
    </row>
    <row r="526" spans="5:20">
      <c r="E526" s="57"/>
      <c r="J526" s="57"/>
      <c r="O526" s="57"/>
      <c r="T526" s="57"/>
    </row>
    <row r="527" spans="5:20">
      <c r="E527" s="57"/>
      <c r="J527" s="57"/>
      <c r="O527" s="57"/>
      <c r="T527" s="57"/>
    </row>
    <row r="528" spans="5:20">
      <c r="E528" s="57"/>
      <c r="J528" s="57"/>
      <c r="O528" s="57"/>
      <c r="T528" s="57"/>
    </row>
    <row r="529" spans="5:20">
      <c r="E529" s="57"/>
      <c r="J529" s="57"/>
      <c r="O529" s="57"/>
      <c r="T529" s="57"/>
    </row>
    <row r="530" spans="5:20">
      <c r="E530" s="57"/>
      <c r="J530" s="57"/>
      <c r="O530" s="57"/>
      <c r="T530" s="57"/>
    </row>
    <row r="531" spans="5:20">
      <c r="E531" s="57"/>
      <c r="J531" s="57"/>
      <c r="O531" s="57"/>
      <c r="T531" s="57"/>
    </row>
    <row r="532" spans="5:20">
      <c r="E532" s="57"/>
      <c r="J532" s="57"/>
      <c r="O532" s="57"/>
      <c r="T532" s="57"/>
    </row>
    <row r="533" spans="5:20">
      <c r="E533" s="57"/>
      <c r="J533" s="57"/>
      <c r="O533" s="57"/>
      <c r="T533" s="57"/>
    </row>
    <row r="534" spans="5:20">
      <c r="E534" s="57"/>
      <c r="J534" s="57"/>
      <c r="O534" s="57"/>
      <c r="T534" s="57"/>
    </row>
    <row r="535" spans="5:20">
      <c r="E535" s="57"/>
      <c r="J535" s="57"/>
      <c r="O535" s="57"/>
      <c r="T535" s="57"/>
    </row>
    <row r="536" spans="5:20">
      <c r="E536" s="57"/>
      <c r="J536" s="57"/>
      <c r="O536" s="57"/>
      <c r="T536" s="57"/>
    </row>
    <row r="537" spans="5:20">
      <c r="E537" s="57"/>
      <c r="J537" s="57"/>
      <c r="O537" s="57"/>
      <c r="T537" s="57"/>
    </row>
    <row r="538" spans="5:20">
      <c r="E538" s="57"/>
      <c r="J538" s="57"/>
      <c r="O538" s="57"/>
      <c r="T538" s="57"/>
    </row>
    <row r="539" spans="5:20">
      <c r="E539" s="57"/>
      <c r="J539" s="57"/>
      <c r="O539" s="57"/>
      <c r="T539" s="57"/>
    </row>
    <row r="540" spans="5:20">
      <c r="E540" s="57"/>
      <c r="J540" s="57"/>
      <c r="O540" s="57"/>
      <c r="T540" s="57"/>
    </row>
    <row r="541" spans="5:20">
      <c r="E541" s="57"/>
      <c r="J541" s="57"/>
      <c r="O541" s="57"/>
      <c r="T541" s="57"/>
    </row>
    <row r="542" spans="5:20">
      <c r="E542" s="57"/>
      <c r="J542" s="57"/>
      <c r="O542" s="57"/>
      <c r="T542" s="57"/>
    </row>
    <row r="543" spans="5:20">
      <c r="E543" s="57"/>
      <c r="J543" s="57"/>
      <c r="O543" s="57"/>
      <c r="T543" s="57"/>
    </row>
    <row r="544" spans="5:20">
      <c r="E544" s="57"/>
      <c r="J544" s="57"/>
      <c r="O544" s="57"/>
      <c r="T544" s="57"/>
    </row>
    <row r="545" spans="5:20">
      <c r="E545" s="57"/>
      <c r="J545" s="57"/>
      <c r="O545" s="57"/>
      <c r="T545" s="57"/>
    </row>
    <row r="546" spans="5:20">
      <c r="E546" s="57"/>
      <c r="J546" s="57"/>
      <c r="O546" s="57"/>
      <c r="T546" s="57"/>
    </row>
    <row r="547" spans="5:20">
      <c r="E547" s="57"/>
      <c r="J547" s="57"/>
      <c r="O547" s="57"/>
      <c r="T547" s="57"/>
    </row>
    <row r="548" spans="5:20">
      <c r="E548" s="57"/>
      <c r="J548" s="57"/>
      <c r="O548" s="57"/>
      <c r="T548" s="57"/>
    </row>
    <row r="549" spans="5:20">
      <c r="E549" s="57"/>
      <c r="J549" s="57"/>
      <c r="O549" s="57"/>
      <c r="T549" s="57"/>
    </row>
    <row r="550" spans="5:20">
      <c r="E550" s="57"/>
      <c r="J550" s="57"/>
      <c r="O550" s="57"/>
      <c r="T550" s="57"/>
    </row>
    <row r="551" spans="5:20">
      <c r="E551" s="57"/>
      <c r="J551" s="57"/>
      <c r="O551" s="57"/>
      <c r="T551" s="57"/>
    </row>
    <row r="552" spans="5:20">
      <c r="E552" s="57"/>
      <c r="J552" s="57"/>
      <c r="O552" s="57"/>
      <c r="T552" s="57"/>
    </row>
    <row r="553" spans="5:20">
      <c r="E553" s="57"/>
      <c r="J553" s="57"/>
      <c r="O553" s="57"/>
      <c r="T553" s="57"/>
    </row>
    <row r="554" spans="5:20">
      <c r="E554" s="57"/>
      <c r="J554" s="57"/>
      <c r="O554" s="57"/>
      <c r="T554" s="57"/>
    </row>
    <row r="555" spans="5:20">
      <c r="E555" s="57"/>
      <c r="J555" s="57"/>
      <c r="O555" s="57"/>
      <c r="T555" s="57"/>
    </row>
    <row r="556" spans="5:20">
      <c r="E556" s="57"/>
      <c r="J556" s="57"/>
      <c r="O556" s="57"/>
      <c r="T556" s="57"/>
    </row>
    <row r="557" spans="5:20">
      <c r="E557" s="57"/>
      <c r="J557" s="57"/>
      <c r="O557" s="57"/>
      <c r="T557" s="57"/>
    </row>
    <row r="558" spans="5:20">
      <c r="E558" s="57"/>
      <c r="J558" s="57"/>
      <c r="O558" s="57"/>
      <c r="T558" s="57"/>
    </row>
    <row r="559" spans="5:20">
      <c r="E559" s="57"/>
      <c r="J559" s="57"/>
      <c r="O559" s="57"/>
      <c r="T559" s="57"/>
    </row>
    <row r="560" spans="5:20">
      <c r="E560" s="57"/>
      <c r="J560" s="57"/>
      <c r="O560" s="57"/>
      <c r="T560" s="57"/>
    </row>
    <row r="561" spans="5:20">
      <c r="E561" s="57"/>
      <c r="J561" s="57"/>
      <c r="O561" s="57"/>
      <c r="T561" s="57"/>
    </row>
    <row r="562" spans="5:20">
      <c r="E562" s="57"/>
      <c r="J562" s="57"/>
      <c r="O562" s="57"/>
      <c r="T562" s="57"/>
    </row>
    <row r="563" spans="5:20">
      <c r="E563" s="57"/>
      <c r="J563" s="57"/>
      <c r="O563" s="57"/>
      <c r="T563" s="57"/>
    </row>
    <row r="564" spans="5:20">
      <c r="E564" s="57"/>
      <c r="J564" s="57"/>
      <c r="O564" s="57"/>
      <c r="T564" s="57"/>
    </row>
    <row r="565" spans="5:20">
      <c r="E565" s="57"/>
      <c r="J565" s="57"/>
      <c r="O565" s="57"/>
      <c r="T565" s="57"/>
    </row>
    <row r="566" spans="5:20">
      <c r="E566" s="57"/>
      <c r="J566" s="57"/>
      <c r="O566" s="57"/>
      <c r="T566" s="57"/>
    </row>
    <row r="567" spans="5:20">
      <c r="E567" s="57"/>
      <c r="J567" s="57"/>
      <c r="O567" s="57"/>
      <c r="T567" s="57"/>
    </row>
    <row r="568" spans="5:20">
      <c r="E568" s="57"/>
      <c r="J568" s="57"/>
      <c r="O568" s="57"/>
      <c r="T568" s="57"/>
    </row>
    <row r="569" spans="5:20">
      <c r="E569" s="57"/>
      <c r="J569" s="57"/>
      <c r="O569" s="57"/>
      <c r="T569" s="57"/>
    </row>
    <row r="570" spans="5:20">
      <c r="E570" s="57"/>
      <c r="J570" s="57"/>
      <c r="O570" s="57"/>
      <c r="T570" s="57"/>
    </row>
    <row r="571" spans="5:20">
      <c r="E571" s="57"/>
      <c r="J571" s="57"/>
      <c r="O571" s="57"/>
      <c r="T571" s="57"/>
    </row>
    <row r="572" spans="5:20">
      <c r="E572" s="57"/>
      <c r="J572" s="57"/>
      <c r="O572" s="57"/>
      <c r="T572" s="57"/>
    </row>
    <row r="573" spans="5:20">
      <c r="E573" s="57"/>
      <c r="J573" s="57"/>
      <c r="O573" s="57"/>
      <c r="T573" s="57"/>
    </row>
    <row r="574" spans="5:20">
      <c r="E574" s="57"/>
      <c r="J574" s="57"/>
      <c r="O574" s="57"/>
      <c r="T574" s="57"/>
    </row>
    <row r="575" spans="5:20">
      <c r="E575" s="57"/>
      <c r="J575" s="57"/>
      <c r="O575" s="57"/>
      <c r="T575" s="57"/>
    </row>
    <row r="576" spans="5:20">
      <c r="E576" s="57"/>
      <c r="J576" s="57"/>
      <c r="O576" s="57"/>
      <c r="T576" s="57"/>
    </row>
    <row r="577" spans="5:20">
      <c r="E577" s="57"/>
      <c r="J577" s="57"/>
      <c r="O577" s="57"/>
      <c r="T577" s="57"/>
    </row>
    <row r="578" spans="5:20">
      <c r="E578" s="57"/>
      <c r="J578" s="57"/>
      <c r="O578" s="57"/>
      <c r="T578" s="57"/>
    </row>
    <row r="579" spans="5:20">
      <c r="E579" s="57"/>
      <c r="J579" s="57"/>
      <c r="O579" s="57"/>
      <c r="T579" s="57"/>
    </row>
    <row r="580" spans="5:20">
      <c r="E580" s="57"/>
      <c r="J580" s="57"/>
      <c r="O580" s="57"/>
      <c r="T580" s="57"/>
    </row>
    <row r="581" spans="5:20">
      <c r="E581" s="57"/>
      <c r="J581" s="57"/>
      <c r="O581" s="57"/>
      <c r="T581" s="57"/>
    </row>
    <row r="582" spans="5:20">
      <c r="E582" s="57"/>
      <c r="J582" s="57"/>
      <c r="O582" s="57"/>
      <c r="T582" s="57"/>
    </row>
    <row r="583" spans="5:20">
      <c r="E583" s="57"/>
      <c r="J583" s="57"/>
      <c r="O583" s="57"/>
      <c r="T583" s="57"/>
    </row>
    <row r="584" spans="5:20">
      <c r="E584" s="57"/>
      <c r="J584" s="57"/>
      <c r="O584" s="57"/>
      <c r="T584" s="57"/>
    </row>
    <row r="585" spans="5:20">
      <c r="E585" s="57"/>
      <c r="J585" s="57"/>
      <c r="O585" s="57"/>
      <c r="T585" s="57"/>
    </row>
    <row r="586" spans="5:20">
      <c r="E586" s="57"/>
      <c r="J586" s="57"/>
      <c r="O586" s="57"/>
      <c r="T586" s="57"/>
    </row>
    <row r="587" spans="5:20">
      <c r="E587" s="57"/>
      <c r="J587" s="57"/>
      <c r="O587" s="57"/>
      <c r="T587" s="57"/>
    </row>
    <row r="588" spans="5:20">
      <c r="E588" s="57"/>
      <c r="J588" s="57"/>
      <c r="O588" s="57"/>
      <c r="T588" s="57"/>
    </row>
    <row r="589" spans="5:20">
      <c r="E589" s="57"/>
      <c r="J589" s="57"/>
      <c r="O589" s="57"/>
      <c r="T589" s="57"/>
    </row>
    <row r="590" spans="5:20">
      <c r="E590" s="57"/>
      <c r="J590" s="57"/>
      <c r="O590" s="57"/>
      <c r="T590" s="57"/>
    </row>
    <row r="591" spans="5:20">
      <c r="E591" s="57"/>
      <c r="J591" s="57"/>
      <c r="O591" s="57"/>
      <c r="T591" s="57"/>
    </row>
    <row r="592" spans="5:20">
      <c r="E592" s="57"/>
      <c r="J592" s="57"/>
      <c r="O592" s="57"/>
      <c r="T592" s="57"/>
    </row>
    <row r="593" spans="5:20">
      <c r="E593" s="57"/>
      <c r="J593" s="57"/>
      <c r="O593" s="57"/>
      <c r="T593" s="57"/>
    </row>
    <row r="594" spans="5:20">
      <c r="E594" s="57"/>
      <c r="J594" s="57"/>
      <c r="O594" s="57"/>
      <c r="T594" s="57"/>
    </row>
    <row r="595" spans="5:20">
      <c r="E595" s="57"/>
      <c r="J595" s="57"/>
      <c r="O595" s="57"/>
      <c r="T595" s="57"/>
    </row>
    <row r="596" spans="5:20">
      <c r="E596" s="57"/>
      <c r="J596" s="57"/>
      <c r="O596" s="57"/>
      <c r="T596" s="57"/>
    </row>
    <row r="597" spans="5:20">
      <c r="E597" s="57"/>
      <c r="J597" s="57"/>
      <c r="O597" s="57"/>
      <c r="T597" s="57"/>
    </row>
    <row r="598" spans="5:20">
      <c r="E598" s="57"/>
      <c r="J598" s="57"/>
      <c r="O598" s="57"/>
      <c r="T598" s="57"/>
    </row>
    <row r="599" spans="5:20">
      <c r="E599" s="57"/>
      <c r="J599" s="57"/>
      <c r="O599" s="57"/>
      <c r="T599" s="57"/>
    </row>
    <row r="600" spans="5:20">
      <c r="E600" s="57"/>
      <c r="J600" s="57"/>
      <c r="O600" s="57"/>
      <c r="T600" s="57"/>
    </row>
    <row r="601" spans="5:20">
      <c r="E601" s="57"/>
      <c r="J601" s="57"/>
      <c r="O601" s="57"/>
      <c r="T601" s="57"/>
    </row>
    <row r="602" spans="5:20">
      <c r="E602" s="57"/>
      <c r="J602" s="57"/>
      <c r="O602" s="57"/>
      <c r="T602" s="57"/>
    </row>
    <row r="603" spans="5:20">
      <c r="E603" s="57"/>
      <c r="J603" s="57"/>
      <c r="O603" s="57"/>
      <c r="T603" s="57"/>
    </row>
    <row r="604" spans="5:20">
      <c r="E604" s="57"/>
      <c r="J604" s="57"/>
      <c r="O604" s="57"/>
      <c r="T604" s="57"/>
    </row>
    <row r="605" spans="5:20">
      <c r="E605" s="57"/>
      <c r="J605" s="57"/>
      <c r="O605" s="57"/>
      <c r="T605" s="57"/>
    </row>
    <row r="606" spans="5:20">
      <c r="E606" s="57"/>
      <c r="J606" s="57"/>
      <c r="O606" s="57"/>
      <c r="T606" s="57"/>
    </row>
    <row r="607" spans="5:20">
      <c r="E607" s="57"/>
      <c r="J607" s="57"/>
      <c r="O607" s="57"/>
      <c r="T607" s="57"/>
    </row>
    <row r="608" spans="5:20">
      <c r="E608" s="57"/>
      <c r="J608" s="57"/>
      <c r="O608" s="57"/>
      <c r="T608" s="57"/>
    </row>
    <row r="609" spans="5:20">
      <c r="E609" s="57"/>
      <c r="J609" s="57"/>
      <c r="O609" s="57"/>
      <c r="T609" s="57"/>
    </row>
    <row r="610" spans="5:20">
      <c r="E610" s="57"/>
      <c r="J610" s="57"/>
      <c r="O610" s="57"/>
      <c r="T610" s="57"/>
    </row>
    <row r="611" spans="5:20">
      <c r="E611" s="57"/>
      <c r="J611" s="57"/>
      <c r="O611" s="57"/>
      <c r="T611" s="57"/>
    </row>
    <row r="612" spans="5:20">
      <c r="E612" s="57"/>
      <c r="J612" s="57"/>
      <c r="O612" s="57"/>
      <c r="T612" s="57"/>
    </row>
    <row r="613" spans="5:20">
      <c r="E613" s="57"/>
      <c r="J613" s="57"/>
      <c r="O613" s="57"/>
      <c r="T613" s="57"/>
    </row>
    <row r="614" spans="5:20">
      <c r="E614" s="57"/>
      <c r="J614" s="57"/>
      <c r="O614" s="57"/>
      <c r="T614" s="57"/>
    </row>
    <row r="615" spans="5:20">
      <c r="E615" s="57"/>
      <c r="J615" s="57"/>
      <c r="O615" s="57"/>
      <c r="T615" s="57"/>
    </row>
    <row r="616" spans="5:20">
      <c r="E616" s="57"/>
      <c r="J616" s="57"/>
      <c r="O616" s="57"/>
      <c r="T616" s="57"/>
    </row>
    <row r="617" spans="5:20">
      <c r="E617" s="57"/>
      <c r="J617" s="57"/>
      <c r="O617" s="57"/>
      <c r="T617" s="57"/>
    </row>
    <row r="618" spans="5:20">
      <c r="E618" s="57"/>
      <c r="J618" s="57"/>
      <c r="O618" s="57"/>
      <c r="T618" s="57"/>
    </row>
    <row r="619" spans="5:20">
      <c r="E619" s="57"/>
      <c r="J619" s="57"/>
      <c r="O619" s="57"/>
      <c r="T619" s="57"/>
    </row>
    <row r="620" spans="5:20">
      <c r="E620" s="57"/>
      <c r="J620" s="57"/>
      <c r="O620" s="57"/>
      <c r="T620" s="57"/>
    </row>
    <row r="621" spans="5:20">
      <c r="E621" s="57"/>
      <c r="J621" s="57"/>
      <c r="O621" s="57"/>
      <c r="T621" s="57"/>
    </row>
    <row r="622" spans="5:20">
      <c r="E622" s="57"/>
      <c r="J622" s="57"/>
      <c r="O622" s="57"/>
      <c r="T622" s="57"/>
    </row>
    <row r="623" spans="5:20">
      <c r="E623" s="57"/>
      <c r="J623" s="57"/>
      <c r="O623" s="57"/>
      <c r="T623" s="57"/>
    </row>
    <row r="624" spans="5:20">
      <c r="E624" s="57"/>
      <c r="J624" s="57"/>
      <c r="O624" s="57"/>
      <c r="T624" s="57"/>
    </row>
    <row r="625" spans="5:20">
      <c r="E625" s="57"/>
      <c r="J625" s="57"/>
      <c r="O625" s="57"/>
      <c r="T625" s="57"/>
    </row>
    <row r="626" spans="5:20">
      <c r="E626" s="57"/>
      <c r="J626" s="57"/>
      <c r="O626" s="57"/>
      <c r="T626" s="57"/>
    </row>
    <row r="627" spans="5:20">
      <c r="E627" s="57"/>
      <c r="J627" s="57"/>
      <c r="O627" s="57"/>
      <c r="T627" s="57"/>
    </row>
    <row r="628" spans="5:20">
      <c r="E628" s="57"/>
      <c r="J628" s="57"/>
      <c r="O628" s="57"/>
      <c r="T628" s="57"/>
    </row>
    <row r="629" spans="5:20">
      <c r="E629" s="57"/>
      <c r="J629" s="57"/>
      <c r="O629" s="57"/>
      <c r="T629" s="57"/>
    </row>
    <row r="630" spans="5:20">
      <c r="E630" s="57"/>
      <c r="J630" s="57"/>
      <c r="O630" s="57"/>
      <c r="T630" s="57"/>
    </row>
    <row r="631" spans="5:20">
      <c r="E631" s="57"/>
      <c r="J631" s="57"/>
      <c r="O631" s="57"/>
      <c r="T631" s="57"/>
    </row>
    <row r="632" spans="5:20">
      <c r="E632" s="57"/>
      <c r="J632" s="57"/>
      <c r="O632" s="57"/>
      <c r="T632" s="57"/>
    </row>
    <row r="633" spans="5:20">
      <c r="E633" s="57"/>
      <c r="J633" s="57"/>
      <c r="O633" s="57"/>
      <c r="T633" s="57"/>
    </row>
    <row r="634" spans="5:20">
      <c r="E634" s="57"/>
      <c r="J634" s="57"/>
      <c r="O634" s="57"/>
      <c r="T634" s="57"/>
    </row>
    <row r="635" spans="5:20">
      <c r="E635" s="57"/>
      <c r="J635" s="57"/>
      <c r="O635" s="57"/>
      <c r="T635" s="57"/>
    </row>
    <row r="636" spans="5:20">
      <c r="E636" s="57"/>
      <c r="J636" s="57"/>
      <c r="O636" s="57"/>
      <c r="T636" s="57"/>
    </row>
    <row r="637" spans="5:20">
      <c r="E637" s="57"/>
      <c r="J637" s="57"/>
      <c r="O637" s="57"/>
      <c r="T637" s="57"/>
    </row>
    <row r="638" spans="5:20">
      <c r="E638" s="57"/>
      <c r="J638" s="57"/>
      <c r="O638" s="57"/>
      <c r="T638" s="57"/>
    </row>
    <row r="639" spans="5:20">
      <c r="E639" s="57"/>
      <c r="J639" s="57"/>
      <c r="O639" s="57"/>
      <c r="T639" s="57"/>
    </row>
    <row r="640" spans="5:20">
      <c r="E640" s="57"/>
      <c r="J640" s="57"/>
      <c r="O640" s="57"/>
      <c r="T640" s="57"/>
    </row>
    <row r="641" spans="5:20">
      <c r="E641" s="57"/>
      <c r="J641" s="57"/>
      <c r="O641" s="57"/>
      <c r="T641" s="57"/>
    </row>
    <row r="642" spans="5:20">
      <c r="E642" s="57"/>
      <c r="J642" s="57"/>
      <c r="O642" s="57"/>
      <c r="T642" s="57"/>
    </row>
    <row r="643" spans="5:20">
      <c r="E643" s="57"/>
      <c r="J643" s="57"/>
      <c r="O643" s="57"/>
      <c r="T643" s="57"/>
    </row>
    <row r="644" spans="5:20">
      <c r="E644" s="57"/>
      <c r="J644" s="57"/>
      <c r="O644" s="57"/>
      <c r="T644" s="57"/>
    </row>
    <row r="645" spans="5:20">
      <c r="E645" s="57"/>
      <c r="J645" s="57"/>
      <c r="O645" s="57"/>
      <c r="T645" s="57"/>
    </row>
    <row r="646" spans="5:20">
      <c r="E646" s="57"/>
      <c r="J646" s="57"/>
      <c r="O646" s="57"/>
      <c r="T646" s="57"/>
    </row>
    <row r="647" spans="5:20">
      <c r="E647" s="57"/>
      <c r="J647" s="57"/>
      <c r="O647" s="57"/>
      <c r="T647" s="57"/>
    </row>
    <row r="648" spans="5:20">
      <c r="E648" s="57"/>
      <c r="J648" s="57"/>
      <c r="O648" s="57"/>
      <c r="T648" s="57"/>
    </row>
    <row r="649" spans="5:20">
      <c r="E649" s="57"/>
      <c r="J649" s="57"/>
      <c r="O649" s="57"/>
      <c r="T649" s="57"/>
    </row>
    <row r="650" spans="5:20">
      <c r="E650" s="57"/>
      <c r="J650" s="57"/>
      <c r="O650" s="57"/>
      <c r="T650" s="57"/>
    </row>
    <row r="651" spans="5:20">
      <c r="E651" s="57"/>
      <c r="J651" s="57"/>
      <c r="O651" s="57"/>
      <c r="T651" s="57"/>
    </row>
    <row r="652" spans="5:20">
      <c r="E652" s="57"/>
      <c r="J652" s="57"/>
      <c r="O652" s="57"/>
      <c r="T652" s="57"/>
    </row>
    <row r="653" spans="5:20">
      <c r="E653" s="57"/>
      <c r="J653" s="57"/>
      <c r="O653" s="57"/>
      <c r="T653" s="57"/>
    </row>
    <row r="654" spans="5:20">
      <c r="E654" s="57"/>
      <c r="J654" s="57"/>
      <c r="O654" s="57"/>
      <c r="T654" s="57"/>
    </row>
    <row r="655" spans="5:20">
      <c r="E655" s="57"/>
      <c r="J655" s="57"/>
      <c r="O655" s="57"/>
      <c r="T655" s="57"/>
    </row>
    <row r="656" spans="5:20">
      <c r="E656" s="57"/>
      <c r="J656" s="57"/>
      <c r="O656" s="57"/>
      <c r="T656" s="57"/>
    </row>
    <row r="657" spans="5:20">
      <c r="E657" s="57"/>
      <c r="J657" s="57"/>
      <c r="O657" s="57"/>
      <c r="T657" s="57"/>
    </row>
    <row r="658" spans="5:20">
      <c r="E658" s="57"/>
      <c r="J658" s="57"/>
      <c r="O658" s="57"/>
      <c r="T658" s="57"/>
    </row>
    <row r="659" spans="5:20">
      <c r="E659" s="57"/>
      <c r="J659" s="57"/>
      <c r="O659" s="57"/>
      <c r="T659" s="57"/>
    </row>
    <row r="660" spans="5:20">
      <c r="E660" s="57"/>
      <c r="J660" s="57"/>
      <c r="O660" s="57"/>
      <c r="T660" s="57"/>
    </row>
    <row r="661" spans="5:20">
      <c r="E661" s="57"/>
      <c r="J661" s="57"/>
      <c r="O661" s="57"/>
      <c r="T661" s="57"/>
    </row>
    <row r="662" spans="5:20">
      <c r="E662" s="57"/>
      <c r="J662" s="57"/>
      <c r="O662" s="57"/>
      <c r="T662" s="57"/>
    </row>
    <row r="663" spans="5:20">
      <c r="E663" s="57"/>
      <c r="J663" s="57"/>
      <c r="O663" s="57"/>
      <c r="T663" s="57"/>
    </row>
    <row r="664" spans="5:20">
      <c r="E664" s="57"/>
      <c r="J664" s="57"/>
      <c r="O664" s="57"/>
      <c r="T664" s="57"/>
    </row>
    <row r="665" spans="5:20">
      <c r="E665" s="57"/>
      <c r="J665" s="57"/>
      <c r="O665" s="57"/>
      <c r="T665" s="57"/>
    </row>
    <row r="666" spans="5:20">
      <c r="E666" s="57"/>
      <c r="J666" s="57"/>
      <c r="O666" s="57"/>
      <c r="T666" s="57"/>
    </row>
    <row r="667" spans="5:20">
      <c r="E667" s="57"/>
      <c r="J667" s="57"/>
      <c r="O667" s="57"/>
      <c r="T667" s="57"/>
    </row>
    <row r="668" spans="5:20">
      <c r="E668" s="57"/>
      <c r="J668" s="57"/>
      <c r="O668" s="57"/>
      <c r="T668" s="57"/>
    </row>
    <row r="669" spans="5:20">
      <c r="E669" s="57"/>
      <c r="J669" s="57"/>
      <c r="O669" s="57"/>
      <c r="T669" s="57"/>
    </row>
    <row r="670" spans="5:20">
      <c r="E670" s="57"/>
      <c r="J670" s="57"/>
      <c r="O670" s="57"/>
      <c r="T670" s="57"/>
    </row>
    <row r="671" spans="5:20">
      <c r="E671" s="57"/>
      <c r="J671" s="57"/>
      <c r="O671" s="57"/>
      <c r="T671" s="57"/>
    </row>
    <row r="672" spans="5:20">
      <c r="E672" s="57"/>
      <c r="J672" s="57"/>
      <c r="O672" s="57"/>
      <c r="T672" s="57"/>
    </row>
    <row r="673" spans="5:20">
      <c r="E673" s="57"/>
      <c r="J673" s="57"/>
      <c r="O673" s="57"/>
      <c r="T673" s="57"/>
    </row>
    <row r="674" spans="5:20">
      <c r="E674" s="57"/>
      <c r="J674" s="57"/>
      <c r="O674" s="57"/>
      <c r="T674" s="57"/>
    </row>
    <row r="675" spans="5:20">
      <c r="E675" s="57"/>
      <c r="J675" s="57"/>
      <c r="O675" s="57"/>
      <c r="T675" s="57"/>
    </row>
    <row r="676" spans="5:20">
      <c r="E676" s="57"/>
      <c r="J676" s="57"/>
      <c r="O676" s="57"/>
      <c r="T676" s="57"/>
    </row>
    <row r="677" spans="5:20">
      <c r="E677" s="57"/>
      <c r="J677" s="57"/>
      <c r="O677" s="57"/>
      <c r="T677" s="57"/>
    </row>
    <row r="678" spans="5:20">
      <c r="E678" s="57"/>
      <c r="J678" s="57"/>
      <c r="O678" s="57"/>
      <c r="T678" s="57"/>
    </row>
    <row r="679" spans="5:20">
      <c r="E679" s="57"/>
      <c r="J679" s="57"/>
      <c r="O679" s="57"/>
      <c r="T679" s="57"/>
    </row>
    <row r="680" spans="5:20">
      <c r="E680" s="57"/>
      <c r="J680" s="57"/>
      <c r="O680" s="57"/>
      <c r="T680" s="57"/>
    </row>
    <row r="681" spans="5:20">
      <c r="E681" s="57"/>
      <c r="J681" s="57"/>
      <c r="O681" s="57"/>
      <c r="T681" s="57"/>
    </row>
    <row r="682" spans="5:20">
      <c r="E682" s="57"/>
      <c r="J682" s="57"/>
      <c r="O682" s="57"/>
      <c r="T682" s="57"/>
    </row>
    <row r="683" spans="5:20">
      <c r="E683" s="57"/>
      <c r="J683" s="57"/>
      <c r="O683" s="57"/>
      <c r="T683" s="57"/>
    </row>
    <row r="684" spans="5:20">
      <c r="E684" s="57"/>
      <c r="J684" s="57"/>
      <c r="O684" s="57"/>
      <c r="T684" s="57"/>
    </row>
    <row r="685" spans="5:20">
      <c r="E685" s="57"/>
      <c r="J685" s="57"/>
      <c r="O685" s="57"/>
      <c r="T685" s="57"/>
    </row>
    <row r="686" spans="5:20">
      <c r="E686" s="57"/>
      <c r="J686" s="57"/>
      <c r="O686" s="57"/>
      <c r="T686" s="57"/>
    </row>
    <row r="687" spans="5:20">
      <c r="E687" s="57"/>
      <c r="J687" s="57"/>
      <c r="O687" s="57"/>
      <c r="T687" s="57"/>
    </row>
    <row r="688" spans="5:20">
      <c r="E688" s="57"/>
      <c r="J688" s="57"/>
      <c r="O688" s="57"/>
      <c r="T688" s="57"/>
    </row>
    <row r="689" spans="5:20">
      <c r="E689" s="57"/>
      <c r="J689" s="57"/>
      <c r="O689" s="57"/>
      <c r="T689" s="57"/>
    </row>
    <row r="690" spans="5:20">
      <c r="E690" s="57"/>
      <c r="J690" s="57"/>
      <c r="O690" s="57"/>
      <c r="T690" s="57"/>
    </row>
    <row r="691" spans="5:20">
      <c r="E691" s="57"/>
      <c r="J691" s="57"/>
      <c r="O691" s="57"/>
      <c r="T691" s="57"/>
    </row>
    <row r="692" spans="5:20">
      <c r="E692" s="57"/>
      <c r="J692" s="57"/>
      <c r="O692" s="57"/>
      <c r="T692" s="57"/>
    </row>
    <row r="693" spans="5:20">
      <c r="E693" s="57"/>
      <c r="J693" s="57"/>
      <c r="O693" s="57"/>
      <c r="T693" s="57"/>
    </row>
    <row r="694" spans="5:20">
      <c r="E694" s="57"/>
      <c r="J694" s="57"/>
      <c r="O694" s="57"/>
      <c r="T694" s="57"/>
    </row>
    <row r="695" spans="5:20">
      <c r="E695" s="57"/>
      <c r="J695" s="57"/>
      <c r="O695" s="57"/>
      <c r="T695" s="57"/>
    </row>
    <row r="696" spans="5:20">
      <c r="E696" s="57"/>
      <c r="J696" s="57"/>
      <c r="O696" s="57"/>
      <c r="T696" s="57"/>
    </row>
    <row r="697" spans="5:20">
      <c r="E697" s="57"/>
      <c r="J697" s="57"/>
      <c r="O697" s="57"/>
      <c r="T697" s="57"/>
    </row>
    <row r="698" spans="5:20">
      <c r="E698" s="57"/>
      <c r="J698" s="57"/>
      <c r="O698" s="57"/>
      <c r="T698" s="57"/>
    </row>
    <row r="699" spans="5:20">
      <c r="E699" s="57"/>
      <c r="J699" s="57"/>
      <c r="O699" s="57"/>
      <c r="T699" s="57"/>
    </row>
    <row r="700" spans="5:20">
      <c r="E700" s="57"/>
      <c r="J700" s="57"/>
      <c r="O700" s="57"/>
      <c r="T700" s="57"/>
    </row>
    <row r="701" spans="5:20">
      <c r="E701" s="57"/>
      <c r="J701" s="57"/>
      <c r="O701" s="57"/>
      <c r="T701" s="57"/>
    </row>
    <row r="702" spans="5:20">
      <c r="E702" s="57"/>
      <c r="J702" s="57"/>
      <c r="O702" s="57"/>
      <c r="T702" s="57"/>
    </row>
    <row r="703" spans="5:20">
      <c r="E703" s="57"/>
      <c r="J703" s="57"/>
      <c r="O703" s="57"/>
      <c r="T703" s="57"/>
    </row>
    <row r="704" spans="5:20">
      <c r="E704" s="57"/>
      <c r="J704" s="57"/>
      <c r="O704" s="57"/>
      <c r="T704" s="57"/>
    </row>
    <row r="705" spans="5:20">
      <c r="E705" s="57"/>
      <c r="J705" s="57"/>
      <c r="O705" s="57"/>
      <c r="T705" s="57"/>
    </row>
    <row r="706" spans="5:20">
      <c r="E706" s="57"/>
      <c r="J706" s="57"/>
      <c r="O706" s="57"/>
      <c r="T706" s="57"/>
    </row>
    <row r="707" spans="5:20">
      <c r="E707" s="57"/>
      <c r="J707" s="57"/>
      <c r="O707" s="57"/>
      <c r="T707" s="57"/>
    </row>
    <row r="708" spans="5:20">
      <c r="E708" s="57"/>
      <c r="J708" s="57"/>
      <c r="O708" s="57"/>
      <c r="T708" s="57"/>
    </row>
    <row r="709" spans="5:20">
      <c r="E709" s="57"/>
      <c r="J709" s="57"/>
      <c r="O709" s="57"/>
      <c r="T709" s="57"/>
    </row>
    <row r="710" spans="5:20">
      <c r="E710" s="57"/>
      <c r="J710" s="57"/>
      <c r="O710" s="57"/>
      <c r="T710" s="57"/>
    </row>
    <row r="711" spans="5:20">
      <c r="E711" s="57"/>
      <c r="J711" s="57"/>
      <c r="O711" s="57"/>
      <c r="T711" s="57"/>
    </row>
    <row r="712" spans="5:20">
      <c r="E712" s="57"/>
      <c r="J712" s="57"/>
      <c r="O712" s="57"/>
      <c r="T712" s="57"/>
    </row>
    <row r="713" spans="5:20">
      <c r="E713" s="57"/>
      <c r="J713" s="57"/>
      <c r="O713" s="57"/>
      <c r="T713" s="57"/>
    </row>
    <row r="714" spans="5:20">
      <c r="E714" s="57"/>
      <c r="J714" s="57"/>
      <c r="O714" s="57"/>
      <c r="T714" s="57"/>
    </row>
    <row r="715" spans="5:20">
      <c r="E715" s="57"/>
      <c r="J715" s="57"/>
      <c r="O715" s="57"/>
      <c r="T715" s="57"/>
    </row>
    <row r="716" spans="5:20">
      <c r="E716" s="57"/>
      <c r="J716" s="57"/>
      <c r="O716" s="57"/>
      <c r="T716" s="57"/>
    </row>
    <row r="717" spans="5:20">
      <c r="E717" s="57"/>
      <c r="J717" s="57"/>
      <c r="O717" s="57"/>
      <c r="T717" s="57"/>
    </row>
    <row r="718" spans="5:20">
      <c r="E718" s="57"/>
      <c r="J718" s="57"/>
      <c r="O718" s="57"/>
      <c r="T718" s="57"/>
    </row>
    <row r="719" spans="5:20">
      <c r="E719" s="57"/>
      <c r="J719" s="57"/>
      <c r="O719" s="57"/>
      <c r="T719" s="57"/>
    </row>
    <row r="720" spans="5:20">
      <c r="E720" s="57"/>
      <c r="J720" s="57"/>
      <c r="O720" s="57"/>
      <c r="T720" s="57"/>
    </row>
    <row r="721" spans="5:20">
      <c r="E721" s="57"/>
      <c r="J721" s="57"/>
      <c r="O721" s="57"/>
      <c r="T721" s="57"/>
    </row>
    <row r="722" spans="5:20">
      <c r="E722" s="57"/>
      <c r="J722" s="57"/>
      <c r="O722" s="57"/>
      <c r="T722" s="57"/>
    </row>
    <row r="723" spans="5:20">
      <c r="E723" s="57"/>
      <c r="J723" s="57"/>
      <c r="O723" s="57"/>
      <c r="T723" s="57"/>
    </row>
    <row r="724" spans="5:20">
      <c r="E724" s="57"/>
      <c r="J724" s="57"/>
      <c r="O724" s="57"/>
      <c r="T724" s="57"/>
    </row>
    <row r="725" spans="5:20">
      <c r="E725" s="57"/>
      <c r="J725" s="57"/>
      <c r="O725" s="57"/>
      <c r="T725" s="57"/>
    </row>
    <row r="726" spans="5:20">
      <c r="E726" s="57"/>
      <c r="J726" s="57"/>
      <c r="O726" s="57"/>
      <c r="T726" s="57"/>
    </row>
    <row r="727" spans="5:20">
      <c r="E727" s="57"/>
      <c r="J727" s="57"/>
      <c r="O727" s="57"/>
      <c r="T727" s="57"/>
    </row>
    <row r="728" spans="5:20">
      <c r="E728" s="57"/>
      <c r="J728" s="57"/>
      <c r="O728" s="57"/>
      <c r="T728" s="57"/>
    </row>
    <row r="729" spans="5:20">
      <c r="E729" s="57"/>
      <c r="J729" s="57"/>
      <c r="O729" s="57"/>
      <c r="T729" s="57"/>
    </row>
    <row r="730" spans="5:20">
      <c r="E730" s="57"/>
      <c r="J730" s="57"/>
      <c r="O730" s="57"/>
      <c r="T730" s="57"/>
    </row>
    <row r="731" spans="5:20">
      <c r="E731" s="57"/>
      <c r="J731" s="57"/>
      <c r="O731" s="57"/>
      <c r="T731" s="57"/>
    </row>
    <row r="732" spans="5:20">
      <c r="E732" s="57"/>
      <c r="J732" s="57"/>
      <c r="O732" s="57"/>
      <c r="T732" s="57"/>
    </row>
    <row r="733" spans="5:20">
      <c r="E733" s="57"/>
      <c r="J733" s="57"/>
      <c r="O733" s="57"/>
      <c r="T733" s="57"/>
    </row>
    <row r="734" spans="5:20">
      <c r="E734" s="57"/>
      <c r="J734" s="57"/>
      <c r="O734" s="57"/>
      <c r="T734" s="57"/>
    </row>
    <row r="735" spans="5:20">
      <c r="E735" s="57"/>
      <c r="J735" s="57"/>
      <c r="O735" s="57"/>
      <c r="T735" s="57"/>
    </row>
    <row r="736" spans="5:20">
      <c r="E736" s="57"/>
      <c r="J736" s="57"/>
      <c r="O736" s="57"/>
      <c r="T736" s="57"/>
    </row>
    <row r="737" spans="5:20">
      <c r="E737" s="57"/>
      <c r="J737" s="57"/>
      <c r="O737" s="57"/>
      <c r="T737" s="57"/>
    </row>
    <row r="738" spans="5:20">
      <c r="E738" s="57"/>
      <c r="J738" s="57"/>
      <c r="O738" s="57"/>
      <c r="T738" s="57"/>
    </row>
    <row r="739" spans="5:20">
      <c r="E739" s="57"/>
      <c r="J739" s="57"/>
      <c r="O739" s="57"/>
      <c r="T739" s="57"/>
    </row>
    <row r="740" spans="5:20">
      <c r="E740" s="57"/>
      <c r="J740" s="57"/>
      <c r="O740" s="57"/>
      <c r="T740" s="57"/>
    </row>
    <row r="741" spans="5:20">
      <c r="E741" s="57"/>
      <c r="J741" s="57"/>
      <c r="O741" s="57"/>
      <c r="T741" s="57"/>
    </row>
    <row r="742" spans="5:20">
      <c r="E742" s="57"/>
      <c r="J742" s="57"/>
      <c r="O742" s="57"/>
      <c r="T742" s="57"/>
    </row>
    <row r="743" spans="5:20">
      <c r="E743" s="57"/>
      <c r="J743" s="57"/>
      <c r="O743" s="57"/>
      <c r="T743" s="57"/>
    </row>
    <row r="744" spans="5:20">
      <c r="E744" s="57"/>
      <c r="J744" s="57"/>
      <c r="O744" s="57"/>
      <c r="T744" s="57"/>
    </row>
    <row r="745" spans="5:20">
      <c r="E745" s="57"/>
      <c r="J745" s="57"/>
      <c r="O745" s="57"/>
      <c r="T745" s="57"/>
    </row>
    <row r="746" spans="5:20">
      <c r="E746" s="57"/>
      <c r="J746" s="57"/>
      <c r="O746" s="57"/>
      <c r="T746" s="57"/>
    </row>
    <row r="747" spans="5:20">
      <c r="E747" s="57"/>
      <c r="J747" s="57"/>
      <c r="O747" s="57"/>
      <c r="T747" s="57"/>
    </row>
    <row r="748" spans="5:20">
      <c r="E748" s="57"/>
      <c r="J748" s="57"/>
      <c r="O748" s="57"/>
      <c r="T748" s="57"/>
    </row>
    <row r="749" spans="5:20">
      <c r="E749" s="57"/>
      <c r="J749" s="57"/>
      <c r="O749" s="57"/>
      <c r="T749" s="57"/>
    </row>
    <row r="750" spans="5:20">
      <c r="E750" s="57"/>
      <c r="J750" s="57"/>
      <c r="O750" s="57"/>
      <c r="T750" s="57"/>
    </row>
    <row r="751" spans="5:20">
      <c r="E751" s="57"/>
      <c r="J751" s="57"/>
      <c r="O751" s="57"/>
      <c r="T751" s="57"/>
    </row>
    <row r="752" spans="5:20">
      <c r="E752" s="57"/>
      <c r="J752" s="57"/>
      <c r="O752" s="57"/>
      <c r="T752" s="57"/>
    </row>
    <row r="753" spans="5:20">
      <c r="E753" s="57"/>
      <c r="J753" s="57"/>
      <c r="O753" s="57"/>
      <c r="T753" s="57"/>
    </row>
    <row r="754" spans="5:20">
      <c r="E754" s="57"/>
      <c r="J754" s="57"/>
      <c r="O754" s="57"/>
      <c r="T754" s="57"/>
    </row>
    <row r="755" spans="5:20">
      <c r="E755" s="57"/>
      <c r="J755" s="57"/>
      <c r="O755" s="57"/>
      <c r="T755" s="57"/>
    </row>
    <row r="756" spans="5:20">
      <c r="E756" s="57"/>
      <c r="J756" s="57"/>
      <c r="O756" s="57"/>
      <c r="T756" s="57"/>
    </row>
    <row r="757" spans="5:20">
      <c r="E757" s="57"/>
      <c r="J757" s="57"/>
      <c r="O757" s="57"/>
      <c r="T757" s="57"/>
    </row>
    <row r="758" spans="5:20">
      <c r="E758" s="57"/>
      <c r="J758" s="57"/>
      <c r="O758" s="57"/>
      <c r="T758" s="57"/>
    </row>
    <row r="759" spans="5:20">
      <c r="E759" s="57"/>
      <c r="J759" s="57"/>
      <c r="O759" s="57"/>
      <c r="T759" s="57"/>
    </row>
    <row r="760" spans="5:20">
      <c r="E760" s="57"/>
      <c r="J760" s="57"/>
      <c r="O760" s="57"/>
      <c r="T760" s="57"/>
    </row>
    <row r="761" spans="5:20">
      <c r="E761" s="57"/>
      <c r="J761" s="57"/>
      <c r="O761" s="57"/>
      <c r="T761" s="57"/>
    </row>
    <row r="762" spans="5:20">
      <c r="E762" s="57"/>
      <c r="J762" s="57"/>
      <c r="O762" s="57"/>
      <c r="T762" s="57"/>
    </row>
    <row r="763" spans="5:20">
      <c r="E763" s="57"/>
      <c r="J763" s="57"/>
      <c r="O763" s="57"/>
      <c r="T763" s="57"/>
    </row>
    <row r="764" spans="5:20">
      <c r="E764" s="57"/>
      <c r="J764" s="57"/>
      <c r="O764" s="57"/>
      <c r="T764" s="57"/>
    </row>
    <row r="765" spans="5:20">
      <c r="E765" s="57"/>
      <c r="J765" s="57"/>
      <c r="O765" s="57"/>
      <c r="T765" s="57"/>
    </row>
    <row r="766" spans="5:20">
      <c r="E766" s="57"/>
      <c r="J766" s="57"/>
      <c r="O766" s="57"/>
      <c r="T766" s="57"/>
    </row>
    <row r="767" spans="5:20">
      <c r="E767" s="57"/>
      <c r="J767" s="57"/>
      <c r="O767" s="57"/>
      <c r="T767" s="57"/>
    </row>
    <row r="768" spans="5:20">
      <c r="E768" s="57"/>
      <c r="J768" s="57"/>
      <c r="O768" s="57"/>
      <c r="T768" s="57"/>
    </row>
    <row r="769" spans="5:20">
      <c r="E769" s="57"/>
      <c r="J769" s="57"/>
      <c r="O769" s="57"/>
      <c r="T769" s="57"/>
    </row>
    <row r="770" spans="5:20">
      <c r="E770" s="57"/>
      <c r="J770" s="57"/>
      <c r="O770" s="57"/>
      <c r="T770" s="57"/>
    </row>
    <row r="771" spans="5:20">
      <c r="E771" s="57"/>
      <c r="J771" s="57"/>
      <c r="O771" s="57"/>
      <c r="T771" s="57"/>
    </row>
    <row r="772" spans="5:20">
      <c r="E772" s="57"/>
      <c r="J772" s="57"/>
      <c r="O772" s="57"/>
      <c r="T772" s="57"/>
    </row>
    <row r="773" spans="5:20">
      <c r="E773" s="57"/>
      <c r="J773" s="57"/>
      <c r="O773" s="57"/>
      <c r="T773" s="57"/>
    </row>
    <row r="774" spans="5:20">
      <c r="E774" s="57"/>
      <c r="J774" s="57"/>
      <c r="O774" s="57"/>
      <c r="T774" s="57"/>
    </row>
    <row r="775" spans="5:20">
      <c r="E775" s="57"/>
      <c r="J775" s="57"/>
      <c r="O775" s="57"/>
      <c r="T775" s="57"/>
    </row>
    <row r="776" spans="5:20">
      <c r="E776" s="57"/>
      <c r="J776" s="57"/>
      <c r="O776" s="57"/>
      <c r="T776" s="57"/>
    </row>
    <row r="777" spans="5:20">
      <c r="E777" s="57"/>
      <c r="J777" s="57"/>
      <c r="O777" s="57"/>
      <c r="T777" s="57"/>
    </row>
    <row r="778" spans="5:20">
      <c r="E778" s="57"/>
      <c r="J778" s="57"/>
      <c r="O778" s="57"/>
      <c r="T778" s="57"/>
    </row>
    <row r="779" spans="5:20">
      <c r="E779" s="57"/>
      <c r="J779" s="57"/>
      <c r="O779" s="57"/>
      <c r="T779" s="57"/>
    </row>
    <row r="780" spans="5:20">
      <c r="E780" s="57"/>
      <c r="J780" s="57"/>
      <c r="O780" s="57"/>
      <c r="T780" s="57"/>
    </row>
    <row r="781" spans="5:20">
      <c r="E781" s="57"/>
      <c r="J781" s="57"/>
      <c r="O781" s="57"/>
      <c r="T781" s="57"/>
    </row>
    <row r="782" spans="5:20">
      <c r="E782" s="57"/>
      <c r="J782" s="57"/>
      <c r="O782" s="57"/>
      <c r="T782" s="57"/>
    </row>
    <row r="783" spans="5:20">
      <c r="E783" s="57"/>
      <c r="J783" s="57"/>
      <c r="O783" s="57"/>
      <c r="T783" s="57"/>
    </row>
    <row r="784" spans="5:20">
      <c r="E784" s="57"/>
      <c r="J784" s="57"/>
      <c r="O784" s="57"/>
      <c r="T784" s="57"/>
    </row>
    <row r="785" spans="5:20">
      <c r="E785" s="57"/>
      <c r="J785" s="57"/>
      <c r="O785" s="57"/>
      <c r="T785" s="57"/>
    </row>
    <row r="786" spans="5:20">
      <c r="E786" s="57"/>
      <c r="J786" s="57"/>
      <c r="O786" s="57"/>
      <c r="T786" s="57"/>
    </row>
    <row r="787" spans="5:20">
      <c r="E787" s="57"/>
      <c r="J787" s="57"/>
      <c r="O787" s="57"/>
      <c r="T787" s="57"/>
    </row>
    <row r="788" spans="5:20">
      <c r="E788" s="57"/>
      <c r="J788" s="57"/>
      <c r="O788" s="57"/>
      <c r="T788" s="57"/>
    </row>
    <row r="789" spans="5:20">
      <c r="E789" s="57"/>
      <c r="J789" s="57"/>
      <c r="O789" s="57"/>
      <c r="T789" s="57"/>
    </row>
    <row r="790" spans="5:20">
      <c r="E790" s="57"/>
      <c r="J790" s="57"/>
      <c r="O790" s="57"/>
      <c r="T790" s="57"/>
    </row>
    <row r="791" spans="5:20">
      <c r="E791" s="57"/>
      <c r="J791" s="57"/>
      <c r="O791" s="57"/>
      <c r="T791" s="57"/>
    </row>
    <row r="792" spans="5:20">
      <c r="E792" s="57"/>
      <c r="J792" s="57"/>
      <c r="O792" s="57"/>
      <c r="T792" s="57"/>
    </row>
    <row r="793" spans="5:20">
      <c r="E793" s="57"/>
      <c r="J793" s="57"/>
      <c r="O793" s="57"/>
      <c r="T793" s="57"/>
    </row>
    <row r="794" spans="5:20">
      <c r="E794" s="57"/>
      <c r="J794" s="57"/>
      <c r="O794" s="57"/>
      <c r="T794" s="57"/>
    </row>
    <row r="795" spans="5:20">
      <c r="E795" s="57"/>
      <c r="J795" s="57"/>
      <c r="O795" s="57"/>
      <c r="T795" s="57"/>
    </row>
    <row r="796" spans="5:20">
      <c r="E796" s="57"/>
      <c r="J796" s="57"/>
      <c r="O796" s="57"/>
      <c r="T796" s="57"/>
    </row>
    <row r="797" spans="5:20">
      <c r="E797" s="57"/>
      <c r="J797" s="57"/>
      <c r="O797" s="57"/>
      <c r="T797" s="57"/>
    </row>
    <row r="798" spans="5:20">
      <c r="E798" s="57"/>
      <c r="J798" s="57"/>
      <c r="O798" s="57"/>
      <c r="T798" s="57"/>
    </row>
    <row r="799" spans="5:20">
      <c r="E799" s="57"/>
      <c r="J799" s="57"/>
      <c r="O799" s="57"/>
      <c r="T799" s="57"/>
    </row>
    <row r="800" spans="5:20">
      <c r="E800" s="57"/>
      <c r="J800" s="57"/>
      <c r="O800" s="57"/>
      <c r="T800" s="57"/>
    </row>
    <row r="801" spans="5:20">
      <c r="E801" s="57"/>
      <c r="J801" s="57"/>
      <c r="O801" s="57"/>
      <c r="T801" s="57"/>
    </row>
    <row r="802" spans="5:20">
      <c r="E802" s="57"/>
      <c r="J802" s="57"/>
      <c r="O802" s="57"/>
      <c r="T802" s="57"/>
    </row>
    <row r="803" spans="5:20">
      <c r="E803" s="57"/>
      <c r="J803" s="57"/>
      <c r="O803" s="57"/>
      <c r="T803" s="57"/>
    </row>
    <row r="804" spans="5:20">
      <c r="E804" s="57"/>
      <c r="J804" s="57"/>
      <c r="O804" s="57"/>
      <c r="T804" s="57"/>
    </row>
    <row r="805" spans="5:20">
      <c r="E805" s="57"/>
      <c r="J805" s="57"/>
      <c r="O805" s="57"/>
      <c r="T805" s="57"/>
    </row>
    <row r="806" spans="5:20">
      <c r="E806" s="57"/>
      <c r="J806" s="57"/>
      <c r="O806" s="57"/>
      <c r="T806" s="57"/>
    </row>
    <row r="807" spans="5:20">
      <c r="E807" s="57"/>
      <c r="J807" s="57"/>
      <c r="O807" s="57"/>
      <c r="T807" s="57"/>
    </row>
    <row r="808" spans="5:20">
      <c r="E808" s="57"/>
      <c r="J808" s="57"/>
      <c r="O808" s="57"/>
      <c r="T808" s="57"/>
    </row>
    <row r="809" spans="5:20">
      <c r="E809" s="57"/>
      <c r="J809" s="57"/>
      <c r="O809" s="57"/>
      <c r="T809" s="57"/>
    </row>
    <row r="810" spans="5:20">
      <c r="E810" s="57"/>
      <c r="J810" s="57"/>
      <c r="O810" s="57"/>
      <c r="T810" s="57"/>
    </row>
    <row r="811" spans="5:20">
      <c r="E811" s="57"/>
      <c r="J811" s="57"/>
      <c r="O811" s="57"/>
      <c r="T811" s="57"/>
    </row>
    <row r="812" spans="5:20">
      <c r="E812" s="57"/>
      <c r="J812" s="57"/>
      <c r="O812" s="57"/>
      <c r="T812" s="57"/>
    </row>
    <row r="813" spans="5:20">
      <c r="E813" s="57"/>
      <c r="J813" s="57"/>
      <c r="O813" s="57"/>
      <c r="T813" s="57"/>
    </row>
    <row r="814" spans="5:20">
      <c r="E814" s="57"/>
      <c r="J814" s="57"/>
      <c r="O814" s="57"/>
      <c r="T814" s="57"/>
    </row>
    <row r="815" spans="5:20">
      <c r="E815" s="57"/>
      <c r="J815" s="57"/>
      <c r="O815" s="57"/>
      <c r="T815" s="57"/>
    </row>
    <row r="816" spans="5:20">
      <c r="E816" s="57"/>
      <c r="J816" s="57"/>
      <c r="O816" s="57"/>
      <c r="T816" s="57"/>
    </row>
    <row r="817" spans="5:20">
      <c r="E817" s="57"/>
      <c r="J817" s="57"/>
      <c r="O817" s="57"/>
      <c r="T817" s="57"/>
    </row>
    <row r="818" spans="5:20">
      <c r="E818" s="57"/>
      <c r="J818" s="57"/>
      <c r="O818" s="57"/>
      <c r="T818" s="57"/>
    </row>
    <row r="819" spans="5:20">
      <c r="E819" s="57"/>
      <c r="J819" s="57"/>
      <c r="O819" s="57"/>
      <c r="T819" s="57"/>
    </row>
    <row r="820" spans="5:20">
      <c r="E820" s="57"/>
      <c r="J820" s="57"/>
      <c r="O820" s="57"/>
      <c r="T820" s="57"/>
    </row>
    <row r="821" spans="5:20">
      <c r="E821" s="57"/>
      <c r="J821" s="57"/>
      <c r="O821" s="57"/>
      <c r="T821" s="57"/>
    </row>
    <row r="822" spans="5:20">
      <c r="E822" s="57"/>
      <c r="J822" s="57"/>
      <c r="O822" s="57"/>
      <c r="T822" s="57"/>
    </row>
    <row r="823" spans="5:20">
      <c r="E823" s="57"/>
      <c r="J823" s="57"/>
      <c r="O823" s="57"/>
      <c r="T823" s="57"/>
    </row>
    <row r="824" spans="5:20">
      <c r="E824" s="57"/>
      <c r="J824" s="57"/>
      <c r="O824" s="57"/>
      <c r="T824" s="57"/>
    </row>
    <row r="825" spans="5:20">
      <c r="E825" s="57"/>
      <c r="J825" s="57"/>
      <c r="O825" s="57"/>
      <c r="T825" s="57"/>
    </row>
    <row r="826" spans="5:20">
      <c r="E826" s="57"/>
      <c r="J826" s="57"/>
      <c r="O826" s="57"/>
      <c r="T826" s="57"/>
    </row>
    <row r="827" spans="5:20">
      <c r="E827" s="57"/>
      <c r="J827" s="57"/>
      <c r="O827" s="57"/>
      <c r="T827" s="57"/>
    </row>
    <row r="828" spans="5:20">
      <c r="E828" s="57"/>
      <c r="J828" s="57"/>
      <c r="O828" s="57"/>
      <c r="T828" s="57"/>
    </row>
    <row r="829" spans="5:20">
      <c r="E829" s="57"/>
      <c r="J829" s="57"/>
      <c r="O829" s="57"/>
      <c r="T829" s="57"/>
    </row>
    <row r="830" spans="5:20">
      <c r="E830" s="57"/>
      <c r="J830" s="57"/>
      <c r="O830" s="57"/>
      <c r="T830" s="57"/>
    </row>
    <row r="831" spans="5:20">
      <c r="E831" s="57"/>
      <c r="J831" s="57"/>
      <c r="O831" s="57"/>
      <c r="T831" s="57"/>
    </row>
    <row r="832" spans="5:20">
      <c r="E832" s="57"/>
      <c r="J832" s="57"/>
      <c r="O832" s="57"/>
      <c r="T832" s="57"/>
    </row>
    <row r="833" spans="5:20">
      <c r="E833" s="57"/>
      <c r="J833" s="57"/>
      <c r="O833" s="57"/>
      <c r="T833" s="57"/>
    </row>
    <row r="834" spans="5:20">
      <c r="E834" s="57"/>
      <c r="J834" s="57"/>
      <c r="O834" s="57"/>
      <c r="T834" s="57"/>
    </row>
    <row r="835" spans="5:20">
      <c r="E835" s="57"/>
      <c r="J835" s="57"/>
      <c r="O835" s="57"/>
      <c r="T835" s="57"/>
    </row>
    <row r="836" spans="5:20">
      <c r="E836" s="57"/>
      <c r="J836" s="57"/>
      <c r="O836" s="57"/>
      <c r="T836" s="57"/>
    </row>
    <row r="837" spans="5:20">
      <c r="E837" s="57"/>
      <c r="J837" s="57"/>
      <c r="O837" s="57"/>
      <c r="T837" s="57"/>
    </row>
    <row r="838" spans="5:20">
      <c r="E838" s="57"/>
      <c r="J838" s="57"/>
      <c r="O838" s="57"/>
      <c r="T838" s="57"/>
    </row>
    <row r="839" spans="5:20">
      <c r="E839" s="57"/>
      <c r="J839" s="57"/>
      <c r="O839" s="57"/>
      <c r="T839" s="57"/>
    </row>
    <row r="840" spans="5:20">
      <c r="E840" s="57"/>
      <c r="J840" s="57"/>
      <c r="O840" s="57"/>
      <c r="T840" s="57"/>
    </row>
    <row r="841" spans="5:20">
      <c r="E841" s="57"/>
      <c r="J841" s="57"/>
      <c r="O841" s="57"/>
      <c r="T841" s="57"/>
    </row>
    <row r="842" spans="5:20">
      <c r="E842" s="57"/>
      <c r="J842" s="57"/>
      <c r="O842" s="57"/>
      <c r="T842" s="57"/>
    </row>
    <row r="843" spans="5:20">
      <c r="E843" s="57"/>
      <c r="J843" s="57"/>
      <c r="O843" s="57"/>
      <c r="T843" s="57"/>
    </row>
    <row r="844" spans="5:20">
      <c r="E844" s="57"/>
      <c r="J844" s="57"/>
      <c r="O844" s="57"/>
      <c r="T844" s="57"/>
    </row>
    <row r="845" spans="5:20">
      <c r="E845" s="57"/>
      <c r="J845" s="57"/>
      <c r="O845" s="57"/>
      <c r="T845" s="57"/>
    </row>
    <row r="846" spans="5:20">
      <c r="E846" s="57"/>
      <c r="J846" s="57"/>
      <c r="O846" s="57"/>
      <c r="T846" s="57"/>
    </row>
    <row r="847" spans="5:20">
      <c r="E847" s="57"/>
      <c r="J847" s="57"/>
      <c r="O847" s="57"/>
      <c r="T847" s="57"/>
    </row>
    <row r="848" spans="5:20">
      <c r="E848" s="57"/>
      <c r="J848" s="57"/>
      <c r="O848" s="57"/>
      <c r="T848" s="57"/>
    </row>
    <row r="849" spans="5:20">
      <c r="E849" s="57"/>
      <c r="J849" s="57"/>
      <c r="O849" s="57"/>
      <c r="T849" s="57"/>
    </row>
    <row r="850" spans="5:20">
      <c r="E850" s="57"/>
      <c r="J850" s="57"/>
      <c r="O850" s="57"/>
      <c r="T850" s="57"/>
    </row>
    <row r="851" spans="5:20">
      <c r="E851" s="57"/>
      <c r="J851" s="57"/>
      <c r="O851" s="57"/>
      <c r="T851" s="57"/>
    </row>
    <row r="852" spans="5:20">
      <c r="E852" s="57"/>
      <c r="J852" s="57"/>
      <c r="O852" s="57"/>
      <c r="T852" s="57"/>
    </row>
    <row r="853" spans="5:20">
      <c r="E853" s="57"/>
      <c r="J853" s="57"/>
      <c r="O853" s="57"/>
      <c r="T853" s="57"/>
    </row>
    <row r="854" spans="5:20">
      <c r="E854" s="57"/>
      <c r="J854" s="57"/>
      <c r="O854" s="57"/>
      <c r="T854" s="57"/>
    </row>
    <row r="855" spans="5:20">
      <c r="E855" s="57"/>
      <c r="J855" s="57"/>
      <c r="O855" s="57"/>
      <c r="T855" s="57"/>
    </row>
    <row r="856" spans="5:20">
      <c r="E856" s="57"/>
      <c r="J856" s="57"/>
      <c r="O856" s="57"/>
      <c r="T856" s="57"/>
    </row>
    <row r="857" spans="5:20">
      <c r="E857" s="57"/>
      <c r="J857" s="57"/>
      <c r="O857" s="57"/>
      <c r="T857" s="57"/>
    </row>
    <row r="858" spans="5:20">
      <c r="E858" s="57"/>
      <c r="J858" s="57"/>
      <c r="O858" s="57"/>
      <c r="T858" s="57"/>
    </row>
    <row r="859" spans="5:20">
      <c r="E859" s="57"/>
      <c r="J859" s="57"/>
      <c r="O859" s="57"/>
      <c r="T859" s="57"/>
    </row>
    <row r="860" spans="5:20">
      <c r="E860" s="57"/>
      <c r="J860" s="57"/>
      <c r="O860" s="57"/>
      <c r="T860" s="57"/>
    </row>
    <row r="861" spans="5:20">
      <c r="E861" s="57"/>
      <c r="J861" s="57"/>
      <c r="O861" s="57"/>
      <c r="T861" s="57"/>
    </row>
    <row r="862" spans="5:20">
      <c r="E862" s="57"/>
      <c r="J862" s="57"/>
      <c r="O862" s="57"/>
      <c r="T862" s="57"/>
    </row>
    <row r="863" spans="5:20">
      <c r="E863" s="57"/>
      <c r="J863" s="57"/>
      <c r="O863" s="57"/>
      <c r="T863" s="57"/>
    </row>
    <row r="864" spans="5:20">
      <c r="E864" s="57"/>
      <c r="J864" s="57"/>
      <c r="O864" s="57"/>
      <c r="T864" s="57"/>
    </row>
    <row r="865" spans="5:20">
      <c r="E865" s="57"/>
      <c r="J865" s="57"/>
      <c r="O865" s="57"/>
      <c r="T865" s="57"/>
    </row>
    <row r="866" spans="5:20">
      <c r="E866" s="57"/>
      <c r="J866" s="57"/>
      <c r="O866" s="57"/>
      <c r="T866" s="57"/>
    </row>
    <row r="867" spans="5:20">
      <c r="E867" s="57"/>
      <c r="J867" s="57"/>
      <c r="O867" s="57"/>
      <c r="T867" s="57"/>
    </row>
    <row r="868" spans="5:20">
      <c r="E868" s="57"/>
      <c r="J868" s="57"/>
      <c r="O868" s="57"/>
      <c r="T868" s="57"/>
    </row>
    <row r="869" spans="5:20">
      <c r="E869" s="57"/>
      <c r="J869" s="57"/>
      <c r="O869" s="57"/>
      <c r="T869" s="57"/>
    </row>
    <row r="870" spans="5:20">
      <c r="E870" s="57"/>
      <c r="J870" s="57"/>
      <c r="O870" s="57"/>
      <c r="T870" s="57"/>
    </row>
    <row r="871" spans="5:20">
      <c r="E871" s="57"/>
      <c r="J871" s="57"/>
      <c r="O871" s="57"/>
      <c r="T871" s="57"/>
    </row>
    <row r="872" spans="5:20">
      <c r="E872" s="57"/>
      <c r="J872" s="57"/>
      <c r="O872" s="57"/>
      <c r="T872" s="57"/>
    </row>
    <row r="873" spans="5:20">
      <c r="E873" s="57"/>
      <c r="J873" s="57"/>
      <c r="O873" s="57"/>
      <c r="T873" s="57"/>
    </row>
    <row r="874" spans="5:20">
      <c r="E874" s="57"/>
      <c r="J874" s="57"/>
      <c r="O874" s="57"/>
      <c r="T874" s="57"/>
    </row>
    <row r="875" spans="5:20">
      <c r="E875" s="57"/>
      <c r="J875" s="57"/>
      <c r="O875" s="57"/>
      <c r="T875" s="57"/>
    </row>
    <row r="876" spans="5:20">
      <c r="E876" s="57"/>
      <c r="J876" s="57"/>
      <c r="O876" s="57"/>
      <c r="T876" s="57"/>
    </row>
    <row r="877" spans="5:20">
      <c r="E877" s="57"/>
      <c r="J877" s="57"/>
      <c r="O877" s="57"/>
      <c r="T877" s="57"/>
    </row>
    <row r="878" spans="5:20">
      <c r="E878" s="57"/>
      <c r="J878" s="57"/>
      <c r="O878" s="57"/>
      <c r="T878" s="57"/>
    </row>
    <row r="879" spans="5:20">
      <c r="E879" s="57"/>
      <c r="J879" s="57"/>
      <c r="O879" s="57"/>
      <c r="T879" s="57"/>
    </row>
    <row r="880" spans="5:20">
      <c r="E880" s="57"/>
      <c r="J880" s="57"/>
      <c r="O880" s="57"/>
      <c r="T880" s="57"/>
    </row>
    <row r="881" spans="5:20">
      <c r="E881" s="57"/>
      <c r="J881" s="57"/>
      <c r="O881" s="57"/>
      <c r="T881" s="57"/>
    </row>
    <row r="882" spans="5:20">
      <c r="E882" s="57"/>
      <c r="J882" s="57"/>
      <c r="O882" s="57"/>
      <c r="T882" s="57"/>
    </row>
    <row r="883" spans="5:20">
      <c r="E883" s="57"/>
      <c r="J883" s="57"/>
      <c r="O883" s="57"/>
      <c r="T883" s="57"/>
    </row>
    <row r="884" spans="5:20">
      <c r="E884" s="57"/>
      <c r="J884" s="57"/>
      <c r="O884" s="57"/>
      <c r="T884" s="57"/>
    </row>
    <row r="885" spans="5:20">
      <c r="E885" s="57"/>
      <c r="J885" s="57"/>
      <c r="O885" s="57"/>
      <c r="T885" s="57"/>
    </row>
    <row r="886" spans="5:20">
      <c r="E886" s="57"/>
      <c r="J886" s="57"/>
      <c r="O886" s="57"/>
      <c r="T886" s="57"/>
    </row>
    <row r="887" spans="5:20">
      <c r="E887" s="57"/>
      <c r="J887" s="57"/>
      <c r="O887" s="57"/>
      <c r="T887" s="57"/>
    </row>
    <row r="888" spans="5:20">
      <c r="E888" s="57"/>
      <c r="J888" s="57"/>
      <c r="O888" s="57"/>
      <c r="T888" s="57"/>
    </row>
  </sheetData>
  <sheetProtection password="E4C2" sheet="1" objects="1" scenarios="1"/>
  <mergeCells count="4">
    <mergeCell ref="C1:F1"/>
    <mergeCell ref="R1:U1"/>
    <mergeCell ref="M1:P1"/>
    <mergeCell ref="H1:K1"/>
  </mergeCells>
  <pageMargins left="0.78740157480314965" right="0.19685039370078741" top="0.62992125984251968" bottom="0.55118110236220474" header="0.31496062992125984" footer="0.27559055118110237"/>
  <pageSetup paperSize="9" scale="69"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ignoredErrors>
    <ignoredError sqref="A20:A21" twoDigitTextYear="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pageSetUpPr fitToPage="1"/>
  </sheetPr>
  <dimension ref="A1:U940"/>
  <sheetViews>
    <sheetView windowProtection="1"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28515625" defaultRowHeight="12.75"/>
  <cols>
    <col min="1" max="1" width="7.140625" style="244" customWidth="1"/>
    <col min="2" max="2" width="46" style="245" customWidth="1"/>
    <col min="3" max="3" width="8.140625" style="185" customWidth="1"/>
    <col min="4" max="4" width="7.42578125" style="185" customWidth="1"/>
    <col min="5" max="5" width="9.85546875" style="112" customWidth="1"/>
    <col min="6" max="6" width="11.5703125" style="186" customWidth="1"/>
    <col min="7" max="7" width="3.7109375" style="112" customWidth="1"/>
    <col min="8" max="8" width="8.140625" style="185" customWidth="1"/>
    <col min="9" max="9" width="7.42578125" style="185" customWidth="1"/>
    <col min="10" max="10" width="9.85546875" style="112" customWidth="1"/>
    <col min="11" max="11" width="11.5703125" style="186" customWidth="1"/>
    <col min="12" max="12" width="3.7109375" style="112" customWidth="1"/>
    <col min="13" max="13" width="8.140625" style="185" customWidth="1"/>
    <col min="14" max="14" width="7.42578125" style="185" customWidth="1"/>
    <col min="15" max="15" width="9.85546875" style="112" customWidth="1"/>
    <col min="16" max="16" width="11.5703125" style="186" customWidth="1"/>
    <col min="17" max="17" width="3.7109375" style="112" customWidth="1"/>
    <col min="18" max="18" width="8.140625" style="185" customWidth="1"/>
    <col min="19" max="19" width="7.42578125" style="185" customWidth="1"/>
    <col min="20" max="20" width="9.85546875" style="112" customWidth="1"/>
    <col min="21" max="21" width="11.5703125" style="186" customWidth="1"/>
    <col min="22" max="256" width="9.28515625" style="112"/>
    <col min="257" max="257" width="7.140625" style="112" customWidth="1"/>
    <col min="258" max="258" width="46.42578125" style="112" customWidth="1"/>
    <col min="259" max="259" width="8.140625" style="112" customWidth="1"/>
    <col min="260" max="260" width="7.42578125" style="112" customWidth="1"/>
    <col min="261" max="261" width="9.85546875" style="112" customWidth="1"/>
    <col min="262" max="262" width="11.5703125" style="112" customWidth="1"/>
    <col min="263" max="512" width="9.28515625" style="112"/>
    <col min="513" max="513" width="7.140625" style="112" customWidth="1"/>
    <col min="514" max="514" width="46.42578125" style="112" customWidth="1"/>
    <col min="515" max="515" width="8.140625" style="112" customWidth="1"/>
    <col min="516" max="516" width="7.42578125" style="112" customWidth="1"/>
    <col min="517" max="517" width="9.85546875" style="112" customWidth="1"/>
    <col min="518" max="518" width="11.5703125" style="112" customWidth="1"/>
    <col min="519" max="768" width="9.28515625" style="112"/>
    <col min="769" max="769" width="7.140625" style="112" customWidth="1"/>
    <col min="770" max="770" width="46.42578125" style="112" customWidth="1"/>
    <col min="771" max="771" width="8.140625" style="112" customWidth="1"/>
    <col min="772" max="772" width="7.42578125" style="112" customWidth="1"/>
    <col min="773" max="773" width="9.85546875" style="112" customWidth="1"/>
    <col min="774" max="774" width="11.5703125" style="112" customWidth="1"/>
    <col min="775" max="1024" width="9.28515625" style="112"/>
    <col min="1025" max="1025" width="7.140625" style="112" customWidth="1"/>
    <col min="1026" max="1026" width="46.42578125" style="112" customWidth="1"/>
    <col min="1027" max="1027" width="8.140625" style="112" customWidth="1"/>
    <col min="1028" max="1028" width="7.42578125" style="112" customWidth="1"/>
    <col min="1029" max="1029" width="9.85546875" style="112" customWidth="1"/>
    <col min="1030" max="1030" width="11.5703125" style="112" customWidth="1"/>
    <col min="1031" max="1280" width="9.28515625" style="112"/>
    <col min="1281" max="1281" width="7.140625" style="112" customWidth="1"/>
    <col min="1282" max="1282" width="46.42578125" style="112" customWidth="1"/>
    <col min="1283" max="1283" width="8.140625" style="112" customWidth="1"/>
    <col min="1284" max="1284" width="7.42578125" style="112" customWidth="1"/>
    <col min="1285" max="1285" width="9.85546875" style="112" customWidth="1"/>
    <col min="1286" max="1286" width="11.5703125" style="112" customWidth="1"/>
    <col min="1287" max="1536" width="9.28515625" style="112"/>
    <col min="1537" max="1537" width="7.140625" style="112" customWidth="1"/>
    <col min="1538" max="1538" width="46.42578125" style="112" customWidth="1"/>
    <col min="1539" max="1539" width="8.140625" style="112" customWidth="1"/>
    <col min="1540" max="1540" width="7.42578125" style="112" customWidth="1"/>
    <col min="1541" max="1541" width="9.85546875" style="112" customWidth="1"/>
    <col min="1542" max="1542" width="11.5703125" style="112" customWidth="1"/>
    <col min="1543" max="1792" width="9.28515625" style="112"/>
    <col min="1793" max="1793" width="7.140625" style="112" customWidth="1"/>
    <col min="1794" max="1794" width="46.42578125" style="112" customWidth="1"/>
    <col min="1795" max="1795" width="8.140625" style="112" customWidth="1"/>
    <col min="1796" max="1796" width="7.42578125" style="112" customWidth="1"/>
    <col min="1797" max="1797" width="9.85546875" style="112" customWidth="1"/>
    <col min="1798" max="1798" width="11.5703125" style="112" customWidth="1"/>
    <col min="1799" max="2048" width="9.28515625" style="112"/>
    <col min="2049" max="2049" width="7.140625" style="112" customWidth="1"/>
    <col min="2050" max="2050" width="46.42578125" style="112" customWidth="1"/>
    <col min="2051" max="2051" width="8.140625" style="112" customWidth="1"/>
    <col min="2052" max="2052" width="7.42578125" style="112" customWidth="1"/>
    <col min="2053" max="2053" width="9.85546875" style="112" customWidth="1"/>
    <col min="2054" max="2054" width="11.5703125" style="112" customWidth="1"/>
    <col min="2055" max="2304" width="9.28515625" style="112"/>
    <col min="2305" max="2305" width="7.140625" style="112" customWidth="1"/>
    <col min="2306" max="2306" width="46.42578125" style="112" customWidth="1"/>
    <col min="2307" max="2307" width="8.140625" style="112" customWidth="1"/>
    <col min="2308" max="2308" width="7.42578125" style="112" customWidth="1"/>
    <col min="2309" max="2309" width="9.85546875" style="112" customWidth="1"/>
    <col min="2310" max="2310" width="11.5703125" style="112" customWidth="1"/>
    <col min="2311" max="2560" width="9.28515625" style="112"/>
    <col min="2561" max="2561" width="7.140625" style="112" customWidth="1"/>
    <col min="2562" max="2562" width="46.42578125" style="112" customWidth="1"/>
    <col min="2563" max="2563" width="8.140625" style="112" customWidth="1"/>
    <col min="2564" max="2564" width="7.42578125" style="112" customWidth="1"/>
    <col min="2565" max="2565" width="9.85546875" style="112" customWidth="1"/>
    <col min="2566" max="2566" width="11.5703125" style="112" customWidth="1"/>
    <col min="2567" max="2816" width="9.28515625" style="112"/>
    <col min="2817" max="2817" width="7.140625" style="112" customWidth="1"/>
    <col min="2818" max="2818" width="46.42578125" style="112" customWidth="1"/>
    <col min="2819" max="2819" width="8.140625" style="112" customWidth="1"/>
    <col min="2820" max="2820" width="7.42578125" style="112" customWidth="1"/>
    <col min="2821" max="2821" width="9.85546875" style="112" customWidth="1"/>
    <col min="2822" max="2822" width="11.5703125" style="112" customWidth="1"/>
    <col min="2823" max="3072" width="9.28515625" style="112"/>
    <col min="3073" max="3073" width="7.140625" style="112" customWidth="1"/>
    <col min="3074" max="3074" width="46.42578125" style="112" customWidth="1"/>
    <col min="3075" max="3075" width="8.140625" style="112" customWidth="1"/>
    <col min="3076" max="3076" width="7.42578125" style="112" customWidth="1"/>
    <col min="3077" max="3077" width="9.85546875" style="112" customWidth="1"/>
    <col min="3078" max="3078" width="11.5703125" style="112" customWidth="1"/>
    <col min="3079" max="3328" width="9.28515625" style="112"/>
    <col min="3329" max="3329" width="7.140625" style="112" customWidth="1"/>
    <col min="3330" max="3330" width="46.42578125" style="112" customWidth="1"/>
    <col min="3331" max="3331" width="8.140625" style="112" customWidth="1"/>
    <col min="3332" max="3332" width="7.42578125" style="112" customWidth="1"/>
    <col min="3333" max="3333" width="9.85546875" style="112" customWidth="1"/>
    <col min="3334" max="3334" width="11.5703125" style="112" customWidth="1"/>
    <col min="3335" max="3584" width="9.28515625" style="112"/>
    <col min="3585" max="3585" width="7.140625" style="112" customWidth="1"/>
    <col min="3586" max="3586" width="46.42578125" style="112" customWidth="1"/>
    <col min="3587" max="3587" width="8.140625" style="112" customWidth="1"/>
    <col min="3588" max="3588" width="7.42578125" style="112" customWidth="1"/>
    <col min="3589" max="3589" width="9.85546875" style="112" customWidth="1"/>
    <col min="3590" max="3590" width="11.5703125" style="112" customWidth="1"/>
    <col min="3591" max="3840" width="9.28515625" style="112"/>
    <col min="3841" max="3841" width="7.140625" style="112" customWidth="1"/>
    <col min="3842" max="3842" width="46.42578125" style="112" customWidth="1"/>
    <col min="3843" max="3843" width="8.140625" style="112" customWidth="1"/>
    <col min="3844" max="3844" width="7.42578125" style="112" customWidth="1"/>
    <col min="3845" max="3845" width="9.85546875" style="112" customWidth="1"/>
    <col min="3846" max="3846" width="11.5703125" style="112" customWidth="1"/>
    <col min="3847" max="4096" width="9.28515625" style="112"/>
    <col min="4097" max="4097" width="7.140625" style="112" customWidth="1"/>
    <col min="4098" max="4098" width="46.42578125" style="112" customWidth="1"/>
    <col min="4099" max="4099" width="8.140625" style="112" customWidth="1"/>
    <col min="4100" max="4100" width="7.42578125" style="112" customWidth="1"/>
    <col min="4101" max="4101" width="9.85546875" style="112" customWidth="1"/>
    <col min="4102" max="4102" width="11.5703125" style="112" customWidth="1"/>
    <col min="4103" max="4352" width="9.28515625" style="112"/>
    <col min="4353" max="4353" width="7.140625" style="112" customWidth="1"/>
    <col min="4354" max="4354" width="46.42578125" style="112" customWidth="1"/>
    <col min="4355" max="4355" width="8.140625" style="112" customWidth="1"/>
    <col min="4356" max="4356" width="7.42578125" style="112" customWidth="1"/>
    <col min="4357" max="4357" width="9.85546875" style="112" customWidth="1"/>
    <col min="4358" max="4358" width="11.5703125" style="112" customWidth="1"/>
    <col min="4359" max="4608" width="9.28515625" style="112"/>
    <col min="4609" max="4609" width="7.140625" style="112" customWidth="1"/>
    <col min="4610" max="4610" width="46.42578125" style="112" customWidth="1"/>
    <col min="4611" max="4611" width="8.140625" style="112" customWidth="1"/>
    <col min="4612" max="4612" width="7.42578125" style="112" customWidth="1"/>
    <col min="4613" max="4613" width="9.85546875" style="112" customWidth="1"/>
    <col min="4614" max="4614" width="11.5703125" style="112" customWidth="1"/>
    <col min="4615" max="4864" width="9.28515625" style="112"/>
    <col min="4865" max="4865" width="7.140625" style="112" customWidth="1"/>
    <col min="4866" max="4866" width="46.42578125" style="112" customWidth="1"/>
    <col min="4867" max="4867" width="8.140625" style="112" customWidth="1"/>
    <col min="4868" max="4868" width="7.42578125" style="112" customWidth="1"/>
    <col min="4869" max="4869" width="9.85546875" style="112" customWidth="1"/>
    <col min="4870" max="4870" width="11.5703125" style="112" customWidth="1"/>
    <col min="4871" max="5120" width="9.28515625" style="112"/>
    <col min="5121" max="5121" width="7.140625" style="112" customWidth="1"/>
    <col min="5122" max="5122" width="46.42578125" style="112" customWidth="1"/>
    <col min="5123" max="5123" width="8.140625" style="112" customWidth="1"/>
    <col min="5124" max="5124" width="7.42578125" style="112" customWidth="1"/>
    <col min="5125" max="5125" width="9.85546875" style="112" customWidth="1"/>
    <col min="5126" max="5126" width="11.5703125" style="112" customWidth="1"/>
    <col min="5127" max="5376" width="9.28515625" style="112"/>
    <col min="5377" max="5377" width="7.140625" style="112" customWidth="1"/>
    <col min="5378" max="5378" width="46.42578125" style="112" customWidth="1"/>
    <col min="5379" max="5379" width="8.140625" style="112" customWidth="1"/>
    <col min="5380" max="5380" width="7.42578125" style="112" customWidth="1"/>
    <col min="5381" max="5381" width="9.85546875" style="112" customWidth="1"/>
    <col min="5382" max="5382" width="11.5703125" style="112" customWidth="1"/>
    <col min="5383" max="5632" width="9.28515625" style="112"/>
    <col min="5633" max="5633" width="7.140625" style="112" customWidth="1"/>
    <col min="5634" max="5634" width="46.42578125" style="112" customWidth="1"/>
    <col min="5635" max="5635" width="8.140625" style="112" customWidth="1"/>
    <col min="5636" max="5636" width="7.42578125" style="112" customWidth="1"/>
    <col min="5637" max="5637" width="9.85546875" style="112" customWidth="1"/>
    <col min="5638" max="5638" width="11.5703125" style="112" customWidth="1"/>
    <col min="5639" max="5888" width="9.28515625" style="112"/>
    <col min="5889" max="5889" width="7.140625" style="112" customWidth="1"/>
    <col min="5890" max="5890" width="46.42578125" style="112" customWidth="1"/>
    <col min="5891" max="5891" width="8.140625" style="112" customWidth="1"/>
    <col min="5892" max="5892" width="7.42578125" style="112" customWidth="1"/>
    <col min="5893" max="5893" width="9.85546875" style="112" customWidth="1"/>
    <col min="5894" max="5894" width="11.5703125" style="112" customWidth="1"/>
    <col min="5895" max="6144" width="9.28515625" style="112"/>
    <col min="6145" max="6145" width="7.140625" style="112" customWidth="1"/>
    <col min="6146" max="6146" width="46.42578125" style="112" customWidth="1"/>
    <col min="6147" max="6147" width="8.140625" style="112" customWidth="1"/>
    <col min="6148" max="6148" width="7.42578125" style="112" customWidth="1"/>
    <col min="6149" max="6149" width="9.85546875" style="112" customWidth="1"/>
    <col min="6150" max="6150" width="11.5703125" style="112" customWidth="1"/>
    <col min="6151" max="6400" width="9.28515625" style="112"/>
    <col min="6401" max="6401" width="7.140625" style="112" customWidth="1"/>
    <col min="6402" max="6402" width="46.42578125" style="112" customWidth="1"/>
    <col min="6403" max="6403" width="8.140625" style="112" customWidth="1"/>
    <col min="6404" max="6404" width="7.42578125" style="112" customWidth="1"/>
    <col min="6405" max="6405" width="9.85546875" style="112" customWidth="1"/>
    <col min="6406" max="6406" width="11.5703125" style="112" customWidth="1"/>
    <col min="6407" max="6656" width="9.28515625" style="112"/>
    <col min="6657" max="6657" width="7.140625" style="112" customWidth="1"/>
    <col min="6658" max="6658" width="46.42578125" style="112" customWidth="1"/>
    <col min="6659" max="6659" width="8.140625" style="112" customWidth="1"/>
    <col min="6660" max="6660" width="7.42578125" style="112" customWidth="1"/>
    <col min="6661" max="6661" width="9.85546875" style="112" customWidth="1"/>
    <col min="6662" max="6662" width="11.5703125" style="112" customWidth="1"/>
    <col min="6663" max="6912" width="9.28515625" style="112"/>
    <col min="6913" max="6913" width="7.140625" style="112" customWidth="1"/>
    <col min="6914" max="6914" width="46.42578125" style="112" customWidth="1"/>
    <col min="6915" max="6915" width="8.140625" style="112" customWidth="1"/>
    <col min="6916" max="6916" width="7.42578125" style="112" customWidth="1"/>
    <col min="6917" max="6917" width="9.85546875" style="112" customWidth="1"/>
    <col min="6918" max="6918" width="11.5703125" style="112" customWidth="1"/>
    <col min="6919" max="7168" width="9.28515625" style="112"/>
    <col min="7169" max="7169" width="7.140625" style="112" customWidth="1"/>
    <col min="7170" max="7170" width="46.42578125" style="112" customWidth="1"/>
    <col min="7171" max="7171" width="8.140625" style="112" customWidth="1"/>
    <col min="7172" max="7172" width="7.42578125" style="112" customWidth="1"/>
    <col min="7173" max="7173" width="9.85546875" style="112" customWidth="1"/>
    <col min="7174" max="7174" width="11.5703125" style="112" customWidth="1"/>
    <col min="7175" max="7424" width="9.28515625" style="112"/>
    <col min="7425" max="7425" width="7.140625" style="112" customWidth="1"/>
    <col min="7426" max="7426" width="46.42578125" style="112" customWidth="1"/>
    <col min="7427" max="7427" width="8.140625" style="112" customWidth="1"/>
    <col min="7428" max="7428" width="7.42578125" style="112" customWidth="1"/>
    <col min="7429" max="7429" width="9.85546875" style="112" customWidth="1"/>
    <col min="7430" max="7430" width="11.5703125" style="112" customWidth="1"/>
    <col min="7431" max="7680" width="9.28515625" style="112"/>
    <col min="7681" max="7681" width="7.140625" style="112" customWidth="1"/>
    <col min="7682" max="7682" width="46.42578125" style="112" customWidth="1"/>
    <col min="7683" max="7683" width="8.140625" style="112" customWidth="1"/>
    <col min="7684" max="7684" width="7.42578125" style="112" customWidth="1"/>
    <col min="7685" max="7685" width="9.85546875" style="112" customWidth="1"/>
    <col min="7686" max="7686" width="11.5703125" style="112" customWidth="1"/>
    <col min="7687" max="7936" width="9.28515625" style="112"/>
    <col min="7937" max="7937" width="7.140625" style="112" customWidth="1"/>
    <col min="7938" max="7938" width="46.42578125" style="112" customWidth="1"/>
    <col min="7939" max="7939" width="8.140625" style="112" customWidth="1"/>
    <col min="7940" max="7940" width="7.42578125" style="112" customWidth="1"/>
    <col min="7941" max="7941" width="9.85546875" style="112" customWidth="1"/>
    <col min="7942" max="7942" width="11.5703125" style="112" customWidth="1"/>
    <col min="7943" max="8192" width="9.28515625" style="112"/>
    <col min="8193" max="8193" width="7.140625" style="112" customWidth="1"/>
    <col min="8194" max="8194" width="46.42578125" style="112" customWidth="1"/>
    <col min="8195" max="8195" width="8.140625" style="112" customWidth="1"/>
    <col min="8196" max="8196" width="7.42578125" style="112" customWidth="1"/>
    <col min="8197" max="8197" width="9.85546875" style="112" customWidth="1"/>
    <col min="8198" max="8198" width="11.5703125" style="112" customWidth="1"/>
    <col min="8199" max="8448" width="9.28515625" style="112"/>
    <col min="8449" max="8449" width="7.140625" style="112" customWidth="1"/>
    <col min="8450" max="8450" width="46.42578125" style="112" customWidth="1"/>
    <col min="8451" max="8451" width="8.140625" style="112" customWidth="1"/>
    <col min="8452" max="8452" width="7.42578125" style="112" customWidth="1"/>
    <col min="8453" max="8453" width="9.85546875" style="112" customWidth="1"/>
    <col min="8454" max="8454" width="11.5703125" style="112" customWidth="1"/>
    <col min="8455" max="8704" width="9.28515625" style="112"/>
    <col min="8705" max="8705" width="7.140625" style="112" customWidth="1"/>
    <col min="8706" max="8706" width="46.42578125" style="112" customWidth="1"/>
    <col min="8707" max="8707" width="8.140625" style="112" customWidth="1"/>
    <col min="8708" max="8708" width="7.42578125" style="112" customWidth="1"/>
    <col min="8709" max="8709" width="9.85546875" style="112" customWidth="1"/>
    <col min="8710" max="8710" width="11.5703125" style="112" customWidth="1"/>
    <col min="8711" max="8960" width="9.28515625" style="112"/>
    <col min="8961" max="8961" width="7.140625" style="112" customWidth="1"/>
    <col min="8962" max="8962" width="46.42578125" style="112" customWidth="1"/>
    <col min="8963" max="8963" width="8.140625" style="112" customWidth="1"/>
    <col min="8964" max="8964" width="7.42578125" style="112" customWidth="1"/>
    <col min="8965" max="8965" width="9.85546875" style="112" customWidth="1"/>
    <col min="8966" max="8966" width="11.5703125" style="112" customWidth="1"/>
    <col min="8967" max="9216" width="9.28515625" style="112"/>
    <col min="9217" max="9217" width="7.140625" style="112" customWidth="1"/>
    <col min="9218" max="9218" width="46.42578125" style="112" customWidth="1"/>
    <col min="9219" max="9219" width="8.140625" style="112" customWidth="1"/>
    <col min="9220" max="9220" width="7.42578125" style="112" customWidth="1"/>
    <col min="9221" max="9221" width="9.85546875" style="112" customWidth="1"/>
    <col min="9222" max="9222" width="11.5703125" style="112" customWidth="1"/>
    <col min="9223" max="9472" width="9.28515625" style="112"/>
    <col min="9473" max="9473" width="7.140625" style="112" customWidth="1"/>
    <col min="9474" max="9474" width="46.42578125" style="112" customWidth="1"/>
    <col min="9475" max="9475" width="8.140625" style="112" customWidth="1"/>
    <col min="9476" max="9476" width="7.42578125" style="112" customWidth="1"/>
    <col min="9477" max="9477" width="9.85546875" style="112" customWidth="1"/>
    <col min="9478" max="9478" width="11.5703125" style="112" customWidth="1"/>
    <col min="9479" max="9728" width="9.28515625" style="112"/>
    <col min="9729" max="9729" width="7.140625" style="112" customWidth="1"/>
    <col min="9730" max="9730" width="46.42578125" style="112" customWidth="1"/>
    <col min="9731" max="9731" width="8.140625" style="112" customWidth="1"/>
    <col min="9732" max="9732" width="7.42578125" style="112" customWidth="1"/>
    <col min="9733" max="9733" width="9.85546875" style="112" customWidth="1"/>
    <col min="9734" max="9734" width="11.5703125" style="112" customWidth="1"/>
    <col min="9735" max="9984" width="9.28515625" style="112"/>
    <col min="9985" max="9985" width="7.140625" style="112" customWidth="1"/>
    <col min="9986" max="9986" width="46.42578125" style="112" customWidth="1"/>
    <col min="9987" max="9987" width="8.140625" style="112" customWidth="1"/>
    <col min="9988" max="9988" width="7.42578125" style="112" customWidth="1"/>
    <col min="9989" max="9989" width="9.85546875" style="112" customWidth="1"/>
    <col min="9990" max="9990" width="11.5703125" style="112" customWidth="1"/>
    <col min="9991" max="10240" width="9.28515625" style="112"/>
    <col min="10241" max="10241" width="7.140625" style="112" customWidth="1"/>
    <col min="10242" max="10242" width="46.42578125" style="112" customWidth="1"/>
    <col min="10243" max="10243" width="8.140625" style="112" customWidth="1"/>
    <col min="10244" max="10244" width="7.42578125" style="112" customWidth="1"/>
    <col min="10245" max="10245" width="9.85546875" style="112" customWidth="1"/>
    <col min="10246" max="10246" width="11.5703125" style="112" customWidth="1"/>
    <col min="10247" max="10496" width="9.28515625" style="112"/>
    <col min="10497" max="10497" width="7.140625" style="112" customWidth="1"/>
    <col min="10498" max="10498" width="46.42578125" style="112" customWidth="1"/>
    <col min="10499" max="10499" width="8.140625" style="112" customWidth="1"/>
    <col min="10500" max="10500" width="7.42578125" style="112" customWidth="1"/>
    <col min="10501" max="10501" width="9.85546875" style="112" customWidth="1"/>
    <col min="10502" max="10502" width="11.5703125" style="112" customWidth="1"/>
    <col min="10503" max="10752" width="9.28515625" style="112"/>
    <col min="10753" max="10753" width="7.140625" style="112" customWidth="1"/>
    <col min="10754" max="10754" width="46.42578125" style="112" customWidth="1"/>
    <col min="10755" max="10755" width="8.140625" style="112" customWidth="1"/>
    <col min="10756" max="10756" width="7.42578125" style="112" customWidth="1"/>
    <col min="10757" max="10757" width="9.85546875" style="112" customWidth="1"/>
    <col min="10758" max="10758" width="11.5703125" style="112" customWidth="1"/>
    <col min="10759" max="11008" width="9.28515625" style="112"/>
    <col min="11009" max="11009" width="7.140625" style="112" customWidth="1"/>
    <col min="11010" max="11010" width="46.42578125" style="112" customWidth="1"/>
    <col min="11011" max="11011" width="8.140625" style="112" customWidth="1"/>
    <col min="11012" max="11012" width="7.42578125" style="112" customWidth="1"/>
    <col min="11013" max="11013" width="9.85546875" style="112" customWidth="1"/>
    <col min="11014" max="11014" width="11.5703125" style="112" customWidth="1"/>
    <col min="11015" max="11264" width="9.28515625" style="112"/>
    <col min="11265" max="11265" width="7.140625" style="112" customWidth="1"/>
    <col min="11266" max="11266" width="46.42578125" style="112" customWidth="1"/>
    <col min="11267" max="11267" width="8.140625" style="112" customWidth="1"/>
    <col min="11268" max="11268" width="7.42578125" style="112" customWidth="1"/>
    <col min="11269" max="11269" width="9.85546875" style="112" customWidth="1"/>
    <col min="11270" max="11270" width="11.5703125" style="112" customWidth="1"/>
    <col min="11271" max="11520" width="9.28515625" style="112"/>
    <col min="11521" max="11521" width="7.140625" style="112" customWidth="1"/>
    <col min="11522" max="11522" width="46.42578125" style="112" customWidth="1"/>
    <col min="11523" max="11523" width="8.140625" style="112" customWidth="1"/>
    <col min="11524" max="11524" width="7.42578125" style="112" customWidth="1"/>
    <col min="11525" max="11525" width="9.85546875" style="112" customWidth="1"/>
    <col min="11526" max="11526" width="11.5703125" style="112" customWidth="1"/>
    <col min="11527" max="11776" width="9.28515625" style="112"/>
    <col min="11777" max="11777" width="7.140625" style="112" customWidth="1"/>
    <col min="11778" max="11778" width="46.42578125" style="112" customWidth="1"/>
    <col min="11779" max="11779" width="8.140625" style="112" customWidth="1"/>
    <col min="11780" max="11780" width="7.42578125" style="112" customWidth="1"/>
    <col min="11781" max="11781" width="9.85546875" style="112" customWidth="1"/>
    <col min="11782" max="11782" width="11.5703125" style="112" customWidth="1"/>
    <col min="11783" max="12032" width="9.28515625" style="112"/>
    <col min="12033" max="12033" width="7.140625" style="112" customWidth="1"/>
    <col min="12034" max="12034" width="46.42578125" style="112" customWidth="1"/>
    <col min="12035" max="12035" width="8.140625" style="112" customWidth="1"/>
    <col min="12036" max="12036" width="7.42578125" style="112" customWidth="1"/>
    <col min="12037" max="12037" width="9.85546875" style="112" customWidth="1"/>
    <col min="12038" max="12038" width="11.5703125" style="112" customWidth="1"/>
    <col min="12039" max="12288" width="9.28515625" style="112"/>
    <col min="12289" max="12289" width="7.140625" style="112" customWidth="1"/>
    <col min="12290" max="12290" width="46.42578125" style="112" customWidth="1"/>
    <col min="12291" max="12291" width="8.140625" style="112" customWidth="1"/>
    <col min="12292" max="12292" width="7.42578125" style="112" customWidth="1"/>
    <col min="12293" max="12293" width="9.85546875" style="112" customWidth="1"/>
    <col min="12294" max="12294" width="11.5703125" style="112" customWidth="1"/>
    <col min="12295" max="12544" width="9.28515625" style="112"/>
    <col min="12545" max="12545" width="7.140625" style="112" customWidth="1"/>
    <col min="12546" max="12546" width="46.42578125" style="112" customWidth="1"/>
    <col min="12547" max="12547" width="8.140625" style="112" customWidth="1"/>
    <col min="12548" max="12548" width="7.42578125" style="112" customWidth="1"/>
    <col min="12549" max="12549" width="9.85546875" style="112" customWidth="1"/>
    <col min="12550" max="12550" width="11.5703125" style="112" customWidth="1"/>
    <col min="12551" max="12800" width="9.28515625" style="112"/>
    <col min="12801" max="12801" width="7.140625" style="112" customWidth="1"/>
    <col min="12802" max="12802" width="46.42578125" style="112" customWidth="1"/>
    <col min="12803" max="12803" width="8.140625" style="112" customWidth="1"/>
    <col min="12804" max="12804" width="7.42578125" style="112" customWidth="1"/>
    <col min="12805" max="12805" width="9.85546875" style="112" customWidth="1"/>
    <col min="12806" max="12806" width="11.5703125" style="112" customWidth="1"/>
    <col min="12807" max="13056" width="9.28515625" style="112"/>
    <col min="13057" max="13057" width="7.140625" style="112" customWidth="1"/>
    <col min="13058" max="13058" width="46.42578125" style="112" customWidth="1"/>
    <col min="13059" max="13059" width="8.140625" style="112" customWidth="1"/>
    <col min="13060" max="13060" width="7.42578125" style="112" customWidth="1"/>
    <col min="13061" max="13061" width="9.85546875" style="112" customWidth="1"/>
    <col min="13062" max="13062" width="11.5703125" style="112" customWidth="1"/>
    <col min="13063" max="13312" width="9.28515625" style="112"/>
    <col min="13313" max="13313" width="7.140625" style="112" customWidth="1"/>
    <col min="13314" max="13314" width="46.42578125" style="112" customWidth="1"/>
    <col min="13315" max="13315" width="8.140625" style="112" customWidth="1"/>
    <col min="13316" max="13316" width="7.42578125" style="112" customWidth="1"/>
    <col min="13317" max="13317" width="9.85546875" style="112" customWidth="1"/>
    <col min="13318" max="13318" width="11.5703125" style="112" customWidth="1"/>
    <col min="13319" max="13568" width="9.28515625" style="112"/>
    <col min="13569" max="13569" width="7.140625" style="112" customWidth="1"/>
    <col min="13570" max="13570" width="46.42578125" style="112" customWidth="1"/>
    <col min="13571" max="13571" width="8.140625" style="112" customWidth="1"/>
    <col min="13572" max="13572" width="7.42578125" style="112" customWidth="1"/>
    <col min="13573" max="13573" width="9.85546875" style="112" customWidth="1"/>
    <col min="13574" max="13574" width="11.5703125" style="112" customWidth="1"/>
    <col min="13575" max="13824" width="9.28515625" style="112"/>
    <col min="13825" max="13825" width="7.140625" style="112" customWidth="1"/>
    <col min="13826" max="13826" width="46.42578125" style="112" customWidth="1"/>
    <col min="13827" max="13827" width="8.140625" style="112" customWidth="1"/>
    <col min="13828" max="13828" width="7.42578125" style="112" customWidth="1"/>
    <col min="13829" max="13829" width="9.85546875" style="112" customWidth="1"/>
    <col min="13830" max="13830" width="11.5703125" style="112" customWidth="1"/>
    <col min="13831" max="14080" width="9.28515625" style="112"/>
    <col min="14081" max="14081" width="7.140625" style="112" customWidth="1"/>
    <col min="14082" max="14082" width="46.42578125" style="112" customWidth="1"/>
    <col min="14083" max="14083" width="8.140625" style="112" customWidth="1"/>
    <col min="14084" max="14084" width="7.42578125" style="112" customWidth="1"/>
    <col min="14085" max="14085" width="9.85546875" style="112" customWidth="1"/>
    <col min="14086" max="14086" width="11.5703125" style="112" customWidth="1"/>
    <col min="14087" max="14336" width="9.28515625" style="112"/>
    <col min="14337" max="14337" width="7.140625" style="112" customWidth="1"/>
    <col min="14338" max="14338" width="46.42578125" style="112" customWidth="1"/>
    <col min="14339" max="14339" width="8.140625" style="112" customWidth="1"/>
    <col min="14340" max="14340" width="7.42578125" style="112" customWidth="1"/>
    <col min="14341" max="14341" width="9.85546875" style="112" customWidth="1"/>
    <col min="14342" max="14342" width="11.5703125" style="112" customWidth="1"/>
    <col min="14343" max="14592" width="9.28515625" style="112"/>
    <col min="14593" max="14593" width="7.140625" style="112" customWidth="1"/>
    <col min="14594" max="14594" width="46.42578125" style="112" customWidth="1"/>
    <col min="14595" max="14595" width="8.140625" style="112" customWidth="1"/>
    <col min="14596" max="14596" width="7.42578125" style="112" customWidth="1"/>
    <col min="14597" max="14597" width="9.85546875" style="112" customWidth="1"/>
    <col min="14598" max="14598" width="11.5703125" style="112" customWidth="1"/>
    <col min="14599" max="14848" width="9.28515625" style="112"/>
    <col min="14849" max="14849" width="7.140625" style="112" customWidth="1"/>
    <col min="14850" max="14850" width="46.42578125" style="112" customWidth="1"/>
    <col min="14851" max="14851" width="8.140625" style="112" customWidth="1"/>
    <col min="14852" max="14852" width="7.42578125" style="112" customWidth="1"/>
    <col min="14853" max="14853" width="9.85546875" style="112" customWidth="1"/>
    <col min="14854" max="14854" width="11.5703125" style="112" customWidth="1"/>
    <col min="14855" max="15104" width="9.28515625" style="112"/>
    <col min="15105" max="15105" width="7.140625" style="112" customWidth="1"/>
    <col min="15106" max="15106" width="46.42578125" style="112" customWidth="1"/>
    <col min="15107" max="15107" width="8.140625" style="112" customWidth="1"/>
    <col min="15108" max="15108" width="7.42578125" style="112" customWidth="1"/>
    <col min="15109" max="15109" width="9.85546875" style="112" customWidth="1"/>
    <col min="15110" max="15110" width="11.5703125" style="112" customWidth="1"/>
    <col min="15111" max="15360" width="9.28515625" style="112"/>
    <col min="15361" max="15361" width="7.140625" style="112" customWidth="1"/>
    <col min="15362" max="15362" width="46.42578125" style="112" customWidth="1"/>
    <col min="15363" max="15363" width="8.140625" style="112" customWidth="1"/>
    <col min="15364" max="15364" width="7.42578125" style="112" customWidth="1"/>
    <col min="15365" max="15365" width="9.85546875" style="112" customWidth="1"/>
    <col min="15366" max="15366" width="11.5703125" style="112" customWidth="1"/>
    <col min="15367" max="15616" width="9.28515625" style="112"/>
    <col min="15617" max="15617" width="7.140625" style="112" customWidth="1"/>
    <col min="15618" max="15618" width="46.42578125" style="112" customWidth="1"/>
    <col min="15619" max="15619" width="8.140625" style="112" customWidth="1"/>
    <col min="15620" max="15620" width="7.42578125" style="112" customWidth="1"/>
    <col min="15621" max="15621" width="9.85546875" style="112" customWidth="1"/>
    <col min="15622" max="15622" width="11.5703125" style="112" customWidth="1"/>
    <col min="15623" max="15872" width="9.28515625" style="112"/>
    <col min="15873" max="15873" width="7.140625" style="112" customWidth="1"/>
    <col min="15874" max="15874" width="46.42578125" style="112" customWidth="1"/>
    <col min="15875" max="15875" width="8.140625" style="112" customWidth="1"/>
    <col min="15876" max="15876" width="7.42578125" style="112" customWidth="1"/>
    <col min="15877" max="15877" width="9.85546875" style="112" customWidth="1"/>
    <col min="15878" max="15878" width="11.5703125" style="112" customWidth="1"/>
    <col min="15879" max="16128" width="9.28515625" style="112"/>
    <col min="16129" max="16129" width="7.140625" style="112" customWidth="1"/>
    <col min="16130" max="16130" width="46.42578125" style="112" customWidth="1"/>
    <col min="16131" max="16131" width="8.140625" style="112" customWidth="1"/>
    <col min="16132" max="16132" width="7.42578125" style="112" customWidth="1"/>
    <col min="16133" max="16133" width="9.85546875" style="112" customWidth="1"/>
    <col min="16134" max="16134" width="11.5703125" style="112" customWidth="1"/>
    <col min="16135" max="16384" width="9.28515625" style="112"/>
  </cols>
  <sheetData>
    <row r="1" spans="1:21">
      <c r="C1" s="1160" t="s">
        <v>1265</v>
      </c>
      <c r="D1" s="1160"/>
      <c r="E1" s="1160"/>
      <c r="F1" s="1160"/>
      <c r="H1" s="1160" t="s">
        <v>1990</v>
      </c>
      <c r="I1" s="1160"/>
      <c r="J1" s="1160"/>
      <c r="K1" s="1160"/>
      <c r="M1" s="1160" t="s">
        <v>1991</v>
      </c>
      <c r="N1" s="1160"/>
      <c r="O1" s="1160"/>
      <c r="P1" s="1160"/>
      <c r="R1" s="1160" t="s">
        <v>1992</v>
      </c>
      <c r="S1" s="1160"/>
      <c r="T1" s="1160"/>
      <c r="U1" s="1160"/>
    </row>
    <row r="2" spans="1:21" s="106" customFormat="1">
      <c r="A2" s="115"/>
      <c r="B2" s="116"/>
      <c r="C2" s="117"/>
      <c r="D2" s="117"/>
      <c r="E2" s="118"/>
      <c r="F2" s="119"/>
      <c r="H2" s="117"/>
      <c r="I2" s="117"/>
      <c r="J2" s="118"/>
      <c r="K2" s="119"/>
      <c r="M2" s="117"/>
      <c r="N2" s="117"/>
      <c r="O2" s="118"/>
      <c r="P2" s="119"/>
      <c r="R2" s="117"/>
      <c r="S2" s="117"/>
      <c r="T2" s="118"/>
      <c r="U2" s="119"/>
    </row>
    <row r="3" spans="1:21" s="106" customFormat="1">
      <c r="A3" s="102" t="s">
        <v>1269</v>
      </c>
      <c r="B3" s="103" t="s">
        <v>1270</v>
      </c>
      <c r="C3" s="104" t="s">
        <v>1271</v>
      </c>
      <c r="D3" s="104" t="s">
        <v>1272</v>
      </c>
      <c r="E3" s="104" t="s">
        <v>1257</v>
      </c>
      <c r="F3" s="105" t="s">
        <v>1253</v>
      </c>
      <c r="H3" s="104" t="s">
        <v>1271</v>
      </c>
      <c r="I3" s="104" t="s">
        <v>1272</v>
      </c>
      <c r="J3" s="104" t="s">
        <v>1257</v>
      </c>
      <c r="K3" s="105" t="s">
        <v>1253</v>
      </c>
      <c r="M3" s="104" t="s">
        <v>1271</v>
      </c>
      <c r="N3" s="104" t="s">
        <v>1272</v>
      </c>
      <c r="O3" s="104" t="s">
        <v>1257</v>
      </c>
      <c r="P3" s="105" t="s">
        <v>1253</v>
      </c>
      <c r="R3" s="104" t="s">
        <v>1271</v>
      </c>
      <c r="S3" s="104" t="s">
        <v>1272</v>
      </c>
      <c r="T3" s="104" t="s">
        <v>1257</v>
      </c>
      <c r="U3" s="105" t="s">
        <v>1253</v>
      </c>
    </row>
    <row r="4" spans="1:21" s="106" customFormat="1">
      <c r="A4" s="221"/>
      <c r="B4" s="213"/>
      <c r="C4" s="185"/>
      <c r="D4" s="185"/>
      <c r="E4" s="185"/>
      <c r="F4" s="261"/>
      <c r="H4" s="185"/>
      <c r="I4" s="185"/>
      <c r="J4" s="185"/>
      <c r="K4" s="261"/>
      <c r="M4" s="185"/>
      <c r="N4" s="185"/>
      <c r="O4" s="185"/>
      <c r="P4" s="261"/>
      <c r="R4" s="185"/>
      <c r="S4" s="185"/>
      <c r="T4" s="185"/>
      <c r="U4" s="261"/>
    </row>
    <row r="5" spans="1:21" ht="18" customHeight="1">
      <c r="A5" s="107" t="s">
        <v>1281</v>
      </c>
      <c r="B5" s="108" t="s">
        <v>1316</v>
      </c>
      <c r="C5" s="109"/>
      <c r="D5" s="109"/>
      <c r="E5" s="109"/>
      <c r="F5" s="110"/>
      <c r="G5" s="111"/>
      <c r="H5" s="109"/>
      <c r="I5" s="109"/>
      <c r="J5" s="109"/>
      <c r="K5" s="110"/>
      <c r="M5" s="109"/>
      <c r="N5" s="109"/>
      <c r="O5" s="109"/>
      <c r="P5" s="110"/>
      <c r="R5" s="109"/>
      <c r="S5" s="109"/>
      <c r="T5" s="109"/>
      <c r="U5" s="110"/>
    </row>
    <row r="6" spans="1:21" ht="58.5" customHeight="1">
      <c r="A6" s="254" t="s">
        <v>1726</v>
      </c>
      <c r="B6" s="187" t="s">
        <v>1727</v>
      </c>
      <c r="C6" s="188" t="s">
        <v>1</v>
      </c>
      <c r="D6" s="255">
        <v>1</v>
      </c>
      <c r="E6" s="1069"/>
      <c r="F6" s="114">
        <f>D6*E6</f>
        <v>0</v>
      </c>
      <c r="G6" s="111"/>
      <c r="H6" s="188" t="s">
        <v>1</v>
      </c>
      <c r="I6" s="255"/>
      <c r="J6" s="189">
        <f>E6</f>
        <v>0</v>
      </c>
      <c r="K6" s="114">
        <f>I6*J6</f>
        <v>0</v>
      </c>
      <c r="M6" s="188" t="s">
        <v>1</v>
      </c>
      <c r="N6" s="255"/>
      <c r="O6" s="189">
        <f>E6</f>
        <v>0</v>
      </c>
      <c r="P6" s="114">
        <f>N6*O6</f>
        <v>0</v>
      </c>
      <c r="R6" s="188" t="s">
        <v>1</v>
      </c>
      <c r="S6" s="255">
        <v>1</v>
      </c>
      <c r="T6" s="189">
        <f>E6</f>
        <v>0</v>
      </c>
      <c r="U6" s="114">
        <f>S6*T6</f>
        <v>0</v>
      </c>
    </row>
    <row r="7" spans="1:21" ht="55.5" customHeight="1">
      <c r="A7" s="254" t="s">
        <v>1728</v>
      </c>
      <c r="B7" s="187" t="s">
        <v>1729</v>
      </c>
      <c r="C7" s="188" t="s">
        <v>1</v>
      </c>
      <c r="D7" s="255">
        <v>1</v>
      </c>
      <c r="E7" s="1069"/>
      <c r="F7" s="114">
        <f t="shared" ref="F7:F17" si="0">D7*E7</f>
        <v>0</v>
      </c>
      <c r="G7" s="111"/>
      <c r="H7" s="188" t="s">
        <v>1</v>
      </c>
      <c r="I7" s="255"/>
      <c r="J7" s="189">
        <f t="shared" ref="J7:J17" si="1">E7</f>
        <v>0</v>
      </c>
      <c r="K7" s="114">
        <f t="shared" ref="K7:K17" si="2">I7*J7</f>
        <v>0</v>
      </c>
      <c r="M7" s="188" t="s">
        <v>1</v>
      </c>
      <c r="N7" s="255"/>
      <c r="O7" s="189">
        <f t="shared" ref="O7:O17" si="3">E7</f>
        <v>0</v>
      </c>
      <c r="P7" s="114">
        <f t="shared" ref="P7:P17" si="4">N7*O7</f>
        <v>0</v>
      </c>
      <c r="R7" s="188" t="s">
        <v>1</v>
      </c>
      <c r="S7" s="255">
        <v>1</v>
      </c>
      <c r="T7" s="189">
        <f t="shared" ref="T7:T17" si="5">E7</f>
        <v>0</v>
      </c>
      <c r="U7" s="114">
        <f t="shared" ref="U7:U17" si="6">S7*T7</f>
        <v>0</v>
      </c>
    </row>
    <row r="8" spans="1:21" ht="62.25" customHeight="1">
      <c r="A8" s="254" t="s">
        <v>1730</v>
      </c>
      <c r="B8" s="187" t="s">
        <v>1731</v>
      </c>
      <c r="C8" s="188" t="s">
        <v>1</v>
      </c>
      <c r="D8" s="255">
        <v>2</v>
      </c>
      <c r="E8" s="1069"/>
      <c r="F8" s="114">
        <f t="shared" si="0"/>
        <v>0</v>
      </c>
      <c r="G8" s="111"/>
      <c r="H8" s="188" t="s">
        <v>1</v>
      </c>
      <c r="I8" s="255"/>
      <c r="J8" s="189">
        <f t="shared" si="1"/>
        <v>0</v>
      </c>
      <c r="K8" s="114">
        <f t="shared" si="2"/>
        <v>0</v>
      </c>
      <c r="M8" s="188" t="s">
        <v>1</v>
      </c>
      <c r="N8" s="255"/>
      <c r="O8" s="189">
        <f t="shared" si="3"/>
        <v>0</v>
      </c>
      <c r="P8" s="114">
        <f t="shared" si="4"/>
        <v>0</v>
      </c>
      <c r="R8" s="188" t="s">
        <v>1</v>
      </c>
      <c r="S8" s="255">
        <v>2</v>
      </c>
      <c r="T8" s="189">
        <f t="shared" si="5"/>
        <v>0</v>
      </c>
      <c r="U8" s="114">
        <f t="shared" si="6"/>
        <v>0</v>
      </c>
    </row>
    <row r="9" spans="1:21" ht="18.75" customHeight="1">
      <c r="A9" s="254" t="s">
        <v>1732</v>
      </c>
      <c r="B9" s="187" t="s">
        <v>1733</v>
      </c>
      <c r="C9" s="188" t="s">
        <v>1</v>
      </c>
      <c r="D9" s="255">
        <v>1</v>
      </c>
      <c r="E9" s="1069"/>
      <c r="F9" s="114">
        <f t="shared" si="0"/>
        <v>0</v>
      </c>
      <c r="G9" s="111"/>
      <c r="H9" s="188" t="s">
        <v>1</v>
      </c>
      <c r="I9" s="255"/>
      <c r="J9" s="189">
        <f t="shared" si="1"/>
        <v>0</v>
      </c>
      <c r="K9" s="114">
        <f t="shared" si="2"/>
        <v>0</v>
      </c>
      <c r="M9" s="188" t="s">
        <v>1</v>
      </c>
      <c r="N9" s="255"/>
      <c r="O9" s="189">
        <f t="shared" si="3"/>
        <v>0</v>
      </c>
      <c r="P9" s="114">
        <f t="shared" si="4"/>
        <v>0</v>
      </c>
      <c r="R9" s="188" t="s">
        <v>1</v>
      </c>
      <c r="S9" s="255">
        <v>1</v>
      </c>
      <c r="T9" s="189">
        <f t="shared" si="5"/>
        <v>0</v>
      </c>
      <c r="U9" s="114">
        <f t="shared" si="6"/>
        <v>0</v>
      </c>
    </row>
    <row r="10" spans="1:21" ht="29.25" customHeight="1">
      <c r="A10" s="254" t="s">
        <v>1734</v>
      </c>
      <c r="B10" s="187" t="s">
        <v>1735</v>
      </c>
      <c r="C10" s="188" t="s">
        <v>1</v>
      </c>
      <c r="D10" s="255">
        <v>1</v>
      </c>
      <c r="E10" s="1069"/>
      <c r="F10" s="114">
        <f t="shared" si="0"/>
        <v>0</v>
      </c>
      <c r="G10" s="111"/>
      <c r="H10" s="188" t="s">
        <v>1</v>
      </c>
      <c r="I10" s="255"/>
      <c r="J10" s="189">
        <f t="shared" si="1"/>
        <v>0</v>
      </c>
      <c r="K10" s="114">
        <f t="shared" si="2"/>
        <v>0</v>
      </c>
      <c r="M10" s="188" t="s">
        <v>1</v>
      </c>
      <c r="N10" s="255"/>
      <c r="O10" s="189">
        <f t="shared" si="3"/>
        <v>0</v>
      </c>
      <c r="P10" s="114">
        <f t="shared" si="4"/>
        <v>0</v>
      </c>
      <c r="R10" s="188" t="s">
        <v>1</v>
      </c>
      <c r="S10" s="255">
        <v>1</v>
      </c>
      <c r="T10" s="189">
        <f t="shared" si="5"/>
        <v>0</v>
      </c>
      <c r="U10" s="114">
        <f t="shared" si="6"/>
        <v>0</v>
      </c>
    </row>
    <row r="11" spans="1:21" ht="84.75" customHeight="1">
      <c r="A11" s="254" t="s">
        <v>1736</v>
      </c>
      <c r="B11" s="187" t="s">
        <v>1737</v>
      </c>
      <c r="C11" s="188" t="s">
        <v>41</v>
      </c>
      <c r="D11" s="255">
        <v>1</v>
      </c>
      <c r="E11" s="1069"/>
      <c r="F11" s="114">
        <f t="shared" si="0"/>
        <v>0</v>
      </c>
      <c r="G11" s="111"/>
      <c r="H11" s="188" t="s">
        <v>41</v>
      </c>
      <c r="I11" s="255"/>
      <c r="J11" s="189">
        <f t="shared" si="1"/>
        <v>0</v>
      </c>
      <c r="K11" s="114">
        <f t="shared" si="2"/>
        <v>0</v>
      </c>
      <c r="M11" s="188" t="s">
        <v>41</v>
      </c>
      <c r="N11" s="255"/>
      <c r="O11" s="189">
        <f t="shared" si="3"/>
        <v>0</v>
      </c>
      <c r="P11" s="114">
        <f t="shared" si="4"/>
        <v>0</v>
      </c>
      <c r="R11" s="188" t="s">
        <v>41</v>
      </c>
      <c r="S11" s="255">
        <v>1</v>
      </c>
      <c r="T11" s="189">
        <f t="shared" si="5"/>
        <v>0</v>
      </c>
      <c r="U11" s="114">
        <f t="shared" si="6"/>
        <v>0</v>
      </c>
    </row>
    <row r="12" spans="1:21" ht="31.5" customHeight="1">
      <c r="A12" s="254" t="s">
        <v>1738</v>
      </c>
      <c r="B12" s="256" t="s">
        <v>1739</v>
      </c>
      <c r="C12" s="185" t="s">
        <v>1</v>
      </c>
      <c r="D12" s="185">
        <v>4</v>
      </c>
      <c r="E12" s="1069"/>
      <c r="F12" s="114">
        <f t="shared" si="0"/>
        <v>0</v>
      </c>
      <c r="H12" s="185" t="s">
        <v>1</v>
      </c>
      <c r="J12" s="189">
        <f t="shared" si="1"/>
        <v>0</v>
      </c>
      <c r="K12" s="114">
        <f t="shared" si="2"/>
        <v>0</v>
      </c>
      <c r="M12" s="185" t="s">
        <v>1</v>
      </c>
      <c r="O12" s="189">
        <f t="shared" si="3"/>
        <v>0</v>
      </c>
      <c r="P12" s="114">
        <f t="shared" si="4"/>
        <v>0</v>
      </c>
      <c r="R12" s="185" t="s">
        <v>1</v>
      </c>
      <c r="S12" s="185">
        <v>4</v>
      </c>
      <c r="T12" s="189">
        <f t="shared" si="5"/>
        <v>0</v>
      </c>
      <c r="U12" s="114">
        <f t="shared" si="6"/>
        <v>0</v>
      </c>
    </row>
    <row r="13" spans="1:21" ht="20.25" customHeight="1">
      <c r="A13" s="254" t="s">
        <v>1740</v>
      </c>
      <c r="B13" s="256" t="s">
        <v>2066</v>
      </c>
      <c r="C13" s="185" t="s">
        <v>1254</v>
      </c>
      <c r="D13" s="185">
        <v>86</v>
      </c>
      <c r="E13" s="1069"/>
      <c r="F13" s="114">
        <f t="shared" si="0"/>
        <v>0</v>
      </c>
      <c r="H13" s="185" t="s">
        <v>1254</v>
      </c>
      <c r="J13" s="189">
        <f t="shared" si="1"/>
        <v>0</v>
      </c>
      <c r="K13" s="114">
        <f t="shared" si="2"/>
        <v>0</v>
      </c>
      <c r="M13" s="185" t="s">
        <v>1254</v>
      </c>
      <c r="O13" s="189">
        <f t="shared" si="3"/>
        <v>0</v>
      </c>
      <c r="P13" s="114">
        <f t="shared" si="4"/>
        <v>0</v>
      </c>
      <c r="R13" s="185" t="s">
        <v>1254</v>
      </c>
      <c r="S13" s="185">
        <v>86</v>
      </c>
      <c r="T13" s="189">
        <f t="shared" si="5"/>
        <v>0</v>
      </c>
      <c r="U13" s="114">
        <f t="shared" si="6"/>
        <v>0</v>
      </c>
    </row>
    <row r="14" spans="1:21" ht="19.5" customHeight="1">
      <c r="A14" s="254" t="s">
        <v>1741</v>
      </c>
      <c r="B14" s="256" t="s">
        <v>2067</v>
      </c>
      <c r="C14" s="185" t="s">
        <v>1254</v>
      </c>
      <c r="D14" s="185">
        <v>36</v>
      </c>
      <c r="E14" s="1069"/>
      <c r="F14" s="114">
        <f t="shared" si="0"/>
        <v>0</v>
      </c>
      <c r="H14" s="185" t="s">
        <v>1254</v>
      </c>
      <c r="J14" s="189">
        <f t="shared" si="1"/>
        <v>0</v>
      </c>
      <c r="K14" s="114">
        <f t="shared" si="2"/>
        <v>0</v>
      </c>
      <c r="M14" s="185" t="s">
        <v>1254</v>
      </c>
      <c r="O14" s="189">
        <f t="shared" si="3"/>
        <v>0</v>
      </c>
      <c r="P14" s="114">
        <f t="shared" si="4"/>
        <v>0</v>
      </c>
      <c r="R14" s="185" t="s">
        <v>1254</v>
      </c>
      <c r="S14" s="185">
        <v>36</v>
      </c>
      <c r="T14" s="189">
        <f t="shared" si="5"/>
        <v>0</v>
      </c>
      <c r="U14" s="114">
        <f t="shared" si="6"/>
        <v>0</v>
      </c>
    </row>
    <row r="15" spans="1:21" ht="27" customHeight="1">
      <c r="A15" s="254" t="s">
        <v>1742</v>
      </c>
      <c r="B15" s="256" t="s">
        <v>1743</v>
      </c>
      <c r="C15" s="185" t="s">
        <v>1254</v>
      </c>
      <c r="D15" s="185">
        <v>110</v>
      </c>
      <c r="E15" s="1069"/>
      <c r="F15" s="114">
        <f t="shared" si="0"/>
        <v>0</v>
      </c>
      <c r="H15" s="185" t="s">
        <v>1254</v>
      </c>
      <c r="J15" s="189">
        <f t="shared" si="1"/>
        <v>0</v>
      </c>
      <c r="K15" s="114">
        <f t="shared" si="2"/>
        <v>0</v>
      </c>
      <c r="M15" s="185" t="s">
        <v>1254</v>
      </c>
      <c r="O15" s="189">
        <f t="shared" si="3"/>
        <v>0</v>
      </c>
      <c r="P15" s="114">
        <f t="shared" si="4"/>
        <v>0</v>
      </c>
      <c r="R15" s="185" t="s">
        <v>1254</v>
      </c>
      <c r="S15" s="185">
        <v>110</v>
      </c>
      <c r="T15" s="189">
        <f t="shared" si="5"/>
        <v>0</v>
      </c>
      <c r="U15" s="114">
        <f t="shared" si="6"/>
        <v>0</v>
      </c>
    </row>
    <row r="16" spans="1:21" ht="29.25" customHeight="1">
      <c r="A16" s="254" t="s">
        <v>1744</v>
      </c>
      <c r="B16" s="256" t="s">
        <v>1745</v>
      </c>
      <c r="C16" s="185" t="s">
        <v>1255</v>
      </c>
      <c r="D16" s="185">
        <v>1</v>
      </c>
      <c r="E16" s="1069"/>
      <c r="F16" s="114">
        <f t="shared" si="0"/>
        <v>0</v>
      </c>
      <c r="H16" s="185" t="s">
        <v>1255</v>
      </c>
      <c r="J16" s="189">
        <f t="shared" si="1"/>
        <v>0</v>
      </c>
      <c r="K16" s="114">
        <f t="shared" si="2"/>
        <v>0</v>
      </c>
      <c r="M16" s="185" t="s">
        <v>1255</v>
      </c>
      <c r="O16" s="189">
        <f t="shared" si="3"/>
        <v>0</v>
      </c>
      <c r="P16" s="114">
        <f t="shared" si="4"/>
        <v>0</v>
      </c>
      <c r="R16" s="185" t="s">
        <v>1255</v>
      </c>
      <c r="S16" s="185">
        <v>1</v>
      </c>
      <c r="T16" s="189">
        <f t="shared" si="5"/>
        <v>0</v>
      </c>
      <c r="U16" s="114">
        <f t="shared" si="6"/>
        <v>0</v>
      </c>
    </row>
    <row r="17" spans="1:21">
      <c r="A17" s="254" t="s">
        <v>1746</v>
      </c>
      <c r="B17" s="256" t="s">
        <v>1747</v>
      </c>
      <c r="C17" s="185" t="s">
        <v>1255</v>
      </c>
      <c r="D17" s="185">
        <v>1</v>
      </c>
      <c r="E17" s="1069"/>
      <c r="F17" s="114">
        <f t="shared" si="0"/>
        <v>0</v>
      </c>
      <c r="H17" s="185" t="s">
        <v>1255</v>
      </c>
      <c r="J17" s="189">
        <f t="shared" si="1"/>
        <v>0</v>
      </c>
      <c r="K17" s="114">
        <f t="shared" si="2"/>
        <v>0</v>
      </c>
      <c r="M17" s="185" t="s">
        <v>1255</v>
      </c>
      <c r="O17" s="189">
        <f t="shared" si="3"/>
        <v>0</v>
      </c>
      <c r="P17" s="114">
        <f t="shared" si="4"/>
        <v>0</v>
      </c>
      <c r="R17" s="185" t="s">
        <v>1255</v>
      </c>
      <c r="S17" s="185">
        <v>1</v>
      </c>
      <c r="T17" s="189">
        <f t="shared" si="5"/>
        <v>0</v>
      </c>
      <c r="U17" s="114">
        <f t="shared" si="6"/>
        <v>0</v>
      </c>
    </row>
    <row r="18" spans="1:21">
      <c r="A18" s="257"/>
      <c r="B18" s="187"/>
      <c r="C18" s="188"/>
      <c r="D18" s="255"/>
      <c r="E18" s="245"/>
      <c r="F18" s="114"/>
      <c r="G18" s="111"/>
      <c r="H18" s="188"/>
      <c r="I18" s="255"/>
      <c r="J18" s="245"/>
      <c r="K18" s="114"/>
      <c r="M18" s="188"/>
      <c r="N18" s="255"/>
      <c r="O18" s="245"/>
      <c r="P18" s="114"/>
      <c r="R18" s="188"/>
      <c r="S18" s="255"/>
      <c r="T18" s="245"/>
      <c r="U18" s="114"/>
    </row>
    <row r="19" spans="1:21">
      <c r="A19" s="126" t="s">
        <v>1281</v>
      </c>
      <c r="B19" s="127" t="s">
        <v>1748</v>
      </c>
      <c r="C19" s="128"/>
      <c r="D19" s="128"/>
      <c r="E19" s="128"/>
      <c r="F19" s="129">
        <f>SUM(F6:F18)</f>
        <v>0</v>
      </c>
      <c r="H19" s="128"/>
      <c r="I19" s="128"/>
      <c r="J19" s="128"/>
      <c r="K19" s="129">
        <f>SUM(K6:K18)</f>
        <v>0</v>
      </c>
      <c r="M19" s="128"/>
      <c r="N19" s="128"/>
      <c r="O19" s="128"/>
      <c r="P19" s="129">
        <f>SUM(P6:P18)</f>
        <v>0</v>
      </c>
      <c r="R19" s="128"/>
      <c r="S19" s="128"/>
      <c r="T19" s="128"/>
      <c r="U19" s="129">
        <f>SUM(U6:U18)</f>
        <v>0</v>
      </c>
    </row>
    <row r="20" spans="1:21" ht="14.25" customHeight="1">
      <c r="A20" s="113"/>
      <c r="B20" s="262"/>
      <c r="C20" s="109"/>
      <c r="D20" s="109"/>
      <c r="E20" s="109"/>
      <c r="F20" s="109"/>
      <c r="G20" s="111"/>
      <c r="H20" s="109"/>
      <c r="I20" s="109"/>
      <c r="J20" s="109"/>
      <c r="K20" s="109"/>
      <c r="M20" s="109"/>
      <c r="N20" s="109"/>
      <c r="O20" s="109"/>
      <c r="P20" s="109"/>
      <c r="R20" s="109"/>
      <c r="S20" s="109"/>
      <c r="T20" s="109"/>
      <c r="U20" s="109"/>
    </row>
    <row r="21" spans="1:21">
      <c r="A21" s="257"/>
      <c r="B21" s="187"/>
      <c r="C21" s="109"/>
      <c r="D21" s="109"/>
      <c r="E21" s="109"/>
      <c r="F21" s="109"/>
      <c r="G21" s="111"/>
      <c r="H21" s="109"/>
      <c r="I21" s="109"/>
      <c r="J21" s="109"/>
      <c r="K21" s="109"/>
      <c r="M21" s="109"/>
      <c r="N21" s="109"/>
      <c r="O21" s="109"/>
      <c r="P21" s="109"/>
      <c r="R21" s="109"/>
      <c r="S21" s="109"/>
      <c r="T21" s="109"/>
      <c r="U21" s="109"/>
    </row>
    <row r="22" spans="1:21" ht="38.25" customHeight="1">
      <c r="A22" s="113"/>
      <c r="B22" s="187"/>
      <c r="C22" s="109"/>
      <c r="D22" s="109"/>
      <c r="E22" s="109"/>
      <c r="F22" s="109"/>
      <c r="G22" s="111"/>
      <c r="H22" s="109"/>
      <c r="I22" s="109"/>
      <c r="J22" s="109"/>
      <c r="K22" s="109"/>
      <c r="M22" s="109"/>
      <c r="N22" s="109"/>
      <c r="O22" s="109"/>
      <c r="P22" s="109"/>
      <c r="R22" s="109"/>
      <c r="S22" s="109"/>
      <c r="T22" s="109"/>
      <c r="U22" s="109"/>
    </row>
    <row r="23" spans="1:21">
      <c r="A23" s="113"/>
      <c r="B23" s="187"/>
      <c r="C23" s="109"/>
      <c r="D23" s="109"/>
      <c r="E23" s="109"/>
      <c r="F23" s="109"/>
      <c r="G23" s="111"/>
      <c r="H23" s="109"/>
      <c r="I23" s="109"/>
      <c r="J23" s="109"/>
      <c r="K23" s="109"/>
      <c r="M23" s="109"/>
      <c r="N23" s="109"/>
      <c r="O23" s="109"/>
      <c r="P23" s="109"/>
      <c r="R23" s="109"/>
      <c r="S23" s="109"/>
      <c r="T23" s="109"/>
      <c r="U23" s="109"/>
    </row>
    <row r="24" spans="1:21">
      <c r="A24" s="113"/>
      <c r="B24" s="187"/>
      <c r="C24" s="109"/>
      <c r="D24" s="109"/>
      <c r="E24" s="109"/>
      <c r="F24" s="109"/>
      <c r="G24" s="111"/>
      <c r="H24" s="109"/>
      <c r="I24" s="109"/>
      <c r="J24" s="109"/>
      <c r="K24" s="109"/>
      <c r="M24" s="109"/>
      <c r="N24" s="109"/>
      <c r="O24" s="109"/>
      <c r="P24" s="109"/>
      <c r="R24" s="109"/>
      <c r="S24" s="109"/>
      <c r="T24" s="109"/>
      <c r="U24" s="109"/>
    </row>
    <row r="25" spans="1:21">
      <c r="A25" s="258"/>
      <c r="B25" s="187"/>
      <c r="C25" s="188"/>
      <c r="D25" s="259"/>
      <c r="E25" s="245"/>
      <c r="F25" s="110"/>
      <c r="G25" s="111"/>
      <c r="H25" s="188"/>
      <c r="I25" s="259"/>
      <c r="J25" s="245"/>
      <c r="K25" s="110"/>
      <c r="M25" s="188"/>
      <c r="N25" s="259"/>
      <c r="O25" s="245"/>
      <c r="P25" s="110"/>
      <c r="R25" s="188"/>
      <c r="S25" s="259"/>
      <c r="T25" s="245"/>
      <c r="U25" s="110"/>
    </row>
    <row r="26" spans="1:21">
      <c r="A26" s="257"/>
      <c r="B26" s="187"/>
      <c r="C26" s="188"/>
      <c r="D26" s="255"/>
      <c r="E26" s="245"/>
      <c r="F26" s="110"/>
      <c r="G26" s="111"/>
      <c r="H26" s="188"/>
      <c r="I26" s="255"/>
      <c r="J26" s="245"/>
      <c r="K26" s="110"/>
      <c r="M26" s="188"/>
      <c r="N26" s="255"/>
      <c r="O26" s="245"/>
      <c r="P26" s="110"/>
      <c r="R26" s="188"/>
      <c r="S26" s="255"/>
      <c r="T26" s="245"/>
      <c r="U26" s="110"/>
    </row>
    <row r="27" spans="1:21" ht="25.5" customHeight="1">
      <c r="A27" s="257"/>
      <c r="B27" s="187"/>
      <c r="C27" s="188"/>
      <c r="D27" s="255"/>
      <c r="E27" s="245"/>
      <c r="F27" s="110"/>
      <c r="G27" s="111"/>
      <c r="H27" s="188"/>
      <c r="I27" s="255"/>
      <c r="J27" s="245"/>
      <c r="K27" s="110"/>
      <c r="M27" s="188"/>
      <c r="N27" s="255"/>
      <c r="O27" s="245"/>
      <c r="P27" s="110"/>
      <c r="R27" s="188"/>
      <c r="S27" s="255"/>
      <c r="T27" s="245"/>
      <c r="U27" s="110"/>
    </row>
    <row r="28" spans="1:21">
      <c r="A28" s="257"/>
      <c r="B28" s="187"/>
      <c r="C28" s="188"/>
      <c r="D28" s="255"/>
      <c r="E28" s="245"/>
      <c r="F28" s="110"/>
      <c r="G28" s="111"/>
      <c r="H28" s="188"/>
      <c r="I28" s="255"/>
      <c r="J28" s="245"/>
      <c r="K28" s="110"/>
      <c r="M28" s="188"/>
      <c r="N28" s="255"/>
      <c r="O28" s="245"/>
      <c r="P28" s="110"/>
      <c r="R28" s="188"/>
      <c r="S28" s="255"/>
      <c r="T28" s="245"/>
      <c r="U28" s="110"/>
    </row>
    <row r="29" spans="1:21">
      <c r="A29" s="257"/>
      <c r="B29" s="187"/>
      <c r="C29" s="188"/>
      <c r="D29" s="255"/>
      <c r="E29" s="245"/>
      <c r="F29" s="110"/>
      <c r="G29" s="111"/>
      <c r="H29" s="188"/>
      <c r="I29" s="255"/>
      <c r="J29" s="245"/>
      <c r="K29" s="110"/>
      <c r="M29" s="188"/>
      <c r="N29" s="255"/>
      <c r="O29" s="245"/>
      <c r="P29" s="110"/>
      <c r="R29" s="188"/>
      <c r="S29" s="255"/>
      <c r="T29" s="245"/>
      <c r="U29" s="110"/>
    </row>
    <row r="30" spans="1:21" ht="12.75" customHeight="1">
      <c r="A30" s="257"/>
      <c r="B30" s="187"/>
      <c r="C30" s="188"/>
      <c r="D30" s="255"/>
      <c r="E30" s="245"/>
      <c r="F30" s="110"/>
      <c r="G30" s="111"/>
      <c r="H30" s="188"/>
      <c r="I30" s="255"/>
      <c r="J30" s="245"/>
      <c r="K30" s="110"/>
      <c r="M30" s="188"/>
      <c r="N30" s="255"/>
      <c r="O30" s="245"/>
      <c r="P30" s="110"/>
      <c r="R30" s="188"/>
      <c r="S30" s="255"/>
      <c r="T30" s="245"/>
      <c r="U30" s="110"/>
    </row>
    <row r="31" spans="1:21" ht="12.75" customHeight="1">
      <c r="A31" s="257"/>
      <c r="B31" s="187"/>
      <c r="C31" s="188"/>
      <c r="D31" s="255"/>
      <c r="E31" s="245"/>
      <c r="F31" s="110"/>
      <c r="G31" s="111"/>
      <c r="H31" s="188"/>
      <c r="I31" s="255"/>
      <c r="J31" s="245"/>
      <c r="K31" s="110"/>
      <c r="M31" s="188"/>
      <c r="N31" s="255"/>
      <c r="O31" s="245"/>
      <c r="P31" s="110"/>
      <c r="R31" s="188"/>
      <c r="S31" s="255"/>
      <c r="T31" s="245"/>
      <c r="U31" s="110"/>
    </row>
    <row r="32" spans="1:21" ht="12.75" customHeight="1">
      <c r="A32" s="257"/>
      <c r="B32" s="187"/>
      <c r="C32" s="188"/>
      <c r="E32" s="186"/>
      <c r="G32" s="111"/>
      <c r="H32" s="188"/>
      <c r="J32" s="186"/>
      <c r="M32" s="188"/>
      <c r="O32" s="186"/>
      <c r="R32" s="188"/>
      <c r="T32" s="186"/>
    </row>
    <row r="33" spans="1:21" ht="12.75" customHeight="1">
      <c r="A33" s="257"/>
      <c r="B33" s="187"/>
      <c r="C33" s="188"/>
      <c r="E33" s="186"/>
      <c r="G33" s="111"/>
      <c r="H33" s="188"/>
      <c r="J33" s="186"/>
      <c r="M33" s="188"/>
      <c r="O33" s="186"/>
      <c r="R33" s="188"/>
      <c r="T33" s="186"/>
    </row>
    <row r="34" spans="1:21" ht="12.75" customHeight="1">
      <c r="A34" s="257"/>
      <c r="B34" s="187"/>
      <c r="C34" s="188"/>
      <c r="E34" s="186"/>
      <c r="G34" s="111"/>
      <c r="H34" s="188"/>
      <c r="J34" s="186"/>
      <c r="M34" s="188"/>
      <c r="O34" s="186"/>
      <c r="R34" s="188"/>
      <c r="T34" s="186"/>
    </row>
    <row r="35" spans="1:21" ht="12.75" customHeight="1">
      <c r="A35" s="257"/>
      <c r="B35" s="187"/>
      <c r="C35" s="188"/>
      <c r="E35" s="186"/>
      <c r="G35" s="111"/>
      <c r="H35" s="188"/>
      <c r="J35" s="186"/>
      <c r="M35" s="188"/>
      <c r="O35" s="186"/>
      <c r="R35" s="188"/>
      <c r="T35" s="186"/>
    </row>
    <row r="36" spans="1:21" ht="12.75" customHeight="1">
      <c r="A36" s="257"/>
      <c r="B36" s="187"/>
      <c r="C36" s="188"/>
      <c r="E36" s="186"/>
      <c r="G36" s="111"/>
      <c r="H36" s="188"/>
      <c r="J36" s="186"/>
      <c r="M36" s="188"/>
      <c r="O36" s="186"/>
      <c r="R36" s="188"/>
      <c r="T36" s="186"/>
    </row>
    <row r="37" spans="1:21" ht="12.75" customHeight="1">
      <c r="A37" s="257"/>
      <c r="B37" s="187"/>
      <c r="C37" s="188"/>
      <c r="E37" s="186"/>
      <c r="G37" s="111"/>
      <c r="H37" s="188"/>
      <c r="J37" s="186"/>
      <c r="M37" s="188"/>
      <c r="O37" s="186"/>
      <c r="R37" s="188"/>
      <c r="T37" s="186"/>
    </row>
    <row r="38" spans="1:21" ht="12.75" customHeight="1">
      <c r="A38" s="257"/>
      <c r="B38" s="187"/>
      <c r="C38" s="188"/>
      <c r="E38" s="186"/>
      <c r="G38" s="111"/>
      <c r="H38" s="188"/>
      <c r="J38" s="186"/>
      <c r="M38" s="188"/>
      <c r="O38" s="186"/>
      <c r="R38" s="188"/>
      <c r="T38" s="186"/>
    </row>
    <row r="39" spans="1:21" ht="12.75" customHeight="1">
      <c r="A39" s="257"/>
      <c r="B39" s="184"/>
      <c r="C39" s="188"/>
      <c r="E39" s="186"/>
      <c r="G39" s="111"/>
      <c r="H39" s="188"/>
      <c r="J39" s="186"/>
      <c r="M39" s="188"/>
      <c r="O39" s="186"/>
      <c r="R39" s="188"/>
      <c r="T39" s="186"/>
    </row>
    <row r="40" spans="1:21" ht="12.75" customHeight="1">
      <c r="A40" s="257"/>
      <c r="B40" s="184"/>
      <c r="C40" s="188"/>
      <c r="E40" s="186"/>
      <c r="G40" s="111"/>
      <c r="H40" s="188"/>
      <c r="J40" s="186"/>
      <c r="M40" s="188"/>
      <c r="O40" s="186"/>
      <c r="R40" s="188"/>
      <c r="T40" s="186"/>
    </row>
    <row r="41" spans="1:21" ht="12.75" customHeight="1">
      <c r="A41" s="257"/>
      <c r="B41" s="184"/>
      <c r="C41" s="188"/>
      <c r="E41" s="186"/>
      <c r="G41" s="111"/>
      <c r="H41" s="188"/>
      <c r="J41" s="186"/>
      <c r="M41" s="188"/>
      <c r="O41" s="186"/>
      <c r="R41" s="188"/>
      <c r="T41" s="186"/>
    </row>
    <row r="42" spans="1:21" ht="12.75" customHeight="1">
      <c r="A42" s="257"/>
      <c r="B42" s="184"/>
      <c r="C42" s="188"/>
      <c r="E42" s="186"/>
      <c r="G42" s="111"/>
      <c r="H42" s="188"/>
      <c r="J42" s="186"/>
      <c r="M42" s="188"/>
      <c r="O42" s="186"/>
      <c r="R42" s="188"/>
      <c r="T42" s="186"/>
    </row>
    <row r="43" spans="1:21">
      <c r="A43" s="257"/>
      <c r="B43" s="187"/>
      <c r="C43" s="109"/>
      <c r="D43" s="109"/>
      <c r="E43" s="109"/>
      <c r="F43" s="109"/>
      <c r="G43" s="111"/>
      <c r="H43" s="109"/>
      <c r="I43" s="109"/>
      <c r="J43" s="109"/>
      <c r="K43" s="109"/>
      <c r="M43" s="109"/>
      <c r="N43" s="109"/>
      <c r="O43" s="109"/>
      <c r="P43" s="109"/>
      <c r="R43" s="109"/>
      <c r="S43" s="109"/>
      <c r="T43" s="109"/>
      <c r="U43" s="109"/>
    </row>
    <row r="44" spans="1:21" ht="28.5" customHeight="1">
      <c r="A44" s="113"/>
      <c r="B44" s="187"/>
      <c r="C44" s="109"/>
      <c r="D44" s="109"/>
      <c r="E44" s="109"/>
      <c r="F44" s="109"/>
      <c r="G44" s="111"/>
      <c r="H44" s="109"/>
      <c r="I44" s="109"/>
      <c r="J44" s="109"/>
      <c r="K44" s="109"/>
      <c r="M44" s="109"/>
      <c r="N44" s="109"/>
      <c r="O44" s="109"/>
      <c r="P44" s="109"/>
      <c r="R44" s="109"/>
      <c r="S44" s="109"/>
      <c r="T44" s="109"/>
      <c r="U44" s="109"/>
    </row>
    <row r="45" spans="1:21">
      <c r="A45" s="113"/>
      <c r="B45" s="187"/>
      <c r="C45" s="109"/>
      <c r="D45" s="109"/>
      <c r="E45" s="109"/>
      <c r="F45" s="109"/>
      <c r="G45" s="111"/>
      <c r="H45" s="109"/>
      <c r="I45" s="109"/>
      <c r="J45" s="109"/>
      <c r="K45" s="109"/>
      <c r="M45" s="109"/>
      <c r="N45" s="109"/>
      <c r="O45" s="109"/>
      <c r="P45" s="109"/>
      <c r="R45" s="109"/>
      <c r="S45" s="109"/>
      <c r="T45" s="109"/>
      <c r="U45" s="109"/>
    </row>
    <row r="46" spans="1:21">
      <c r="A46" s="113"/>
      <c r="B46" s="187"/>
      <c r="C46" s="109"/>
      <c r="D46" s="109"/>
      <c r="E46" s="109"/>
      <c r="F46" s="109"/>
      <c r="G46" s="111"/>
      <c r="H46" s="109"/>
      <c r="I46" s="109"/>
      <c r="J46" s="109"/>
      <c r="K46" s="109"/>
      <c r="M46" s="109"/>
      <c r="N46" s="109"/>
      <c r="O46" s="109"/>
      <c r="P46" s="109"/>
      <c r="R46" s="109"/>
      <c r="S46" s="109"/>
      <c r="T46" s="109"/>
      <c r="U46" s="109"/>
    </row>
    <row r="47" spans="1:21">
      <c r="A47" s="258"/>
      <c r="B47" s="187"/>
      <c r="C47" s="188"/>
      <c r="D47" s="259"/>
      <c r="E47" s="245"/>
      <c r="F47" s="110"/>
      <c r="G47" s="111"/>
      <c r="H47" s="188"/>
      <c r="I47" s="259"/>
      <c r="J47" s="245"/>
      <c r="K47" s="110"/>
      <c r="M47" s="188"/>
      <c r="N47" s="259"/>
      <c r="O47" s="245"/>
      <c r="P47" s="110"/>
      <c r="R47" s="188"/>
      <c r="S47" s="259"/>
      <c r="T47" s="245"/>
      <c r="U47" s="110"/>
    </row>
    <row r="48" spans="1:21">
      <c r="A48" s="257"/>
      <c r="B48" s="187"/>
      <c r="C48" s="188"/>
      <c r="D48" s="255"/>
      <c r="E48" s="245"/>
      <c r="F48" s="110"/>
      <c r="G48" s="111"/>
      <c r="H48" s="188"/>
      <c r="I48" s="255"/>
      <c r="J48" s="245"/>
      <c r="K48" s="110"/>
      <c r="M48" s="188"/>
      <c r="N48" s="255"/>
      <c r="O48" s="245"/>
      <c r="P48" s="110"/>
      <c r="R48" s="188"/>
      <c r="S48" s="255"/>
      <c r="T48" s="245"/>
      <c r="U48" s="110"/>
    </row>
    <row r="49" spans="1:21" ht="25.5" customHeight="1">
      <c r="A49" s="257"/>
      <c r="B49" s="187"/>
      <c r="C49" s="188"/>
      <c r="D49" s="255"/>
      <c r="E49" s="245"/>
      <c r="F49" s="110"/>
      <c r="G49" s="111"/>
      <c r="H49" s="188"/>
      <c r="I49" s="255"/>
      <c r="J49" s="245"/>
      <c r="K49" s="110"/>
      <c r="M49" s="188"/>
      <c r="N49" s="255"/>
      <c r="O49" s="245"/>
      <c r="P49" s="110"/>
      <c r="R49" s="188"/>
      <c r="S49" s="255"/>
      <c r="T49" s="245"/>
      <c r="U49" s="110"/>
    </row>
    <row r="50" spans="1:21">
      <c r="A50" s="257"/>
      <c r="B50" s="187"/>
      <c r="C50" s="188"/>
      <c r="D50" s="255"/>
      <c r="E50" s="245"/>
      <c r="F50" s="110"/>
      <c r="G50" s="111"/>
      <c r="H50" s="188"/>
      <c r="I50" s="255"/>
      <c r="J50" s="245"/>
      <c r="K50" s="110"/>
      <c r="M50" s="188"/>
      <c r="N50" s="255"/>
      <c r="O50" s="245"/>
      <c r="P50" s="110"/>
      <c r="R50" s="188"/>
      <c r="S50" s="255"/>
      <c r="T50" s="245"/>
      <c r="U50" s="110"/>
    </row>
    <row r="51" spans="1:21">
      <c r="A51" s="257"/>
      <c r="B51" s="187"/>
      <c r="C51" s="188"/>
      <c r="D51" s="255"/>
      <c r="E51" s="245"/>
      <c r="F51" s="110"/>
      <c r="G51" s="111"/>
      <c r="H51" s="188"/>
      <c r="I51" s="255"/>
      <c r="J51" s="245"/>
      <c r="K51" s="110"/>
      <c r="M51" s="188"/>
      <c r="N51" s="255"/>
      <c r="O51" s="245"/>
      <c r="P51" s="110"/>
      <c r="R51" s="188"/>
      <c r="S51" s="255"/>
      <c r="T51" s="245"/>
      <c r="U51" s="110"/>
    </row>
    <row r="52" spans="1:21">
      <c r="A52" s="257"/>
      <c r="B52" s="187"/>
      <c r="C52" s="188"/>
      <c r="D52" s="255"/>
      <c r="E52" s="245"/>
      <c r="F52" s="110"/>
      <c r="G52" s="111"/>
      <c r="H52" s="188"/>
      <c r="I52" s="255"/>
      <c r="J52" s="245"/>
      <c r="K52" s="110"/>
      <c r="M52" s="188"/>
      <c r="N52" s="255"/>
      <c r="O52" s="245"/>
      <c r="P52" s="110"/>
      <c r="R52" s="188"/>
      <c r="S52" s="255"/>
      <c r="T52" s="245"/>
      <c r="U52" s="110"/>
    </row>
    <row r="53" spans="1:21" ht="12.75" customHeight="1">
      <c r="A53" s="257"/>
      <c r="B53" s="187"/>
      <c r="C53" s="188"/>
      <c r="D53" s="255"/>
      <c r="E53" s="245"/>
      <c r="F53" s="110"/>
      <c r="G53" s="111"/>
      <c r="H53" s="188"/>
      <c r="I53" s="255"/>
      <c r="J53" s="245"/>
      <c r="K53" s="110"/>
      <c r="M53" s="188"/>
      <c r="N53" s="255"/>
      <c r="O53" s="245"/>
      <c r="P53" s="110"/>
      <c r="R53" s="188"/>
      <c r="S53" s="255"/>
      <c r="T53" s="245"/>
      <c r="U53" s="110"/>
    </row>
    <row r="54" spans="1:21" ht="12.75" customHeight="1">
      <c r="A54" s="257"/>
      <c r="B54" s="187"/>
      <c r="C54" s="188"/>
      <c r="D54" s="255"/>
      <c r="E54" s="245"/>
      <c r="F54" s="110"/>
      <c r="G54" s="111"/>
      <c r="H54" s="188"/>
      <c r="I54" s="255"/>
      <c r="J54" s="245"/>
      <c r="K54" s="110"/>
      <c r="M54" s="188"/>
      <c r="N54" s="255"/>
      <c r="O54" s="245"/>
      <c r="P54" s="110"/>
      <c r="R54" s="188"/>
      <c r="S54" s="255"/>
      <c r="T54" s="245"/>
      <c r="U54" s="110"/>
    </row>
    <row r="55" spans="1:21">
      <c r="A55" s="257"/>
      <c r="B55" s="187"/>
      <c r="C55" s="188"/>
      <c r="D55" s="255"/>
      <c r="E55" s="245"/>
      <c r="F55" s="114"/>
      <c r="G55" s="111"/>
      <c r="H55" s="188"/>
      <c r="I55" s="255"/>
      <c r="J55" s="245"/>
      <c r="K55" s="114"/>
      <c r="M55" s="188"/>
      <c r="N55" s="255"/>
      <c r="O55" s="245"/>
      <c r="P55" s="114"/>
      <c r="R55" s="188"/>
      <c r="S55" s="255"/>
      <c r="T55" s="245"/>
      <c r="U55" s="114"/>
    </row>
    <row r="56" spans="1:21">
      <c r="A56" s="260"/>
      <c r="B56" s="214"/>
      <c r="C56" s="188"/>
      <c r="D56" s="250"/>
      <c r="E56" s="111"/>
      <c r="F56" s="111"/>
      <c r="G56" s="111"/>
      <c r="H56" s="188"/>
      <c r="I56" s="250"/>
      <c r="J56" s="111"/>
      <c r="K56" s="111"/>
      <c r="M56" s="188"/>
      <c r="N56" s="250"/>
      <c r="O56" s="111"/>
      <c r="P56" s="111"/>
      <c r="R56" s="188"/>
      <c r="S56" s="250"/>
      <c r="T56" s="111"/>
      <c r="U56" s="111"/>
    </row>
    <row r="57" spans="1:21">
      <c r="A57" s="221"/>
      <c r="B57" s="184"/>
      <c r="E57" s="186"/>
      <c r="G57" s="111"/>
      <c r="J57" s="186"/>
      <c r="O57" s="186"/>
      <c r="T57" s="186"/>
    </row>
    <row r="58" spans="1:21">
      <c r="A58" s="257"/>
      <c r="B58" s="187"/>
      <c r="C58" s="109"/>
      <c r="D58" s="109"/>
      <c r="E58" s="109"/>
      <c r="F58" s="109"/>
      <c r="G58" s="111"/>
      <c r="H58" s="109"/>
      <c r="I58" s="109"/>
      <c r="J58" s="109"/>
      <c r="K58" s="109"/>
      <c r="M58" s="109"/>
      <c r="N58" s="109"/>
      <c r="O58" s="109"/>
      <c r="P58" s="109"/>
      <c r="R58" s="109"/>
      <c r="S58" s="109"/>
      <c r="T58" s="109"/>
      <c r="U58" s="109"/>
    </row>
    <row r="59" spans="1:21" ht="28.5" customHeight="1">
      <c r="A59" s="113"/>
      <c r="B59" s="187"/>
      <c r="C59" s="109"/>
      <c r="D59" s="109"/>
      <c r="E59" s="109"/>
      <c r="F59" s="109"/>
      <c r="G59" s="111"/>
      <c r="H59" s="109"/>
      <c r="I59" s="109"/>
      <c r="J59" s="109"/>
      <c r="K59" s="109"/>
      <c r="M59" s="109"/>
      <c r="N59" s="109"/>
      <c r="O59" s="109"/>
      <c r="P59" s="109"/>
      <c r="R59" s="109"/>
      <c r="S59" s="109"/>
      <c r="T59" s="109"/>
      <c r="U59" s="109"/>
    </row>
    <row r="60" spans="1:21">
      <c r="A60" s="113"/>
      <c r="B60" s="187"/>
      <c r="C60" s="109"/>
      <c r="D60" s="109"/>
      <c r="E60" s="109"/>
      <c r="F60" s="109"/>
      <c r="G60" s="111"/>
      <c r="H60" s="109"/>
      <c r="I60" s="109"/>
      <c r="J60" s="109"/>
      <c r="K60" s="109"/>
      <c r="M60" s="109"/>
      <c r="N60" s="109"/>
      <c r="O60" s="109"/>
      <c r="P60" s="109"/>
      <c r="R60" s="109"/>
      <c r="S60" s="109"/>
      <c r="T60" s="109"/>
      <c r="U60" s="109"/>
    </row>
    <row r="61" spans="1:21">
      <c r="A61" s="113"/>
      <c r="B61" s="187"/>
      <c r="C61" s="109"/>
      <c r="D61" s="109"/>
      <c r="E61" s="109"/>
      <c r="F61" s="109"/>
      <c r="G61" s="111"/>
      <c r="H61" s="109"/>
      <c r="I61" s="109"/>
      <c r="J61" s="109"/>
      <c r="K61" s="109"/>
      <c r="M61" s="109"/>
      <c r="N61" s="109"/>
      <c r="O61" s="109"/>
      <c r="P61" s="109"/>
      <c r="R61" s="109"/>
      <c r="S61" s="109"/>
      <c r="T61" s="109"/>
      <c r="U61" s="109"/>
    </row>
    <row r="62" spans="1:21">
      <c r="A62" s="258"/>
      <c r="B62" s="187"/>
      <c r="C62" s="188"/>
      <c r="D62" s="259"/>
      <c r="E62" s="245"/>
      <c r="F62" s="110"/>
      <c r="G62" s="111"/>
      <c r="H62" s="188"/>
      <c r="I62" s="259"/>
      <c r="J62" s="245"/>
      <c r="K62" s="110"/>
      <c r="M62" s="188"/>
      <c r="N62" s="259"/>
      <c r="O62" s="245"/>
      <c r="P62" s="110"/>
      <c r="R62" s="188"/>
      <c r="S62" s="259"/>
      <c r="T62" s="245"/>
      <c r="U62" s="110"/>
    </row>
    <row r="63" spans="1:21">
      <c r="A63" s="257"/>
      <c r="B63" s="187"/>
      <c r="C63" s="188"/>
      <c r="D63" s="255"/>
      <c r="E63" s="245"/>
      <c r="F63" s="110"/>
      <c r="G63" s="111"/>
      <c r="H63" s="188"/>
      <c r="I63" s="255"/>
      <c r="J63" s="245"/>
      <c r="K63" s="110"/>
      <c r="M63" s="188"/>
      <c r="N63" s="255"/>
      <c r="O63" s="245"/>
      <c r="P63" s="110"/>
      <c r="R63" s="188"/>
      <c r="S63" s="255"/>
      <c r="T63" s="245"/>
      <c r="U63" s="110"/>
    </row>
    <row r="64" spans="1:21" ht="25.5" customHeight="1">
      <c r="A64" s="257"/>
      <c r="B64" s="187"/>
      <c r="C64" s="188"/>
      <c r="D64" s="255"/>
      <c r="E64" s="245"/>
      <c r="F64" s="110"/>
      <c r="G64" s="111"/>
      <c r="H64" s="188"/>
      <c r="I64" s="255"/>
      <c r="J64" s="245"/>
      <c r="K64" s="110"/>
      <c r="M64" s="188"/>
      <c r="N64" s="255"/>
      <c r="O64" s="245"/>
      <c r="P64" s="110"/>
      <c r="R64" s="188"/>
      <c r="S64" s="255"/>
      <c r="T64" s="245"/>
      <c r="U64" s="110"/>
    </row>
    <row r="65" spans="1:21">
      <c r="A65" s="257"/>
      <c r="B65" s="187"/>
      <c r="C65" s="188"/>
      <c r="D65" s="255"/>
      <c r="E65" s="245"/>
      <c r="F65" s="110"/>
      <c r="G65" s="111"/>
      <c r="H65" s="188"/>
      <c r="I65" s="255"/>
      <c r="J65" s="245"/>
      <c r="K65" s="110"/>
      <c r="M65" s="188"/>
      <c r="N65" s="255"/>
      <c r="O65" s="245"/>
      <c r="P65" s="110"/>
      <c r="R65" s="188"/>
      <c r="S65" s="255"/>
      <c r="T65" s="245"/>
      <c r="U65" s="110"/>
    </row>
    <row r="66" spans="1:21">
      <c r="A66" s="257"/>
      <c r="B66" s="187"/>
      <c r="C66" s="188"/>
      <c r="D66" s="255"/>
      <c r="E66" s="245"/>
      <c r="F66" s="110"/>
      <c r="G66" s="111"/>
      <c r="H66" s="188"/>
      <c r="I66" s="255"/>
      <c r="J66" s="245"/>
      <c r="K66" s="110"/>
      <c r="M66" s="188"/>
      <c r="N66" s="255"/>
      <c r="O66" s="245"/>
      <c r="P66" s="110"/>
      <c r="R66" s="188"/>
      <c r="S66" s="255"/>
      <c r="T66" s="245"/>
      <c r="U66" s="110"/>
    </row>
    <row r="67" spans="1:21">
      <c r="A67" s="257"/>
      <c r="B67" s="187"/>
      <c r="C67" s="188"/>
      <c r="D67" s="255"/>
      <c r="E67" s="245"/>
      <c r="F67" s="110"/>
      <c r="G67" s="111"/>
      <c r="H67" s="188"/>
      <c r="I67" s="255"/>
      <c r="J67" s="245"/>
      <c r="K67" s="110"/>
      <c r="M67" s="188"/>
      <c r="N67" s="255"/>
      <c r="O67" s="245"/>
      <c r="P67" s="110"/>
      <c r="R67" s="188"/>
      <c r="S67" s="255"/>
      <c r="T67" s="245"/>
      <c r="U67" s="110"/>
    </row>
    <row r="68" spans="1:21" ht="12.75" customHeight="1">
      <c r="A68" s="257"/>
      <c r="B68" s="187"/>
      <c r="C68" s="188"/>
      <c r="D68" s="255"/>
      <c r="E68" s="245"/>
      <c r="F68" s="110"/>
      <c r="G68" s="111"/>
      <c r="H68" s="188"/>
      <c r="I68" s="255"/>
      <c r="J68" s="245"/>
      <c r="K68" s="110"/>
      <c r="M68" s="188"/>
      <c r="N68" s="255"/>
      <c r="O68" s="245"/>
      <c r="P68" s="110"/>
      <c r="R68" s="188"/>
      <c r="S68" s="255"/>
      <c r="T68" s="245"/>
      <c r="U68" s="110"/>
    </row>
    <row r="69" spans="1:21" ht="12.75" customHeight="1">
      <c r="A69" s="257"/>
      <c r="B69" s="187"/>
      <c r="C69" s="188"/>
      <c r="D69" s="255"/>
      <c r="E69" s="245"/>
      <c r="F69" s="110"/>
      <c r="G69" s="111"/>
      <c r="H69" s="188"/>
      <c r="I69" s="255"/>
      <c r="J69" s="245"/>
      <c r="K69" s="110"/>
      <c r="M69" s="188"/>
      <c r="N69" s="255"/>
      <c r="O69" s="245"/>
      <c r="P69" s="110"/>
      <c r="R69" s="188"/>
      <c r="S69" s="255"/>
      <c r="T69" s="245"/>
      <c r="U69" s="110"/>
    </row>
    <row r="70" spans="1:21">
      <c r="A70" s="257"/>
      <c r="B70" s="187"/>
      <c r="C70" s="188"/>
      <c r="D70" s="255"/>
      <c r="E70" s="245"/>
      <c r="F70" s="114"/>
      <c r="G70" s="111"/>
      <c r="H70" s="188"/>
      <c r="I70" s="255"/>
      <c r="J70" s="245"/>
      <c r="K70" s="114"/>
      <c r="M70" s="188"/>
      <c r="N70" s="255"/>
      <c r="O70" s="245"/>
      <c r="P70" s="114"/>
      <c r="R70" s="188"/>
      <c r="S70" s="255"/>
      <c r="T70" s="245"/>
      <c r="U70" s="114"/>
    </row>
    <row r="71" spans="1:21">
      <c r="A71" s="260"/>
      <c r="B71" s="214"/>
      <c r="C71" s="188"/>
      <c r="D71" s="250"/>
      <c r="E71" s="111"/>
      <c r="F71" s="111"/>
      <c r="G71" s="111"/>
      <c r="H71" s="188"/>
      <c r="I71" s="250"/>
      <c r="J71" s="111"/>
      <c r="K71" s="111"/>
      <c r="M71" s="188"/>
      <c r="N71" s="250"/>
      <c r="O71" s="111"/>
      <c r="P71" s="111"/>
      <c r="R71" s="188"/>
      <c r="S71" s="250"/>
      <c r="T71" s="111"/>
      <c r="U71" s="111"/>
    </row>
    <row r="72" spans="1:21">
      <c r="A72" s="221"/>
      <c r="B72" s="184"/>
      <c r="E72" s="186"/>
      <c r="G72" s="111"/>
      <c r="J72" s="186"/>
      <c r="O72" s="186"/>
      <c r="T72" s="186"/>
    </row>
    <row r="73" spans="1:21">
      <c r="A73" s="221"/>
      <c r="B73" s="187"/>
      <c r="E73" s="186"/>
      <c r="G73" s="186"/>
      <c r="J73" s="186"/>
      <c r="O73" s="186"/>
      <c r="T73" s="186"/>
    </row>
    <row r="74" spans="1:21">
      <c r="A74" s="244" t="s">
        <v>1443</v>
      </c>
      <c r="E74" s="186"/>
      <c r="G74" s="111"/>
      <c r="J74" s="186"/>
      <c r="O74" s="186"/>
      <c r="T74" s="186"/>
    </row>
    <row r="75" spans="1:21">
      <c r="A75" s="260"/>
      <c r="B75" s="214"/>
      <c r="C75" s="188"/>
      <c r="D75" s="250"/>
      <c r="E75" s="251" t="s">
        <v>1749</v>
      </c>
      <c r="F75" s="186">
        <f>SUM(F43:F74)</f>
        <v>0</v>
      </c>
      <c r="G75" s="111"/>
      <c r="H75" s="188"/>
      <c r="I75" s="250"/>
      <c r="J75" s="251" t="s">
        <v>1749</v>
      </c>
      <c r="K75" s="186">
        <f>SUM(K43:K74)</f>
        <v>0</v>
      </c>
      <c r="M75" s="188"/>
      <c r="N75" s="250"/>
      <c r="O75" s="251" t="s">
        <v>1749</v>
      </c>
      <c r="P75" s="186">
        <f>SUM(P43:P74)</f>
        <v>0</v>
      </c>
      <c r="R75" s="188"/>
      <c r="S75" s="250"/>
      <c r="T75" s="251" t="s">
        <v>1749</v>
      </c>
      <c r="U75" s="186">
        <f>SUM(U43:U74)</f>
        <v>0</v>
      </c>
    </row>
    <row r="76" spans="1:21">
      <c r="E76" s="186"/>
      <c r="J76" s="186"/>
      <c r="O76" s="186"/>
      <c r="T76" s="186"/>
    </row>
    <row r="77" spans="1:21">
      <c r="E77" s="186"/>
      <c r="J77" s="186"/>
      <c r="O77" s="186"/>
      <c r="T77" s="186"/>
    </row>
    <row r="78" spans="1:21">
      <c r="E78" s="186"/>
      <c r="J78" s="186"/>
      <c r="O78" s="186"/>
      <c r="T78" s="186"/>
    </row>
    <row r="79" spans="1:21">
      <c r="E79" s="186"/>
      <c r="J79" s="186"/>
      <c r="O79" s="186"/>
      <c r="T79" s="186"/>
    </row>
    <row r="80" spans="1:21">
      <c r="E80" s="186"/>
      <c r="J80" s="186"/>
      <c r="O80" s="186"/>
      <c r="T80" s="186"/>
    </row>
    <row r="81" spans="5:20">
      <c r="E81" s="186"/>
      <c r="J81" s="186"/>
      <c r="O81" s="186"/>
      <c r="T81" s="186"/>
    </row>
    <row r="82" spans="5:20">
      <c r="E82" s="186"/>
      <c r="J82" s="186"/>
      <c r="O82" s="186"/>
      <c r="T82" s="186"/>
    </row>
    <row r="83" spans="5:20">
      <c r="E83" s="186"/>
      <c r="J83" s="186"/>
      <c r="O83" s="186"/>
      <c r="T83" s="186"/>
    </row>
    <row r="84" spans="5:20">
      <c r="E84" s="186"/>
      <c r="J84" s="186"/>
      <c r="O84" s="186"/>
      <c r="T84" s="186"/>
    </row>
    <row r="85" spans="5:20">
      <c r="E85" s="186"/>
      <c r="J85" s="186"/>
      <c r="O85" s="186"/>
      <c r="T85" s="186"/>
    </row>
    <row r="86" spans="5:20">
      <c r="E86" s="186"/>
      <c r="J86" s="186"/>
      <c r="O86" s="186"/>
      <c r="T86" s="186"/>
    </row>
    <row r="87" spans="5:20">
      <c r="E87" s="186"/>
      <c r="J87" s="186"/>
      <c r="O87" s="186"/>
      <c r="T87" s="186"/>
    </row>
    <row r="88" spans="5:20">
      <c r="E88" s="186"/>
      <c r="J88" s="186"/>
      <c r="O88" s="186"/>
      <c r="T88" s="186"/>
    </row>
    <row r="89" spans="5:20">
      <c r="E89" s="186"/>
      <c r="J89" s="186"/>
      <c r="O89" s="186"/>
      <c r="T89" s="186"/>
    </row>
    <row r="90" spans="5:20">
      <c r="E90" s="186"/>
      <c r="J90" s="186"/>
      <c r="O90" s="186"/>
      <c r="T90" s="186"/>
    </row>
    <row r="91" spans="5:20">
      <c r="E91" s="186"/>
      <c r="J91" s="186"/>
      <c r="O91" s="186"/>
      <c r="T91" s="186"/>
    </row>
    <row r="92" spans="5:20">
      <c r="E92" s="186"/>
      <c r="J92" s="186"/>
      <c r="O92" s="186"/>
      <c r="T92" s="186"/>
    </row>
    <row r="93" spans="5:20">
      <c r="E93" s="186"/>
      <c r="J93" s="186"/>
      <c r="O93" s="186"/>
      <c r="T93" s="186"/>
    </row>
    <row r="94" spans="5:20">
      <c r="E94" s="186"/>
      <c r="J94" s="186"/>
      <c r="O94" s="186"/>
      <c r="T94" s="186"/>
    </row>
    <row r="95" spans="5:20">
      <c r="E95" s="186"/>
      <c r="J95" s="186"/>
      <c r="O95" s="186"/>
      <c r="T95" s="186"/>
    </row>
    <row r="96" spans="5:20">
      <c r="E96" s="186"/>
      <c r="J96" s="186"/>
      <c r="O96" s="186"/>
      <c r="T96" s="186"/>
    </row>
    <row r="97" spans="5:20">
      <c r="E97" s="186"/>
      <c r="J97" s="186"/>
      <c r="O97" s="186"/>
      <c r="T97" s="186"/>
    </row>
    <row r="98" spans="5:20">
      <c r="E98" s="186"/>
      <c r="J98" s="186"/>
      <c r="O98" s="186"/>
      <c r="T98" s="186"/>
    </row>
    <row r="99" spans="5:20">
      <c r="E99" s="186"/>
      <c r="J99" s="186"/>
      <c r="O99" s="186"/>
      <c r="T99" s="186"/>
    </row>
    <row r="100" spans="5:20">
      <c r="E100" s="186"/>
      <c r="J100" s="186"/>
      <c r="O100" s="186"/>
      <c r="T100" s="186"/>
    </row>
    <row r="101" spans="5:20">
      <c r="E101" s="186"/>
      <c r="J101" s="186"/>
      <c r="O101" s="186"/>
      <c r="T101" s="186"/>
    </row>
    <row r="102" spans="5:20">
      <c r="E102" s="186"/>
      <c r="J102" s="186"/>
      <c r="O102" s="186"/>
      <c r="T102" s="186"/>
    </row>
    <row r="103" spans="5:20">
      <c r="E103" s="186"/>
      <c r="J103" s="186"/>
      <c r="O103" s="186"/>
      <c r="T103" s="186"/>
    </row>
    <row r="104" spans="5:20">
      <c r="E104" s="186"/>
      <c r="J104" s="186"/>
      <c r="O104" s="186"/>
      <c r="T104" s="186"/>
    </row>
    <row r="105" spans="5:20">
      <c r="E105" s="186"/>
      <c r="J105" s="186"/>
      <c r="O105" s="186"/>
      <c r="T105" s="186"/>
    </row>
    <row r="106" spans="5:20">
      <c r="E106" s="186"/>
      <c r="J106" s="186"/>
      <c r="O106" s="186"/>
      <c r="T106" s="186"/>
    </row>
    <row r="107" spans="5:20">
      <c r="E107" s="186"/>
      <c r="J107" s="186"/>
      <c r="O107" s="186"/>
      <c r="T107" s="186"/>
    </row>
    <row r="108" spans="5:20">
      <c r="E108" s="186"/>
      <c r="J108" s="186"/>
      <c r="O108" s="186"/>
      <c r="T108" s="186"/>
    </row>
    <row r="109" spans="5:20">
      <c r="E109" s="186"/>
      <c r="J109" s="186"/>
      <c r="O109" s="186"/>
      <c r="T109" s="186"/>
    </row>
    <row r="110" spans="5:20">
      <c r="E110" s="186"/>
      <c r="J110" s="186"/>
      <c r="O110" s="186"/>
      <c r="T110" s="186"/>
    </row>
    <row r="111" spans="5:20">
      <c r="E111" s="186"/>
      <c r="J111" s="186"/>
      <c r="O111" s="186"/>
      <c r="T111" s="186"/>
    </row>
    <row r="112" spans="5:20">
      <c r="E112" s="186"/>
      <c r="J112" s="186"/>
      <c r="O112" s="186"/>
      <c r="T112" s="186"/>
    </row>
    <row r="113" spans="5:20">
      <c r="E113" s="186"/>
      <c r="J113" s="186"/>
      <c r="O113" s="186"/>
      <c r="T113" s="186"/>
    </row>
    <row r="114" spans="5:20">
      <c r="E114" s="186"/>
      <c r="J114" s="186"/>
      <c r="O114" s="186"/>
      <c r="T114" s="186"/>
    </row>
    <row r="115" spans="5:20">
      <c r="E115" s="186"/>
      <c r="J115" s="186"/>
      <c r="O115" s="186"/>
      <c r="T115" s="186"/>
    </row>
    <row r="116" spans="5:20">
      <c r="E116" s="186"/>
      <c r="J116" s="186"/>
      <c r="O116" s="186"/>
      <c r="T116" s="186"/>
    </row>
    <row r="117" spans="5:20">
      <c r="E117" s="186"/>
      <c r="J117" s="186"/>
      <c r="O117" s="186"/>
      <c r="T117" s="186"/>
    </row>
    <row r="118" spans="5:20">
      <c r="E118" s="186"/>
      <c r="J118" s="186"/>
      <c r="O118" s="186"/>
      <c r="T118" s="186"/>
    </row>
    <row r="119" spans="5:20">
      <c r="E119" s="186"/>
      <c r="J119" s="186"/>
      <c r="O119" s="186"/>
      <c r="T119" s="186"/>
    </row>
    <row r="120" spans="5:20">
      <c r="E120" s="186"/>
      <c r="J120" s="186"/>
      <c r="O120" s="186"/>
      <c r="T120" s="186"/>
    </row>
    <row r="121" spans="5:20">
      <c r="E121" s="186"/>
      <c r="J121" s="186"/>
      <c r="O121" s="186"/>
      <c r="T121" s="186"/>
    </row>
    <row r="122" spans="5:20">
      <c r="E122" s="186"/>
      <c r="J122" s="186"/>
      <c r="O122" s="186"/>
      <c r="T122" s="186"/>
    </row>
    <row r="123" spans="5:20">
      <c r="E123" s="186"/>
      <c r="J123" s="186"/>
      <c r="O123" s="186"/>
      <c r="T123" s="186"/>
    </row>
    <row r="124" spans="5:20">
      <c r="E124" s="186"/>
      <c r="J124" s="186"/>
      <c r="O124" s="186"/>
      <c r="T124" s="186"/>
    </row>
    <row r="125" spans="5:20">
      <c r="E125" s="186"/>
      <c r="J125" s="186"/>
      <c r="O125" s="186"/>
      <c r="T125" s="186"/>
    </row>
    <row r="126" spans="5:20">
      <c r="E126" s="186"/>
      <c r="J126" s="186"/>
      <c r="O126" s="186"/>
      <c r="T126" s="186"/>
    </row>
    <row r="127" spans="5:20">
      <c r="E127" s="186"/>
      <c r="J127" s="186"/>
      <c r="O127" s="186"/>
      <c r="T127" s="186"/>
    </row>
    <row r="128" spans="5:20">
      <c r="E128" s="186"/>
      <c r="J128" s="186"/>
      <c r="O128" s="186"/>
      <c r="T128" s="186"/>
    </row>
    <row r="129" spans="5:20">
      <c r="E129" s="186"/>
      <c r="J129" s="186"/>
      <c r="O129" s="186"/>
      <c r="T129" s="186"/>
    </row>
    <row r="130" spans="5:20">
      <c r="E130" s="186"/>
      <c r="J130" s="186"/>
      <c r="O130" s="186"/>
      <c r="T130" s="186"/>
    </row>
    <row r="131" spans="5:20">
      <c r="E131" s="186"/>
      <c r="J131" s="186"/>
      <c r="O131" s="186"/>
      <c r="T131" s="186"/>
    </row>
    <row r="132" spans="5:20">
      <c r="E132" s="186"/>
      <c r="J132" s="186"/>
      <c r="O132" s="186"/>
      <c r="T132" s="186"/>
    </row>
    <row r="133" spans="5:20">
      <c r="E133" s="186"/>
      <c r="J133" s="186"/>
      <c r="O133" s="186"/>
      <c r="T133" s="186"/>
    </row>
    <row r="134" spans="5:20">
      <c r="E134" s="186"/>
      <c r="J134" s="186"/>
      <c r="O134" s="186"/>
      <c r="T134" s="186"/>
    </row>
    <row r="135" spans="5:20">
      <c r="E135" s="186"/>
      <c r="J135" s="186"/>
      <c r="O135" s="186"/>
      <c r="T135" s="186"/>
    </row>
    <row r="136" spans="5:20">
      <c r="E136" s="186"/>
      <c r="J136" s="186"/>
      <c r="O136" s="186"/>
      <c r="T136" s="186"/>
    </row>
    <row r="137" spans="5:20">
      <c r="E137" s="186"/>
      <c r="J137" s="186"/>
      <c r="O137" s="186"/>
      <c r="T137" s="186"/>
    </row>
    <row r="138" spans="5:20">
      <c r="E138" s="186"/>
      <c r="J138" s="186"/>
      <c r="O138" s="186"/>
      <c r="T138" s="186"/>
    </row>
    <row r="139" spans="5:20">
      <c r="E139" s="186"/>
      <c r="J139" s="186"/>
      <c r="O139" s="186"/>
      <c r="T139" s="186"/>
    </row>
    <row r="140" spans="5:20">
      <c r="E140" s="186"/>
      <c r="J140" s="186"/>
      <c r="O140" s="186"/>
      <c r="T140" s="186"/>
    </row>
    <row r="141" spans="5:20">
      <c r="E141" s="186"/>
      <c r="J141" s="186"/>
      <c r="O141" s="186"/>
      <c r="T141" s="186"/>
    </row>
    <row r="142" spans="5:20">
      <c r="E142" s="186"/>
      <c r="J142" s="186"/>
      <c r="O142" s="186"/>
      <c r="T142" s="186"/>
    </row>
    <row r="143" spans="5:20">
      <c r="E143" s="186"/>
      <c r="J143" s="186"/>
      <c r="O143" s="186"/>
      <c r="T143" s="186"/>
    </row>
    <row r="144" spans="5:20">
      <c r="E144" s="186"/>
      <c r="J144" s="186"/>
      <c r="O144" s="186"/>
      <c r="T144" s="186"/>
    </row>
    <row r="145" spans="5:20">
      <c r="E145" s="186"/>
      <c r="J145" s="186"/>
      <c r="O145" s="186"/>
      <c r="T145" s="186"/>
    </row>
    <row r="146" spans="5:20">
      <c r="E146" s="186"/>
      <c r="J146" s="186"/>
      <c r="O146" s="186"/>
      <c r="T146" s="186"/>
    </row>
    <row r="147" spans="5:20">
      <c r="E147" s="186"/>
      <c r="J147" s="186"/>
      <c r="O147" s="186"/>
      <c r="T147" s="186"/>
    </row>
    <row r="148" spans="5:20">
      <c r="E148" s="186"/>
      <c r="J148" s="186"/>
      <c r="O148" s="186"/>
      <c r="T148" s="186"/>
    </row>
    <row r="149" spans="5:20">
      <c r="E149" s="186"/>
      <c r="J149" s="186"/>
      <c r="O149" s="186"/>
      <c r="T149" s="186"/>
    </row>
    <row r="150" spans="5:20">
      <c r="E150" s="186"/>
      <c r="J150" s="186"/>
      <c r="O150" s="186"/>
      <c r="T150" s="186"/>
    </row>
    <row r="151" spans="5:20">
      <c r="E151" s="186"/>
      <c r="J151" s="186"/>
      <c r="O151" s="186"/>
      <c r="T151" s="186"/>
    </row>
    <row r="152" spans="5:20">
      <c r="E152" s="186"/>
      <c r="J152" s="186"/>
      <c r="O152" s="186"/>
      <c r="T152" s="186"/>
    </row>
    <row r="153" spans="5:20">
      <c r="E153" s="186"/>
      <c r="J153" s="186"/>
      <c r="O153" s="186"/>
      <c r="T153" s="186"/>
    </row>
    <row r="154" spans="5:20">
      <c r="E154" s="186"/>
      <c r="J154" s="186"/>
      <c r="O154" s="186"/>
      <c r="T154" s="186"/>
    </row>
    <row r="155" spans="5:20">
      <c r="E155" s="186"/>
      <c r="J155" s="186"/>
      <c r="O155" s="186"/>
      <c r="T155" s="186"/>
    </row>
    <row r="156" spans="5:20">
      <c r="E156" s="186"/>
      <c r="J156" s="186"/>
      <c r="O156" s="186"/>
      <c r="T156" s="186"/>
    </row>
    <row r="157" spans="5:20">
      <c r="E157" s="186"/>
      <c r="J157" s="186"/>
      <c r="O157" s="186"/>
      <c r="T157" s="186"/>
    </row>
    <row r="158" spans="5:20">
      <c r="E158" s="186"/>
      <c r="J158" s="186"/>
      <c r="O158" s="186"/>
      <c r="T158" s="186"/>
    </row>
    <row r="159" spans="5:20">
      <c r="E159" s="186"/>
      <c r="J159" s="186"/>
      <c r="O159" s="186"/>
      <c r="T159" s="186"/>
    </row>
    <row r="160" spans="5:20">
      <c r="E160" s="186"/>
      <c r="J160" s="186"/>
      <c r="O160" s="186"/>
      <c r="T160" s="186"/>
    </row>
    <row r="161" spans="5:20">
      <c r="E161" s="186"/>
      <c r="J161" s="186"/>
      <c r="O161" s="186"/>
      <c r="T161" s="186"/>
    </row>
    <row r="162" spans="5:20">
      <c r="E162" s="186"/>
      <c r="J162" s="186"/>
      <c r="O162" s="186"/>
      <c r="T162" s="186"/>
    </row>
    <row r="163" spans="5:20">
      <c r="E163" s="186"/>
      <c r="J163" s="186"/>
      <c r="O163" s="186"/>
      <c r="T163" s="186"/>
    </row>
    <row r="164" spans="5:20">
      <c r="E164" s="186"/>
      <c r="J164" s="186"/>
      <c r="O164" s="186"/>
      <c r="T164" s="186"/>
    </row>
    <row r="165" spans="5:20">
      <c r="E165" s="186"/>
      <c r="J165" s="186"/>
      <c r="O165" s="186"/>
      <c r="T165" s="186"/>
    </row>
    <row r="166" spans="5:20">
      <c r="E166" s="186"/>
      <c r="J166" s="186"/>
      <c r="O166" s="186"/>
      <c r="T166" s="186"/>
    </row>
    <row r="167" spans="5:20">
      <c r="E167" s="186"/>
      <c r="J167" s="186"/>
      <c r="O167" s="186"/>
      <c r="T167" s="186"/>
    </row>
    <row r="168" spans="5:20">
      <c r="E168" s="186"/>
      <c r="J168" s="186"/>
      <c r="O168" s="186"/>
      <c r="T168" s="186"/>
    </row>
    <row r="169" spans="5:20">
      <c r="E169" s="186"/>
      <c r="J169" s="186"/>
      <c r="O169" s="186"/>
      <c r="T169" s="186"/>
    </row>
    <row r="170" spans="5:20">
      <c r="E170" s="186"/>
      <c r="J170" s="186"/>
      <c r="O170" s="186"/>
      <c r="T170" s="186"/>
    </row>
    <row r="171" spans="5:20">
      <c r="E171" s="186"/>
      <c r="J171" s="186"/>
      <c r="O171" s="186"/>
      <c r="T171" s="186"/>
    </row>
    <row r="172" spans="5:20">
      <c r="E172" s="186"/>
      <c r="J172" s="186"/>
      <c r="O172" s="186"/>
      <c r="T172" s="186"/>
    </row>
    <row r="173" spans="5:20">
      <c r="E173" s="186"/>
      <c r="J173" s="186"/>
      <c r="O173" s="186"/>
      <c r="T173" s="186"/>
    </row>
    <row r="174" spans="5:20">
      <c r="E174" s="186"/>
      <c r="J174" s="186"/>
      <c r="O174" s="186"/>
      <c r="T174" s="186"/>
    </row>
    <row r="175" spans="5:20">
      <c r="E175" s="186"/>
      <c r="J175" s="186"/>
      <c r="O175" s="186"/>
      <c r="T175" s="186"/>
    </row>
    <row r="176" spans="5:20">
      <c r="E176" s="186"/>
      <c r="J176" s="186"/>
      <c r="O176" s="186"/>
      <c r="T176" s="186"/>
    </row>
    <row r="177" spans="5:20">
      <c r="E177" s="186"/>
      <c r="J177" s="186"/>
      <c r="O177" s="186"/>
      <c r="T177" s="186"/>
    </row>
    <row r="178" spans="5:20">
      <c r="E178" s="186"/>
      <c r="J178" s="186"/>
      <c r="O178" s="186"/>
      <c r="T178" s="186"/>
    </row>
    <row r="179" spans="5:20">
      <c r="E179" s="186"/>
      <c r="J179" s="186"/>
      <c r="O179" s="186"/>
      <c r="T179" s="186"/>
    </row>
    <row r="180" spans="5:20">
      <c r="E180" s="186"/>
      <c r="J180" s="186"/>
      <c r="O180" s="186"/>
      <c r="T180" s="186"/>
    </row>
    <row r="181" spans="5:20">
      <c r="E181" s="186"/>
      <c r="J181" s="186"/>
      <c r="O181" s="186"/>
      <c r="T181" s="186"/>
    </row>
    <row r="182" spans="5:20">
      <c r="E182" s="186"/>
      <c r="J182" s="186"/>
      <c r="O182" s="186"/>
      <c r="T182" s="186"/>
    </row>
    <row r="183" spans="5:20">
      <c r="E183" s="186"/>
      <c r="J183" s="186"/>
      <c r="O183" s="186"/>
      <c r="T183" s="186"/>
    </row>
    <row r="184" spans="5:20">
      <c r="E184" s="186"/>
      <c r="J184" s="186"/>
      <c r="O184" s="186"/>
      <c r="T184" s="186"/>
    </row>
    <row r="185" spans="5:20">
      <c r="E185" s="186"/>
      <c r="J185" s="186"/>
      <c r="O185" s="186"/>
      <c r="T185" s="186"/>
    </row>
    <row r="186" spans="5:20">
      <c r="E186" s="186"/>
      <c r="J186" s="186"/>
      <c r="O186" s="186"/>
      <c r="T186" s="186"/>
    </row>
    <row r="187" spans="5:20">
      <c r="E187" s="186"/>
      <c r="J187" s="186"/>
      <c r="O187" s="186"/>
      <c r="T187" s="186"/>
    </row>
    <row r="188" spans="5:20">
      <c r="E188" s="186"/>
      <c r="J188" s="186"/>
      <c r="O188" s="186"/>
      <c r="T188" s="186"/>
    </row>
    <row r="189" spans="5:20">
      <c r="E189" s="186"/>
      <c r="J189" s="186"/>
      <c r="O189" s="186"/>
      <c r="T189" s="186"/>
    </row>
    <row r="190" spans="5:20">
      <c r="E190" s="186"/>
      <c r="J190" s="186"/>
      <c r="O190" s="186"/>
      <c r="T190" s="186"/>
    </row>
    <row r="191" spans="5:20">
      <c r="E191" s="186"/>
      <c r="J191" s="186"/>
      <c r="O191" s="186"/>
      <c r="T191" s="186"/>
    </row>
    <row r="192" spans="5:20">
      <c r="E192" s="186"/>
      <c r="J192" s="186"/>
      <c r="O192" s="186"/>
      <c r="T192" s="186"/>
    </row>
    <row r="193" spans="5:20">
      <c r="E193" s="186"/>
      <c r="J193" s="186"/>
      <c r="O193" s="186"/>
      <c r="T193" s="186"/>
    </row>
    <row r="194" spans="5:20">
      <c r="E194" s="186"/>
      <c r="J194" s="186"/>
      <c r="O194" s="186"/>
      <c r="T194" s="186"/>
    </row>
    <row r="195" spans="5:20">
      <c r="E195" s="186"/>
      <c r="J195" s="186"/>
      <c r="O195" s="186"/>
      <c r="T195" s="186"/>
    </row>
    <row r="196" spans="5:20">
      <c r="E196" s="186"/>
      <c r="J196" s="186"/>
      <c r="O196" s="186"/>
      <c r="T196" s="186"/>
    </row>
    <row r="197" spans="5:20">
      <c r="E197" s="186"/>
      <c r="J197" s="186"/>
      <c r="O197" s="186"/>
      <c r="T197" s="186"/>
    </row>
    <row r="198" spans="5:20">
      <c r="E198" s="186"/>
      <c r="J198" s="186"/>
      <c r="O198" s="186"/>
      <c r="T198" s="186"/>
    </row>
    <row r="199" spans="5:20">
      <c r="E199" s="186"/>
      <c r="J199" s="186"/>
      <c r="O199" s="186"/>
      <c r="T199" s="186"/>
    </row>
    <row r="200" spans="5:20">
      <c r="E200" s="186"/>
      <c r="J200" s="186"/>
      <c r="O200" s="186"/>
      <c r="T200" s="186"/>
    </row>
    <row r="201" spans="5:20">
      <c r="E201" s="186"/>
      <c r="J201" s="186"/>
      <c r="O201" s="186"/>
      <c r="T201" s="186"/>
    </row>
    <row r="202" spans="5:20">
      <c r="E202" s="186"/>
      <c r="J202" s="186"/>
      <c r="O202" s="186"/>
      <c r="T202" s="186"/>
    </row>
    <row r="203" spans="5:20">
      <c r="E203" s="186"/>
      <c r="J203" s="186"/>
      <c r="O203" s="186"/>
      <c r="T203" s="186"/>
    </row>
    <row r="204" spans="5:20">
      <c r="E204" s="186"/>
      <c r="J204" s="186"/>
      <c r="O204" s="186"/>
      <c r="T204" s="186"/>
    </row>
    <row r="205" spans="5:20">
      <c r="E205" s="186"/>
      <c r="J205" s="186"/>
      <c r="O205" s="186"/>
      <c r="T205" s="186"/>
    </row>
    <row r="206" spans="5:20">
      <c r="E206" s="186"/>
      <c r="J206" s="186"/>
      <c r="O206" s="186"/>
      <c r="T206" s="186"/>
    </row>
    <row r="207" spans="5:20">
      <c r="E207" s="186"/>
      <c r="J207" s="186"/>
      <c r="O207" s="186"/>
      <c r="T207" s="186"/>
    </row>
    <row r="208" spans="5:20">
      <c r="E208" s="186"/>
      <c r="J208" s="186"/>
      <c r="O208" s="186"/>
      <c r="T208" s="186"/>
    </row>
    <row r="209" spans="5:20">
      <c r="E209" s="186"/>
      <c r="J209" s="186"/>
      <c r="O209" s="186"/>
      <c r="T209" s="186"/>
    </row>
    <row r="210" spans="5:20">
      <c r="E210" s="186"/>
      <c r="J210" s="186"/>
      <c r="O210" s="186"/>
      <c r="T210" s="186"/>
    </row>
    <row r="211" spans="5:20">
      <c r="E211" s="186"/>
      <c r="J211" s="186"/>
      <c r="O211" s="186"/>
      <c r="T211" s="186"/>
    </row>
    <row r="212" spans="5:20">
      <c r="E212" s="186"/>
      <c r="J212" s="186"/>
      <c r="O212" s="186"/>
      <c r="T212" s="186"/>
    </row>
    <row r="213" spans="5:20">
      <c r="E213" s="186"/>
      <c r="J213" s="186"/>
      <c r="O213" s="186"/>
      <c r="T213" s="186"/>
    </row>
    <row r="214" spans="5:20">
      <c r="E214" s="186"/>
      <c r="J214" s="186"/>
      <c r="O214" s="186"/>
      <c r="T214" s="186"/>
    </row>
    <row r="215" spans="5:20">
      <c r="E215" s="186"/>
      <c r="J215" s="186"/>
      <c r="O215" s="186"/>
      <c r="T215" s="186"/>
    </row>
    <row r="216" spans="5:20">
      <c r="E216" s="186"/>
      <c r="J216" s="186"/>
      <c r="O216" s="186"/>
      <c r="T216" s="186"/>
    </row>
    <row r="217" spans="5:20">
      <c r="E217" s="186"/>
      <c r="J217" s="186"/>
      <c r="O217" s="186"/>
      <c r="T217" s="186"/>
    </row>
    <row r="218" spans="5:20">
      <c r="E218" s="186"/>
      <c r="J218" s="186"/>
      <c r="O218" s="186"/>
      <c r="T218" s="186"/>
    </row>
    <row r="219" spans="5:20">
      <c r="E219" s="186"/>
      <c r="J219" s="186"/>
      <c r="O219" s="186"/>
      <c r="T219" s="186"/>
    </row>
    <row r="220" spans="5:20">
      <c r="E220" s="186"/>
      <c r="J220" s="186"/>
      <c r="O220" s="186"/>
      <c r="T220" s="186"/>
    </row>
    <row r="221" spans="5:20">
      <c r="E221" s="186"/>
      <c r="J221" s="186"/>
      <c r="O221" s="186"/>
      <c r="T221" s="186"/>
    </row>
    <row r="222" spans="5:20">
      <c r="E222" s="186"/>
      <c r="J222" s="186"/>
      <c r="O222" s="186"/>
      <c r="T222" s="186"/>
    </row>
    <row r="223" spans="5:20">
      <c r="E223" s="186"/>
      <c r="J223" s="186"/>
      <c r="O223" s="186"/>
      <c r="T223" s="186"/>
    </row>
    <row r="224" spans="5:20">
      <c r="E224" s="186"/>
      <c r="J224" s="186"/>
      <c r="O224" s="186"/>
      <c r="T224" s="186"/>
    </row>
    <row r="225" spans="5:20">
      <c r="E225" s="186"/>
      <c r="J225" s="186"/>
      <c r="O225" s="186"/>
      <c r="T225" s="186"/>
    </row>
    <row r="226" spans="5:20">
      <c r="E226" s="186"/>
      <c r="J226" s="186"/>
      <c r="O226" s="186"/>
      <c r="T226" s="186"/>
    </row>
    <row r="227" spans="5:20">
      <c r="E227" s="186"/>
      <c r="J227" s="186"/>
      <c r="O227" s="186"/>
      <c r="T227" s="186"/>
    </row>
    <row r="228" spans="5:20">
      <c r="E228" s="186"/>
      <c r="J228" s="186"/>
      <c r="O228" s="186"/>
      <c r="T228" s="186"/>
    </row>
    <row r="229" spans="5:20">
      <c r="E229" s="186"/>
      <c r="J229" s="186"/>
      <c r="O229" s="186"/>
      <c r="T229" s="186"/>
    </row>
    <row r="230" spans="5:20">
      <c r="E230" s="186"/>
      <c r="J230" s="186"/>
      <c r="O230" s="186"/>
      <c r="T230" s="186"/>
    </row>
    <row r="231" spans="5:20">
      <c r="E231" s="186"/>
      <c r="J231" s="186"/>
      <c r="O231" s="186"/>
      <c r="T231" s="186"/>
    </row>
    <row r="232" spans="5:20">
      <c r="E232" s="186"/>
      <c r="J232" s="186"/>
      <c r="O232" s="186"/>
      <c r="T232" s="186"/>
    </row>
    <row r="233" spans="5:20">
      <c r="E233" s="186"/>
      <c r="J233" s="186"/>
      <c r="O233" s="186"/>
      <c r="T233" s="186"/>
    </row>
    <row r="234" spans="5:20">
      <c r="E234" s="186"/>
      <c r="J234" s="186"/>
      <c r="O234" s="186"/>
      <c r="T234" s="186"/>
    </row>
    <row r="235" spans="5:20">
      <c r="E235" s="186"/>
      <c r="J235" s="186"/>
      <c r="O235" s="186"/>
      <c r="T235" s="186"/>
    </row>
    <row r="236" spans="5:20">
      <c r="E236" s="186"/>
      <c r="J236" s="186"/>
      <c r="O236" s="186"/>
      <c r="T236" s="186"/>
    </row>
    <row r="237" spans="5:20">
      <c r="E237" s="186"/>
      <c r="J237" s="186"/>
      <c r="O237" s="186"/>
      <c r="T237" s="186"/>
    </row>
    <row r="238" spans="5:20">
      <c r="E238" s="186"/>
      <c r="J238" s="186"/>
      <c r="O238" s="186"/>
      <c r="T238" s="186"/>
    </row>
    <row r="239" spans="5:20">
      <c r="E239" s="186"/>
      <c r="J239" s="186"/>
      <c r="O239" s="186"/>
      <c r="T239" s="186"/>
    </row>
    <row r="240" spans="5:20">
      <c r="E240" s="186"/>
      <c r="J240" s="186"/>
      <c r="O240" s="186"/>
      <c r="T240" s="186"/>
    </row>
    <row r="241" spans="5:20">
      <c r="E241" s="186"/>
      <c r="J241" s="186"/>
      <c r="O241" s="186"/>
      <c r="T241" s="186"/>
    </row>
    <row r="242" spans="5:20">
      <c r="E242" s="186"/>
      <c r="J242" s="186"/>
      <c r="O242" s="186"/>
      <c r="T242" s="186"/>
    </row>
    <row r="243" spans="5:20">
      <c r="E243" s="186"/>
      <c r="J243" s="186"/>
      <c r="O243" s="186"/>
      <c r="T243" s="186"/>
    </row>
    <row r="244" spans="5:20">
      <c r="E244" s="186"/>
      <c r="J244" s="186"/>
      <c r="O244" s="186"/>
      <c r="T244" s="186"/>
    </row>
    <row r="245" spans="5:20">
      <c r="E245" s="186"/>
      <c r="J245" s="186"/>
      <c r="O245" s="186"/>
      <c r="T245" s="186"/>
    </row>
    <row r="246" spans="5:20">
      <c r="E246" s="186"/>
      <c r="J246" s="186"/>
      <c r="O246" s="186"/>
      <c r="T246" s="186"/>
    </row>
    <row r="247" spans="5:20">
      <c r="E247" s="186"/>
      <c r="J247" s="186"/>
      <c r="O247" s="186"/>
      <c r="T247" s="186"/>
    </row>
    <row r="248" spans="5:20">
      <c r="E248" s="186"/>
      <c r="J248" s="186"/>
      <c r="O248" s="186"/>
      <c r="T248" s="186"/>
    </row>
    <row r="249" spans="5:20">
      <c r="E249" s="186"/>
      <c r="J249" s="186"/>
      <c r="O249" s="186"/>
      <c r="T249" s="186"/>
    </row>
    <row r="250" spans="5:20">
      <c r="E250" s="186"/>
      <c r="J250" s="186"/>
      <c r="O250" s="186"/>
      <c r="T250" s="186"/>
    </row>
    <row r="251" spans="5:20">
      <c r="E251" s="186"/>
      <c r="J251" s="186"/>
      <c r="O251" s="186"/>
      <c r="T251" s="186"/>
    </row>
    <row r="252" spans="5:20">
      <c r="E252" s="186"/>
      <c r="J252" s="186"/>
      <c r="O252" s="186"/>
      <c r="T252" s="186"/>
    </row>
    <row r="253" spans="5:20">
      <c r="E253" s="186"/>
      <c r="J253" s="186"/>
      <c r="O253" s="186"/>
      <c r="T253" s="186"/>
    </row>
    <row r="254" spans="5:20">
      <c r="E254" s="186"/>
      <c r="J254" s="186"/>
      <c r="O254" s="186"/>
      <c r="T254" s="186"/>
    </row>
    <row r="255" spans="5:20">
      <c r="E255" s="186"/>
      <c r="J255" s="186"/>
      <c r="O255" s="186"/>
      <c r="T255" s="186"/>
    </row>
    <row r="256" spans="5:20">
      <c r="E256" s="186"/>
      <c r="J256" s="186"/>
      <c r="O256" s="186"/>
      <c r="T256" s="186"/>
    </row>
    <row r="257" spans="5:20">
      <c r="E257" s="186"/>
      <c r="J257" s="186"/>
      <c r="O257" s="186"/>
      <c r="T257" s="186"/>
    </row>
    <row r="258" spans="5:20">
      <c r="E258" s="186"/>
      <c r="J258" s="186"/>
      <c r="O258" s="186"/>
      <c r="T258" s="186"/>
    </row>
    <row r="259" spans="5:20">
      <c r="E259" s="186"/>
      <c r="J259" s="186"/>
      <c r="O259" s="186"/>
      <c r="T259" s="186"/>
    </row>
    <row r="260" spans="5:20">
      <c r="E260" s="186"/>
      <c r="J260" s="186"/>
      <c r="O260" s="186"/>
      <c r="T260" s="186"/>
    </row>
    <row r="261" spans="5:20">
      <c r="E261" s="186"/>
      <c r="J261" s="186"/>
      <c r="O261" s="186"/>
      <c r="T261" s="186"/>
    </row>
    <row r="262" spans="5:20">
      <c r="E262" s="186"/>
      <c r="J262" s="186"/>
      <c r="O262" s="186"/>
      <c r="T262" s="186"/>
    </row>
    <row r="263" spans="5:20">
      <c r="E263" s="186"/>
      <c r="J263" s="186"/>
      <c r="O263" s="186"/>
      <c r="T263" s="186"/>
    </row>
    <row r="264" spans="5:20">
      <c r="E264" s="186"/>
      <c r="J264" s="186"/>
      <c r="O264" s="186"/>
      <c r="T264" s="186"/>
    </row>
    <row r="265" spans="5:20">
      <c r="E265" s="186"/>
      <c r="J265" s="186"/>
      <c r="O265" s="186"/>
      <c r="T265" s="186"/>
    </row>
    <row r="266" spans="5:20">
      <c r="E266" s="186"/>
      <c r="J266" s="186"/>
      <c r="O266" s="186"/>
      <c r="T266" s="186"/>
    </row>
    <row r="267" spans="5:20">
      <c r="E267" s="186"/>
      <c r="J267" s="186"/>
      <c r="O267" s="186"/>
      <c r="T267" s="186"/>
    </row>
    <row r="268" spans="5:20">
      <c r="E268" s="186"/>
      <c r="J268" s="186"/>
      <c r="O268" s="186"/>
      <c r="T268" s="186"/>
    </row>
    <row r="269" spans="5:20">
      <c r="E269" s="186"/>
      <c r="J269" s="186"/>
      <c r="O269" s="186"/>
      <c r="T269" s="186"/>
    </row>
    <row r="270" spans="5:20">
      <c r="E270" s="186"/>
      <c r="J270" s="186"/>
      <c r="O270" s="186"/>
      <c r="T270" s="186"/>
    </row>
    <row r="271" spans="5:20">
      <c r="E271" s="186"/>
      <c r="J271" s="186"/>
      <c r="O271" s="186"/>
      <c r="T271" s="186"/>
    </row>
    <row r="272" spans="5:20">
      <c r="E272" s="186"/>
      <c r="J272" s="186"/>
      <c r="O272" s="186"/>
      <c r="T272" s="186"/>
    </row>
    <row r="273" spans="5:20">
      <c r="E273" s="186"/>
      <c r="J273" s="186"/>
      <c r="O273" s="186"/>
      <c r="T273" s="186"/>
    </row>
    <row r="274" spans="5:20">
      <c r="E274" s="186"/>
      <c r="J274" s="186"/>
      <c r="O274" s="186"/>
      <c r="T274" s="186"/>
    </row>
    <row r="275" spans="5:20">
      <c r="E275" s="186"/>
      <c r="J275" s="186"/>
      <c r="O275" s="186"/>
      <c r="T275" s="186"/>
    </row>
    <row r="276" spans="5:20">
      <c r="E276" s="186"/>
      <c r="J276" s="186"/>
      <c r="O276" s="186"/>
      <c r="T276" s="186"/>
    </row>
    <row r="277" spans="5:20">
      <c r="E277" s="186"/>
      <c r="J277" s="186"/>
      <c r="O277" s="186"/>
      <c r="T277" s="186"/>
    </row>
    <row r="278" spans="5:20">
      <c r="E278" s="186"/>
      <c r="J278" s="186"/>
      <c r="O278" s="186"/>
      <c r="T278" s="186"/>
    </row>
    <row r="279" spans="5:20">
      <c r="E279" s="186"/>
      <c r="J279" s="186"/>
      <c r="O279" s="186"/>
      <c r="T279" s="186"/>
    </row>
    <row r="280" spans="5:20">
      <c r="E280" s="186"/>
      <c r="J280" s="186"/>
      <c r="O280" s="186"/>
      <c r="T280" s="186"/>
    </row>
    <row r="281" spans="5:20">
      <c r="E281" s="186"/>
      <c r="J281" s="186"/>
      <c r="O281" s="186"/>
      <c r="T281" s="186"/>
    </row>
    <row r="282" spans="5:20">
      <c r="E282" s="186"/>
      <c r="J282" s="186"/>
      <c r="O282" s="186"/>
      <c r="T282" s="186"/>
    </row>
    <row r="283" spans="5:20">
      <c r="E283" s="186"/>
      <c r="J283" s="186"/>
      <c r="O283" s="186"/>
      <c r="T283" s="186"/>
    </row>
    <row r="284" spans="5:20">
      <c r="E284" s="186"/>
      <c r="J284" s="186"/>
      <c r="O284" s="186"/>
      <c r="T284" s="186"/>
    </row>
    <row r="285" spans="5:20">
      <c r="E285" s="186"/>
      <c r="J285" s="186"/>
      <c r="O285" s="186"/>
      <c r="T285" s="186"/>
    </row>
    <row r="286" spans="5:20">
      <c r="E286" s="186"/>
      <c r="J286" s="186"/>
      <c r="O286" s="186"/>
      <c r="T286" s="186"/>
    </row>
    <row r="287" spans="5:20">
      <c r="E287" s="186"/>
      <c r="J287" s="186"/>
      <c r="O287" s="186"/>
      <c r="T287" s="186"/>
    </row>
    <row r="288" spans="5:20">
      <c r="E288" s="186"/>
      <c r="J288" s="186"/>
      <c r="O288" s="186"/>
      <c r="T288" s="186"/>
    </row>
    <row r="289" spans="5:20">
      <c r="E289" s="186"/>
      <c r="J289" s="186"/>
      <c r="O289" s="186"/>
      <c r="T289" s="186"/>
    </row>
    <row r="290" spans="5:20">
      <c r="E290" s="186"/>
      <c r="J290" s="186"/>
      <c r="O290" s="186"/>
      <c r="T290" s="186"/>
    </row>
    <row r="291" spans="5:20">
      <c r="E291" s="186"/>
      <c r="J291" s="186"/>
      <c r="O291" s="186"/>
      <c r="T291" s="186"/>
    </row>
    <row r="292" spans="5:20">
      <c r="E292" s="186"/>
      <c r="J292" s="186"/>
      <c r="O292" s="186"/>
      <c r="T292" s="186"/>
    </row>
    <row r="293" spans="5:20">
      <c r="E293" s="186"/>
      <c r="J293" s="186"/>
      <c r="O293" s="186"/>
      <c r="T293" s="186"/>
    </row>
    <row r="294" spans="5:20">
      <c r="E294" s="186"/>
      <c r="J294" s="186"/>
      <c r="O294" s="186"/>
      <c r="T294" s="186"/>
    </row>
    <row r="295" spans="5:20">
      <c r="E295" s="186"/>
      <c r="J295" s="186"/>
      <c r="O295" s="186"/>
      <c r="T295" s="186"/>
    </row>
    <row r="296" spans="5:20">
      <c r="E296" s="186"/>
      <c r="J296" s="186"/>
      <c r="O296" s="186"/>
      <c r="T296" s="186"/>
    </row>
    <row r="297" spans="5:20">
      <c r="E297" s="186"/>
      <c r="J297" s="186"/>
      <c r="O297" s="186"/>
      <c r="T297" s="186"/>
    </row>
    <row r="298" spans="5:20">
      <c r="E298" s="186"/>
      <c r="J298" s="186"/>
      <c r="O298" s="186"/>
      <c r="T298" s="186"/>
    </row>
    <row r="299" spans="5:20">
      <c r="E299" s="186"/>
      <c r="J299" s="186"/>
      <c r="O299" s="186"/>
      <c r="T299" s="186"/>
    </row>
    <row r="300" spans="5:20">
      <c r="E300" s="186"/>
      <c r="J300" s="186"/>
      <c r="O300" s="186"/>
      <c r="T300" s="186"/>
    </row>
    <row r="301" spans="5:20">
      <c r="E301" s="186"/>
      <c r="J301" s="186"/>
      <c r="O301" s="186"/>
      <c r="T301" s="186"/>
    </row>
    <row r="302" spans="5:20">
      <c r="E302" s="186"/>
      <c r="J302" s="186"/>
      <c r="O302" s="186"/>
      <c r="T302" s="186"/>
    </row>
    <row r="303" spans="5:20">
      <c r="E303" s="186"/>
      <c r="J303" s="186"/>
      <c r="O303" s="186"/>
      <c r="T303" s="186"/>
    </row>
    <row r="304" spans="5:20">
      <c r="E304" s="186"/>
      <c r="J304" s="186"/>
      <c r="O304" s="186"/>
      <c r="T304" s="186"/>
    </row>
    <row r="305" spans="5:20">
      <c r="E305" s="186"/>
      <c r="J305" s="186"/>
      <c r="O305" s="186"/>
      <c r="T305" s="186"/>
    </row>
    <row r="306" spans="5:20">
      <c r="E306" s="186"/>
      <c r="J306" s="186"/>
      <c r="O306" s="186"/>
      <c r="T306" s="186"/>
    </row>
    <row r="307" spans="5:20">
      <c r="E307" s="186"/>
      <c r="J307" s="186"/>
      <c r="O307" s="186"/>
      <c r="T307" s="186"/>
    </row>
    <row r="308" spans="5:20">
      <c r="E308" s="186"/>
      <c r="J308" s="186"/>
      <c r="O308" s="186"/>
      <c r="T308" s="186"/>
    </row>
    <row r="309" spans="5:20">
      <c r="E309" s="186"/>
      <c r="J309" s="186"/>
      <c r="O309" s="186"/>
      <c r="T309" s="186"/>
    </row>
    <row r="310" spans="5:20">
      <c r="E310" s="186"/>
      <c r="J310" s="186"/>
      <c r="O310" s="186"/>
      <c r="T310" s="186"/>
    </row>
    <row r="311" spans="5:20">
      <c r="E311" s="186"/>
      <c r="J311" s="186"/>
      <c r="O311" s="186"/>
      <c r="T311" s="186"/>
    </row>
    <row r="312" spans="5:20">
      <c r="E312" s="186"/>
      <c r="J312" s="186"/>
      <c r="O312" s="186"/>
      <c r="T312" s="186"/>
    </row>
    <row r="313" spans="5:20">
      <c r="E313" s="186"/>
      <c r="J313" s="186"/>
      <c r="O313" s="186"/>
      <c r="T313" s="186"/>
    </row>
    <row r="314" spans="5:20">
      <c r="E314" s="186"/>
      <c r="J314" s="186"/>
      <c r="O314" s="186"/>
      <c r="T314" s="186"/>
    </row>
    <row r="315" spans="5:20">
      <c r="E315" s="186"/>
      <c r="J315" s="186"/>
      <c r="O315" s="186"/>
      <c r="T315" s="186"/>
    </row>
    <row r="316" spans="5:20">
      <c r="E316" s="186"/>
      <c r="J316" s="186"/>
      <c r="O316" s="186"/>
      <c r="T316" s="186"/>
    </row>
    <row r="317" spans="5:20">
      <c r="E317" s="186"/>
      <c r="J317" s="186"/>
      <c r="O317" s="186"/>
      <c r="T317" s="186"/>
    </row>
    <row r="318" spans="5:20">
      <c r="E318" s="186"/>
      <c r="J318" s="186"/>
      <c r="O318" s="186"/>
      <c r="T318" s="186"/>
    </row>
    <row r="319" spans="5:20">
      <c r="E319" s="186"/>
      <c r="J319" s="186"/>
      <c r="O319" s="186"/>
      <c r="T319" s="186"/>
    </row>
    <row r="320" spans="5:20">
      <c r="E320" s="186"/>
      <c r="J320" s="186"/>
      <c r="O320" s="186"/>
      <c r="T320" s="186"/>
    </row>
    <row r="321" spans="5:20">
      <c r="E321" s="186"/>
      <c r="J321" s="186"/>
      <c r="O321" s="186"/>
      <c r="T321" s="186"/>
    </row>
    <row r="322" spans="5:20">
      <c r="E322" s="186"/>
      <c r="J322" s="186"/>
      <c r="O322" s="186"/>
      <c r="T322" s="186"/>
    </row>
    <row r="323" spans="5:20">
      <c r="E323" s="186"/>
      <c r="J323" s="186"/>
      <c r="O323" s="186"/>
      <c r="T323" s="186"/>
    </row>
    <row r="324" spans="5:20">
      <c r="E324" s="186"/>
      <c r="J324" s="186"/>
      <c r="O324" s="186"/>
      <c r="T324" s="186"/>
    </row>
    <row r="325" spans="5:20">
      <c r="E325" s="186"/>
      <c r="J325" s="186"/>
      <c r="O325" s="186"/>
      <c r="T325" s="186"/>
    </row>
    <row r="326" spans="5:20">
      <c r="E326" s="186"/>
      <c r="J326" s="186"/>
      <c r="O326" s="186"/>
      <c r="T326" s="186"/>
    </row>
    <row r="327" spans="5:20">
      <c r="E327" s="186"/>
      <c r="J327" s="186"/>
      <c r="O327" s="186"/>
      <c r="T327" s="186"/>
    </row>
    <row r="328" spans="5:20">
      <c r="E328" s="186"/>
      <c r="J328" s="186"/>
      <c r="O328" s="186"/>
      <c r="T328" s="186"/>
    </row>
    <row r="329" spans="5:20">
      <c r="E329" s="186"/>
      <c r="J329" s="186"/>
      <c r="O329" s="186"/>
      <c r="T329" s="186"/>
    </row>
    <row r="330" spans="5:20">
      <c r="E330" s="186"/>
      <c r="J330" s="186"/>
      <c r="O330" s="186"/>
      <c r="T330" s="186"/>
    </row>
    <row r="331" spans="5:20">
      <c r="E331" s="186"/>
      <c r="J331" s="186"/>
      <c r="O331" s="186"/>
      <c r="T331" s="186"/>
    </row>
    <row r="332" spans="5:20">
      <c r="E332" s="186"/>
      <c r="J332" s="186"/>
      <c r="O332" s="186"/>
      <c r="T332" s="186"/>
    </row>
    <row r="333" spans="5:20">
      <c r="E333" s="186"/>
      <c r="J333" s="186"/>
      <c r="O333" s="186"/>
      <c r="T333" s="186"/>
    </row>
    <row r="334" spans="5:20">
      <c r="E334" s="186"/>
      <c r="J334" s="186"/>
      <c r="O334" s="186"/>
      <c r="T334" s="186"/>
    </row>
    <row r="335" spans="5:20">
      <c r="E335" s="186"/>
      <c r="J335" s="186"/>
      <c r="O335" s="186"/>
      <c r="T335" s="186"/>
    </row>
    <row r="336" spans="5:20">
      <c r="E336" s="186"/>
      <c r="J336" s="186"/>
      <c r="O336" s="186"/>
      <c r="T336" s="186"/>
    </row>
    <row r="337" spans="5:20">
      <c r="E337" s="186"/>
      <c r="J337" s="186"/>
      <c r="O337" s="186"/>
      <c r="T337" s="186"/>
    </row>
    <row r="338" spans="5:20">
      <c r="E338" s="186"/>
      <c r="J338" s="186"/>
      <c r="O338" s="186"/>
      <c r="T338" s="186"/>
    </row>
    <row r="339" spans="5:20">
      <c r="E339" s="186"/>
      <c r="J339" s="186"/>
      <c r="O339" s="186"/>
      <c r="T339" s="186"/>
    </row>
    <row r="340" spans="5:20">
      <c r="E340" s="186"/>
      <c r="J340" s="186"/>
      <c r="O340" s="186"/>
      <c r="T340" s="186"/>
    </row>
    <row r="341" spans="5:20">
      <c r="E341" s="186"/>
      <c r="J341" s="186"/>
      <c r="O341" s="186"/>
      <c r="T341" s="186"/>
    </row>
    <row r="342" spans="5:20">
      <c r="E342" s="186"/>
      <c r="J342" s="186"/>
      <c r="O342" s="186"/>
      <c r="T342" s="186"/>
    </row>
    <row r="343" spans="5:20">
      <c r="E343" s="186"/>
      <c r="J343" s="186"/>
      <c r="O343" s="186"/>
      <c r="T343" s="186"/>
    </row>
    <row r="344" spans="5:20">
      <c r="E344" s="186"/>
      <c r="J344" s="186"/>
      <c r="O344" s="186"/>
      <c r="T344" s="186"/>
    </row>
    <row r="345" spans="5:20">
      <c r="E345" s="186"/>
      <c r="J345" s="186"/>
      <c r="O345" s="186"/>
      <c r="T345" s="186"/>
    </row>
    <row r="346" spans="5:20">
      <c r="E346" s="186"/>
      <c r="J346" s="186"/>
      <c r="O346" s="186"/>
      <c r="T346" s="186"/>
    </row>
    <row r="347" spans="5:20">
      <c r="E347" s="186"/>
      <c r="J347" s="186"/>
      <c r="O347" s="186"/>
      <c r="T347" s="186"/>
    </row>
    <row r="348" spans="5:20">
      <c r="E348" s="186"/>
      <c r="J348" s="186"/>
      <c r="O348" s="186"/>
      <c r="T348" s="186"/>
    </row>
    <row r="349" spans="5:20">
      <c r="E349" s="186"/>
      <c r="J349" s="186"/>
      <c r="O349" s="186"/>
      <c r="T349" s="186"/>
    </row>
    <row r="350" spans="5:20">
      <c r="E350" s="186"/>
      <c r="J350" s="186"/>
      <c r="O350" s="186"/>
      <c r="T350" s="186"/>
    </row>
    <row r="351" spans="5:20">
      <c r="E351" s="186"/>
      <c r="J351" s="186"/>
      <c r="O351" s="186"/>
      <c r="T351" s="186"/>
    </row>
    <row r="352" spans="5:20">
      <c r="E352" s="186"/>
      <c r="J352" s="186"/>
      <c r="O352" s="186"/>
      <c r="T352" s="186"/>
    </row>
    <row r="353" spans="5:20">
      <c r="E353" s="186"/>
      <c r="J353" s="186"/>
      <c r="O353" s="186"/>
      <c r="T353" s="186"/>
    </row>
    <row r="354" spans="5:20">
      <c r="E354" s="186"/>
      <c r="J354" s="186"/>
      <c r="O354" s="186"/>
      <c r="T354" s="186"/>
    </row>
    <row r="355" spans="5:20">
      <c r="E355" s="186"/>
      <c r="J355" s="186"/>
      <c r="O355" s="186"/>
      <c r="T355" s="186"/>
    </row>
    <row r="356" spans="5:20">
      <c r="E356" s="186"/>
      <c r="J356" s="186"/>
      <c r="O356" s="186"/>
      <c r="T356" s="186"/>
    </row>
    <row r="357" spans="5:20">
      <c r="E357" s="186"/>
      <c r="J357" s="186"/>
      <c r="O357" s="186"/>
      <c r="T357" s="186"/>
    </row>
    <row r="358" spans="5:20">
      <c r="E358" s="186"/>
      <c r="J358" s="186"/>
      <c r="O358" s="186"/>
      <c r="T358" s="186"/>
    </row>
    <row r="359" spans="5:20">
      <c r="E359" s="186"/>
      <c r="J359" s="186"/>
      <c r="O359" s="186"/>
      <c r="T359" s="186"/>
    </row>
    <row r="360" spans="5:20">
      <c r="E360" s="186"/>
      <c r="J360" s="186"/>
      <c r="O360" s="186"/>
      <c r="T360" s="186"/>
    </row>
    <row r="361" spans="5:20">
      <c r="E361" s="186"/>
      <c r="J361" s="186"/>
      <c r="O361" s="186"/>
      <c r="T361" s="186"/>
    </row>
    <row r="362" spans="5:20">
      <c r="E362" s="186"/>
      <c r="J362" s="186"/>
      <c r="O362" s="186"/>
      <c r="T362" s="186"/>
    </row>
    <row r="363" spans="5:20">
      <c r="E363" s="186"/>
      <c r="J363" s="186"/>
      <c r="O363" s="186"/>
      <c r="T363" s="186"/>
    </row>
    <row r="364" spans="5:20">
      <c r="E364" s="186"/>
      <c r="J364" s="186"/>
      <c r="O364" s="186"/>
      <c r="T364" s="186"/>
    </row>
    <row r="365" spans="5:20">
      <c r="E365" s="186"/>
      <c r="J365" s="186"/>
      <c r="O365" s="186"/>
      <c r="T365" s="186"/>
    </row>
    <row r="366" spans="5:20">
      <c r="E366" s="186"/>
      <c r="J366" s="186"/>
      <c r="O366" s="186"/>
      <c r="T366" s="186"/>
    </row>
    <row r="367" spans="5:20">
      <c r="E367" s="186"/>
      <c r="J367" s="186"/>
      <c r="O367" s="186"/>
      <c r="T367" s="186"/>
    </row>
    <row r="368" spans="5:20">
      <c r="E368" s="186"/>
      <c r="J368" s="186"/>
      <c r="O368" s="186"/>
      <c r="T368" s="186"/>
    </row>
    <row r="369" spans="5:20">
      <c r="E369" s="186"/>
      <c r="J369" s="186"/>
      <c r="O369" s="186"/>
      <c r="T369" s="186"/>
    </row>
    <row r="370" spans="5:20">
      <c r="E370" s="186"/>
      <c r="J370" s="186"/>
      <c r="O370" s="186"/>
      <c r="T370" s="186"/>
    </row>
    <row r="371" spans="5:20">
      <c r="E371" s="186"/>
      <c r="J371" s="186"/>
      <c r="O371" s="186"/>
      <c r="T371" s="186"/>
    </row>
    <row r="372" spans="5:20">
      <c r="E372" s="186"/>
      <c r="J372" s="186"/>
      <c r="O372" s="186"/>
      <c r="T372" s="186"/>
    </row>
    <row r="373" spans="5:20">
      <c r="E373" s="186"/>
      <c r="J373" s="186"/>
      <c r="O373" s="186"/>
      <c r="T373" s="186"/>
    </row>
    <row r="374" spans="5:20">
      <c r="E374" s="186"/>
      <c r="J374" s="186"/>
      <c r="O374" s="186"/>
      <c r="T374" s="186"/>
    </row>
    <row r="375" spans="5:20">
      <c r="E375" s="186"/>
      <c r="J375" s="186"/>
      <c r="O375" s="186"/>
      <c r="T375" s="186"/>
    </row>
    <row r="376" spans="5:20">
      <c r="E376" s="186"/>
      <c r="J376" s="186"/>
      <c r="O376" s="186"/>
      <c r="T376" s="186"/>
    </row>
    <row r="377" spans="5:20">
      <c r="E377" s="186"/>
      <c r="J377" s="186"/>
      <c r="O377" s="186"/>
      <c r="T377" s="186"/>
    </row>
    <row r="378" spans="5:20">
      <c r="E378" s="186"/>
      <c r="J378" s="186"/>
      <c r="O378" s="186"/>
      <c r="T378" s="186"/>
    </row>
    <row r="379" spans="5:20">
      <c r="E379" s="186"/>
      <c r="J379" s="186"/>
      <c r="O379" s="186"/>
      <c r="T379" s="186"/>
    </row>
    <row r="380" spans="5:20">
      <c r="E380" s="186"/>
      <c r="J380" s="186"/>
      <c r="O380" s="186"/>
      <c r="T380" s="186"/>
    </row>
    <row r="381" spans="5:20">
      <c r="E381" s="186"/>
      <c r="J381" s="186"/>
      <c r="O381" s="186"/>
      <c r="T381" s="186"/>
    </row>
    <row r="382" spans="5:20">
      <c r="E382" s="186"/>
      <c r="J382" s="186"/>
      <c r="O382" s="186"/>
      <c r="T382" s="186"/>
    </row>
    <row r="383" spans="5:20">
      <c r="E383" s="186"/>
      <c r="J383" s="186"/>
      <c r="O383" s="186"/>
      <c r="T383" s="186"/>
    </row>
    <row r="384" spans="5:20">
      <c r="E384" s="186"/>
      <c r="J384" s="186"/>
      <c r="O384" s="186"/>
      <c r="T384" s="186"/>
    </row>
    <row r="385" spans="5:20">
      <c r="E385" s="186"/>
      <c r="J385" s="186"/>
      <c r="O385" s="186"/>
      <c r="T385" s="186"/>
    </row>
    <row r="386" spans="5:20">
      <c r="E386" s="186"/>
      <c r="J386" s="186"/>
      <c r="O386" s="186"/>
      <c r="T386" s="186"/>
    </row>
    <row r="387" spans="5:20">
      <c r="E387" s="186"/>
      <c r="J387" s="186"/>
      <c r="O387" s="186"/>
      <c r="T387" s="186"/>
    </row>
    <row r="388" spans="5:20">
      <c r="E388" s="186"/>
      <c r="J388" s="186"/>
      <c r="O388" s="186"/>
      <c r="T388" s="186"/>
    </row>
    <row r="389" spans="5:20">
      <c r="E389" s="186"/>
      <c r="J389" s="186"/>
      <c r="O389" s="186"/>
      <c r="T389" s="186"/>
    </row>
    <row r="390" spans="5:20">
      <c r="E390" s="186"/>
      <c r="J390" s="186"/>
      <c r="O390" s="186"/>
      <c r="T390" s="186"/>
    </row>
    <row r="391" spans="5:20">
      <c r="E391" s="186"/>
      <c r="J391" s="186"/>
      <c r="O391" s="186"/>
      <c r="T391" s="186"/>
    </row>
    <row r="392" spans="5:20">
      <c r="E392" s="186"/>
      <c r="J392" s="186"/>
      <c r="O392" s="186"/>
      <c r="T392" s="186"/>
    </row>
    <row r="393" spans="5:20">
      <c r="E393" s="186"/>
      <c r="J393" s="186"/>
      <c r="O393" s="186"/>
      <c r="T393" s="186"/>
    </row>
    <row r="394" spans="5:20">
      <c r="E394" s="186"/>
      <c r="J394" s="186"/>
      <c r="O394" s="186"/>
      <c r="T394" s="186"/>
    </row>
    <row r="395" spans="5:20">
      <c r="E395" s="186"/>
      <c r="J395" s="186"/>
      <c r="O395" s="186"/>
      <c r="T395" s="186"/>
    </row>
    <row r="396" spans="5:20">
      <c r="E396" s="186"/>
      <c r="J396" s="186"/>
      <c r="O396" s="186"/>
      <c r="T396" s="186"/>
    </row>
    <row r="397" spans="5:20">
      <c r="E397" s="186"/>
      <c r="J397" s="186"/>
      <c r="O397" s="186"/>
      <c r="T397" s="186"/>
    </row>
    <row r="398" spans="5:20">
      <c r="E398" s="186"/>
      <c r="J398" s="186"/>
      <c r="O398" s="186"/>
      <c r="T398" s="186"/>
    </row>
    <row r="399" spans="5:20">
      <c r="E399" s="186"/>
      <c r="J399" s="186"/>
      <c r="O399" s="186"/>
      <c r="T399" s="186"/>
    </row>
    <row r="400" spans="5:20">
      <c r="E400" s="186"/>
      <c r="J400" s="186"/>
      <c r="O400" s="186"/>
      <c r="T400" s="186"/>
    </row>
    <row r="401" spans="5:20">
      <c r="E401" s="186"/>
      <c r="J401" s="186"/>
      <c r="O401" s="186"/>
      <c r="T401" s="186"/>
    </row>
    <row r="402" spans="5:20">
      <c r="E402" s="186"/>
      <c r="J402" s="186"/>
      <c r="O402" s="186"/>
      <c r="T402" s="186"/>
    </row>
    <row r="403" spans="5:20">
      <c r="E403" s="186"/>
      <c r="J403" s="186"/>
      <c r="O403" s="186"/>
      <c r="T403" s="186"/>
    </row>
    <row r="404" spans="5:20">
      <c r="E404" s="186"/>
      <c r="J404" s="186"/>
      <c r="O404" s="186"/>
      <c r="T404" s="186"/>
    </row>
    <row r="405" spans="5:20">
      <c r="E405" s="186"/>
      <c r="J405" s="186"/>
      <c r="O405" s="186"/>
      <c r="T405" s="186"/>
    </row>
    <row r="406" spans="5:20">
      <c r="E406" s="186"/>
      <c r="J406" s="186"/>
      <c r="O406" s="186"/>
      <c r="T406" s="186"/>
    </row>
    <row r="407" spans="5:20">
      <c r="E407" s="186"/>
      <c r="J407" s="186"/>
      <c r="O407" s="186"/>
      <c r="T407" s="186"/>
    </row>
    <row r="408" spans="5:20">
      <c r="E408" s="186"/>
      <c r="J408" s="186"/>
      <c r="O408" s="186"/>
      <c r="T408" s="186"/>
    </row>
    <row r="409" spans="5:20">
      <c r="E409" s="186"/>
      <c r="J409" s="186"/>
      <c r="O409" s="186"/>
      <c r="T409" s="186"/>
    </row>
    <row r="410" spans="5:20">
      <c r="E410" s="186"/>
      <c r="J410" s="186"/>
      <c r="O410" s="186"/>
      <c r="T410" s="186"/>
    </row>
    <row r="411" spans="5:20">
      <c r="E411" s="186"/>
      <c r="J411" s="186"/>
      <c r="O411" s="186"/>
      <c r="T411" s="186"/>
    </row>
    <row r="412" spans="5:20">
      <c r="E412" s="186"/>
      <c r="J412" s="186"/>
      <c r="O412" s="186"/>
      <c r="T412" s="186"/>
    </row>
    <row r="413" spans="5:20">
      <c r="E413" s="186"/>
      <c r="J413" s="186"/>
      <c r="O413" s="186"/>
      <c r="T413" s="186"/>
    </row>
    <row r="414" spans="5:20">
      <c r="E414" s="186"/>
      <c r="J414" s="186"/>
      <c r="O414" s="186"/>
      <c r="T414" s="186"/>
    </row>
    <row r="415" spans="5:20">
      <c r="E415" s="186"/>
      <c r="J415" s="186"/>
      <c r="O415" s="186"/>
      <c r="T415" s="186"/>
    </row>
    <row r="416" spans="5:20">
      <c r="E416" s="186"/>
      <c r="J416" s="186"/>
      <c r="O416" s="186"/>
      <c r="T416" s="186"/>
    </row>
    <row r="417" spans="5:20">
      <c r="E417" s="186"/>
      <c r="J417" s="186"/>
      <c r="O417" s="186"/>
      <c r="T417" s="186"/>
    </row>
    <row r="418" spans="5:20">
      <c r="E418" s="186"/>
      <c r="J418" s="186"/>
      <c r="O418" s="186"/>
      <c r="T418" s="186"/>
    </row>
    <row r="419" spans="5:20">
      <c r="E419" s="186"/>
      <c r="J419" s="186"/>
      <c r="O419" s="186"/>
      <c r="T419" s="186"/>
    </row>
    <row r="420" spans="5:20">
      <c r="E420" s="186"/>
      <c r="J420" s="186"/>
      <c r="O420" s="186"/>
      <c r="T420" s="186"/>
    </row>
    <row r="421" spans="5:20">
      <c r="E421" s="186"/>
      <c r="J421" s="186"/>
      <c r="O421" s="186"/>
      <c r="T421" s="186"/>
    </row>
    <row r="422" spans="5:20">
      <c r="E422" s="186"/>
      <c r="J422" s="186"/>
      <c r="O422" s="186"/>
      <c r="T422" s="186"/>
    </row>
    <row r="423" spans="5:20">
      <c r="E423" s="186"/>
      <c r="J423" s="186"/>
      <c r="O423" s="186"/>
      <c r="T423" s="186"/>
    </row>
    <row r="424" spans="5:20">
      <c r="E424" s="186"/>
      <c r="J424" s="186"/>
      <c r="O424" s="186"/>
      <c r="T424" s="186"/>
    </row>
    <row r="425" spans="5:20">
      <c r="E425" s="186"/>
      <c r="J425" s="186"/>
      <c r="O425" s="186"/>
      <c r="T425" s="186"/>
    </row>
    <row r="426" spans="5:20">
      <c r="E426" s="186"/>
      <c r="J426" s="186"/>
      <c r="O426" s="186"/>
      <c r="T426" s="186"/>
    </row>
    <row r="427" spans="5:20">
      <c r="E427" s="186"/>
      <c r="J427" s="186"/>
      <c r="O427" s="186"/>
      <c r="T427" s="186"/>
    </row>
    <row r="428" spans="5:20">
      <c r="E428" s="186"/>
      <c r="J428" s="186"/>
      <c r="O428" s="186"/>
      <c r="T428" s="186"/>
    </row>
    <row r="429" spans="5:20">
      <c r="E429" s="186"/>
      <c r="J429" s="186"/>
      <c r="O429" s="186"/>
      <c r="T429" s="186"/>
    </row>
    <row r="430" spans="5:20">
      <c r="E430" s="186"/>
      <c r="J430" s="186"/>
      <c r="O430" s="186"/>
      <c r="T430" s="186"/>
    </row>
    <row r="431" spans="5:20">
      <c r="E431" s="186"/>
      <c r="J431" s="186"/>
      <c r="O431" s="186"/>
      <c r="T431" s="186"/>
    </row>
    <row r="432" spans="5:20">
      <c r="E432" s="186"/>
      <c r="J432" s="186"/>
      <c r="O432" s="186"/>
      <c r="T432" s="186"/>
    </row>
    <row r="433" spans="5:20">
      <c r="E433" s="186"/>
      <c r="J433" s="186"/>
      <c r="O433" s="186"/>
      <c r="T433" s="186"/>
    </row>
    <row r="434" spans="5:20">
      <c r="E434" s="186"/>
      <c r="J434" s="186"/>
      <c r="O434" s="186"/>
      <c r="T434" s="186"/>
    </row>
    <row r="435" spans="5:20">
      <c r="E435" s="186"/>
      <c r="J435" s="186"/>
      <c r="O435" s="186"/>
      <c r="T435" s="186"/>
    </row>
    <row r="436" spans="5:20">
      <c r="E436" s="186"/>
      <c r="J436" s="186"/>
      <c r="O436" s="186"/>
      <c r="T436" s="186"/>
    </row>
    <row r="437" spans="5:20">
      <c r="E437" s="186"/>
      <c r="J437" s="186"/>
      <c r="O437" s="186"/>
      <c r="T437" s="186"/>
    </row>
    <row r="438" spans="5:20">
      <c r="E438" s="186"/>
      <c r="J438" s="186"/>
      <c r="O438" s="186"/>
      <c r="T438" s="186"/>
    </row>
    <row r="439" spans="5:20">
      <c r="E439" s="186"/>
      <c r="J439" s="186"/>
      <c r="O439" s="186"/>
      <c r="T439" s="186"/>
    </row>
    <row r="440" spans="5:20">
      <c r="E440" s="186"/>
      <c r="J440" s="186"/>
      <c r="O440" s="186"/>
      <c r="T440" s="186"/>
    </row>
    <row r="441" spans="5:20">
      <c r="E441" s="186"/>
      <c r="J441" s="186"/>
      <c r="O441" s="186"/>
      <c r="T441" s="186"/>
    </row>
    <row r="442" spans="5:20">
      <c r="E442" s="186"/>
      <c r="J442" s="186"/>
      <c r="O442" s="186"/>
      <c r="T442" s="186"/>
    </row>
    <row r="443" spans="5:20">
      <c r="E443" s="186"/>
      <c r="J443" s="186"/>
      <c r="O443" s="186"/>
      <c r="T443" s="186"/>
    </row>
    <row r="444" spans="5:20">
      <c r="E444" s="186"/>
      <c r="J444" s="186"/>
      <c r="O444" s="186"/>
      <c r="T444" s="186"/>
    </row>
    <row r="445" spans="5:20">
      <c r="E445" s="186"/>
      <c r="J445" s="186"/>
      <c r="O445" s="186"/>
      <c r="T445" s="186"/>
    </row>
    <row r="446" spans="5:20">
      <c r="E446" s="186"/>
      <c r="J446" s="186"/>
      <c r="O446" s="186"/>
      <c r="T446" s="186"/>
    </row>
    <row r="447" spans="5:20">
      <c r="E447" s="186"/>
      <c r="J447" s="186"/>
      <c r="O447" s="186"/>
      <c r="T447" s="186"/>
    </row>
    <row r="448" spans="5:20">
      <c r="E448" s="186"/>
      <c r="J448" s="186"/>
      <c r="O448" s="186"/>
      <c r="T448" s="186"/>
    </row>
    <row r="449" spans="5:20">
      <c r="E449" s="186"/>
      <c r="J449" s="186"/>
      <c r="O449" s="186"/>
      <c r="T449" s="186"/>
    </row>
    <row r="450" spans="5:20">
      <c r="E450" s="186"/>
      <c r="J450" s="186"/>
      <c r="O450" s="186"/>
      <c r="T450" s="186"/>
    </row>
    <row r="451" spans="5:20">
      <c r="E451" s="186"/>
      <c r="J451" s="186"/>
      <c r="O451" s="186"/>
      <c r="T451" s="186"/>
    </row>
    <row r="452" spans="5:20">
      <c r="E452" s="186"/>
      <c r="J452" s="186"/>
      <c r="O452" s="186"/>
      <c r="T452" s="186"/>
    </row>
    <row r="453" spans="5:20">
      <c r="E453" s="186"/>
      <c r="J453" s="186"/>
      <c r="O453" s="186"/>
      <c r="T453" s="186"/>
    </row>
    <row r="454" spans="5:20">
      <c r="E454" s="186"/>
      <c r="J454" s="186"/>
      <c r="O454" s="186"/>
      <c r="T454" s="186"/>
    </row>
    <row r="455" spans="5:20">
      <c r="E455" s="186"/>
      <c r="J455" s="186"/>
      <c r="O455" s="186"/>
      <c r="T455" s="186"/>
    </row>
    <row r="456" spans="5:20">
      <c r="E456" s="186"/>
      <c r="J456" s="186"/>
      <c r="O456" s="186"/>
      <c r="T456" s="186"/>
    </row>
    <row r="457" spans="5:20">
      <c r="E457" s="186"/>
      <c r="J457" s="186"/>
      <c r="O457" s="186"/>
      <c r="T457" s="186"/>
    </row>
    <row r="458" spans="5:20">
      <c r="E458" s="186"/>
      <c r="J458" s="186"/>
      <c r="O458" s="186"/>
      <c r="T458" s="186"/>
    </row>
    <row r="459" spans="5:20">
      <c r="E459" s="186"/>
      <c r="J459" s="186"/>
      <c r="O459" s="186"/>
      <c r="T459" s="186"/>
    </row>
    <row r="460" spans="5:20">
      <c r="E460" s="186"/>
      <c r="J460" s="186"/>
      <c r="O460" s="186"/>
      <c r="T460" s="186"/>
    </row>
    <row r="461" spans="5:20">
      <c r="E461" s="186"/>
      <c r="J461" s="186"/>
      <c r="O461" s="186"/>
      <c r="T461" s="186"/>
    </row>
    <row r="462" spans="5:20">
      <c r="E462" s="186"/>
      <c r="J462" s="186"/>
      <c r="O462" s="186"/>
      <c r="T462" s="186"/>
    </row>
    <row r="463" spans="5:20">
      <c r="E463" s="186"/>
      <c r="J463" s="186"/>
      <c r="O463" s="186"/>
      <c r="T463" s="186"/>
    </row>
    <row r="464" spans="5:20">
      <c r="E464" s="186"/>
      <c r="J464" s="186"/>
      <c r="O464" s="186"/>
      <c r="T464" s="186"/>
    </row>
    <row r="465" spans="5:20">
      <c r="E465" s="186"/>
      <c r="J465" s="186"/>
      <c r="O465" s="186"/>
      <c r="T465" s="186"/>
    </row>
    <row r="466" spans="5:20">
      <c r="E466" s="186"/>
      <c r="J466" s="186"/>
      <c r="O466" s="186"/>
      <c r="T466" s="186"/>
    </row>
    <row r="467" spans="5:20">
      <c r="E467" s="186"/>
      <c r="J467" s="186"/>
      <c r="O467" s="186"/>
      <c r="T467" s="186"/>
    </row>
    <row r="468" spans="5:20">
      <c r="E468" s="186"/>
      <c r="J468" s="186"/>
      <c r="O468" s="186"/>
      <c r="T468" s="186"/>
    </row>
    <row r="469" spans="5:20">
      <c r="E469" s="186"/>
      <c r="J469" s="186"/>
      <c r="O469" s="186"/>
      <c r="T469" s="186"/>
    </row>
    <row r="470" spans="5:20">
      <c r="E470" s="186"/>
      <c r="J470" s="186"/>
      <c r="O470" s="186"/>
      <c r="T470" s="186"/>
    </row>
    <row r="471" spans="5:20">
      <c r="E471" s="186"/>
      <c r="J471" s="186"/>
      <c r="O471" s="186"/>
      <c r="T471" s="186"/>
    </row>
    <row r="472" spans="5:20">
      <c r="E472" s="186"/>
      <c r="J472" s="186"/>
      <c r="O472" s="186"/>
      <c r="T472" s="186"/>
    </row>
    <row r="473" spans="5:20">
      <c r="E473" s="186"/>
      <c r="J473" s="186"/>
      <c r="O473" s="186"/>
      <c r="T473" s="186"/>
    </row>
    <row r="474" spans="5:20">
      <c r="E474" s="186"/>
      <c r="J474" s="186"/>
      <c r="O474" s="186"/>
      <c r="T474" s="186"/>
    </row>
    <row r="475" spans="5:20">
      <c r="E475" s="186"/>
      <c r="J475" s="186"/>
      <c r="O475" s="186"/>
      <c r="T475" s="186"/>
    </row>
    <row r="476" spans="5:20">
      <c r="E476" s="186"/>
      <c r="J476" s="186"/>
      <c r="O476" s="186"/>
      <c r="T476" s="186"/>
    </row>
    <row r="477" spans="5:20">
      <c r="E477" s="186"/>
      <c r="J477" s="186"/>
      <c r="O477" s="186"/>
      <c r="T477" s="186"/>
    </row>
    <row r="478" spans="5:20">
      <c r="E478" s="186"/>
      <c r="J478" s="186"/>
      <c r="O478" s="186"/>
      <c r="T478" s="186"/>
    </row>
    <row r="479" spans="5:20">
      <c r="E479" s="186"/>
      <c r="J479" s="186"/>
      <c r="O479" s="186"/>
      <c r="T479" s="186"/>
    </row>
    <row r="480" spans="5:20">
      <c r="E480" s="186"/>
      <c r="J480" s="186"/>
      <c r="O480" s="186"/>
      <c r="T480" s="186"/>
    </row>
    <row r="481" spans="5:20">
      <c r="E481" s="186"/>
      <c r="J481" s="186"/>
      <c r="O481" s="186"/>
      <c r="T481" s="186"/>
    </row>
    <row r="482" spans="5:20">
      <c r="E482" s="186"/>
      <c r="J482" s="186"/>
      <c r="O482" s="186"/>
      <c r="T482" s="186"/>
    </row>
    <row r="483" spans="5:20">
      <c r="E483" s="186"/>
      <c r="J483" s="186"/>
      <c r="O483" s="186"/>
      <c r="T483" s="186"/>
    </row>
    <row r="484" spans="5:20">
      <c r="E484" s="186"/>
      <c r="J484" s="186"/>
      <c r="O484" s="186"/>
      <c r="T484" s="186"/>
    </row>
    <row r="485" spans="5:20">
      <c r="E485" s="186"/>
      <c r="J485" s="186"/>
      <c r="O485" s="186"/>
      <c r="T485" s="186"/>
    </row>
    <row r="486" spans="5:20">
      <c r="E486" s="186"/>
      <c r="J486" s="186"/>
      <c r="O486" s="186"/>
      <c r="T486" s="186"/>
    </row>
    <row r="487" spans="5:20">
      <c r="E487" s="186"/>
      <c r="J487" s="186"/>
      <c r="O487" s="186"/>
      <c r="T487" s="186"/>
    </row>
    <row r="488" spans="5:20">
      <c r="E488" s="186"/>
      <c r="J488" s="186"/>
      <c r="O488" s="186"/>
      <c r="T488" s="186"/>
    </row>
    <row r="489" spans="5:20">
      <c r="E489" s="186"/>
      <c r="J489" s="186"/>
      <c r="O489" s="186"/>
      <c r="T489" s="186"/>
    </row>
    <row r="490" spans="5:20">
      <c r="E490" s="186"/>
      <c r="J490" s="186"/>
      <c r="O490" s="186"/>
      <c r="T490" s="186"/>
    </row>
    <row r="491" spans="5:20">
      <c r="E491" s="186"/>
      <c r="J491" s="186"/>
      <c r="O491" s="186"/>
      <c r="T491" s="186"/>
    </row>
    <row r="492" spans="5:20">
      <c r="E492" s="186"/>
      <c r="J492" s="186"/>
      <c r="O492" s="186"/>
      <c r="T492" s="186"/>
    </row>
    <row r="493" spans="5:20">
      <c r="E493" s="186"/>
      <c r="J493" s="186"/>
      <c r="O493" s="186"/>
      <c r="T493" s="186"/>
    </row>
    <row r="494" spans="5:20">
      <c r="E494" s="186"/>
      <c r="J494" s="186"/>
      <c r="O494" s="186"/>
      <c r="T494" s="186"/>
    </row>
    <row r="495" spans="5:20">
      <c r="E495" s="186"/>
      <c r="J495" s="186"/>
      <c r="O495" s="186"/>
      <c r="T495" s="186"/>
    </row>
    <row r="496" spans="5:20">
      <c r="E496" s="186"/>
      <c r="J496" s="186"/>
      <c r="O496" s="186"/>
      <c r="T496" s="186"/>
    </row>
    <row r="497" spans="5:20">
      <c r="E497" s="186"/>
      <c r="J497" s="186"/>
      <c r="O497" s="186"/>
      <c r="T497" s="186"/>
    </row>
    <row r="498" spans="5:20">
      <c r="E498" s="186"/>
      <c r="J498" s="186"/>
      <c r="O498" s="186"/>
      <c r="T498" s="186"/>
    </row>
    <row r="499" spans="5:20">
      <c r="E499" s="186"/>
      <c r="J499" s="186"/>
      <c r="O499" s="186"/>
      <c r="T499" s="186"/>
    </row>
    <row r="500" spans="5:20">
      <c r="E500" s="186"/>
      <c r="J500" s="186"/>
      <c r="O500" s="186"/>
      <c r="T500" s="186"/>
    </row>
    <row r="501" spans="5:20">
      <c r="E501" s="186"/>
      <c r="J501" s="186"/>
      <c r="O501" s="186"/>
      <c r="T501" s="186"/>
    </row>
    <row r="502" spans="5:20">
      <c r="E502" s="186"/>
      <c r="J502" s="186"/>
      <c r="O502" s="186"/>
      <c r="T502" s="186"/>
    </row>
    <row r="503" spans="5:20">
      <c r="E503" s="186"/>
      <c r="J503" s="186"/>
      <c r="O503" s="186"/>
      <c r="T503" s="186"/>
    </row>
    <row r="504" spans="5:20">
      <c r="E504" s="186"/>
      <c r="J504" s="186"/>
      <c r="O504" s="186"/>
      <c r="T504" s="186"/>
    </row>
    <row r="505" spans="5:20">
      <c r="E505" s="186"/>
      <c r="J505" s="186"/>
      <c r="O505" s="186"/>
      <c r="T505" s="186"/>
    </row>
    <row r="506" spans="5:20">
      <c r="E506" s="186"/>
      <c r="J506" s="186"/>
      <c r="O506" s="186"/>
      <c r="T506" s="186"/>
    </row>
    <row r="507" spans="5:20">
      <c r="E507" s="186"/>
      <c r="J507" s="186"/>
      <c r="O507" s="186"/>
      <c r="T507" s="186"/>
    </row>
    <row r="508" spans="5:20">
      <c r="E508" s="186"/>
      <c r="J508" s="186"/>
      <c r="O508" s="186"/>
      <c r="T508" s="186"/>
    </row>
    <row r="509" spans="5:20">
      <c r="E509" s="186"/>
      <c r="J509" s="186"/>
      <c r="O509" s="186"/>
      <c r="T509" s="186"/>
    </row>
    <row r="510" spans="5:20">
      <c r="E510" s="186"/>
      <c r="J510" s="186"/>
      <c r="O510" s="186"/>
      <c r="T510" s="186"/>
    </row>
    <row r="511" spans="5:20">
      <c r="E511" s="186"/>
      <c r="J511" s="186"/>
      <c r="O511" s="186"/>
      <c r="T511" s="186"/>
    </row>
    <row r="512" spans="5:20">
      <c r="E512" s="186"/>
      <c r="J512" s="186"/>
      <c r="O512" s="186"/>
      <c r="T512" s="186"/>
    </row>
    <row r="513" spans="5:20">
      <c r="E513" s="186"/>
      <c r="J513" s="186"/>
      <c r="O513" s="186"/>
      <c r="T513" s="186"/>
    </row>
    <row r="514" spans="5:20">
      <c r="E514" s="186"/>
      <c r="J514" s="186"/>
      <c r="O514" s="186"/>
      <c r="T514" s="186"/>
    </row>
    <row r="515" spans="5:20">
      <c r="E515" s="186"/>
      <c r="J515" s="186"/>
      <c r="O515" s="186"/>
      <c r="T515" s="186"/>
    </row>
    <row r="516" spans="5:20">
      <c r="E516" s="186"/>
      <c r="J516" s="186"/>
      <c r="O516" s="186"/>
      <c r="T516" s="186"/>
    </row>
    <row r="517" spans="5:20">
      <c r="E517" s="186"/>
      <c r="J517" s="186"/>
      <c r="O517" s="186"/>
      <c r="T517" s="186"/>
    </row>
    <row r="518" spans="5:20">
      <c r="E518" s="186"/>
      <c r="J518" s="186"/>
      <c r="O518" s="186"/>
      <c r="T518" s="186"/>
    </row>
    <row r="519" spans="5:20">
      <c r="E519" s="186"/>
      <c r="J519" s="186"/>
      <c r="O519" s="186"/>
      <c r="T519" s="186"/>
    </row>
    <row r="520" spans="5:20">
      <c r="E520" s="186"/>
      <c r="J520" s="186"/>
      <c r="O520" s="186"/>
      <c r="T520" s="186"/>
    </row>
    <row r="521" spans="5:20">
      <c r="E521" s="186"/>
      <c r="J521" s="186"/>
      <c r="O521" s="186"/>
      <c r="T521" s="186"/>
    </row>
    <row r="522" spans="5:20">
      <c r="E522" s="186"/>
      <c r="J522" s="186"/>
      <c r="O522" s="186"/>
      <c r="T522" s="186"/>
    </row>
    <row r="523" spans="5:20">
      <c r="E523" s="186"/>
      <c r="J523" s="186"/>
      <c r="O523" s="186"/>
      <c r="T523" s="186"/>
    </row>
    <row r="524" spans="5:20">
      <c r="E524" s="186"/>
      <c r="J524" s="186"/>
      <c r="O524" s="186"/>
      <c r="T524" s="186"/>
    </row>
    <row r="525" spans="5:20">
      <c r="E525" s="186"/>
      <c r="J525" s="186"/>
      <c r="O525" s="186"/>
      <c r="T525" s="186"/>
    </row>
    <row r="526" spans="5:20">
      <c r="E526" s="186"/>
      <c r="J526" s="186"/>
      <c r="O526" s="186"/>
      <c r="T526" s="186"/>
    </row>
    <row r="527" spans="5:20">
      <c r="E527" s="186"/>
      <c r="J527" s="186"/>
      <c r="O527" s="186"/>
      <c r="T527" s="186"/>
    </row>
    <row r="528" spans="5:20">
      <c r="E528" s="186"/>
      <c r="J528" s="186"/>
      <c r="O528" s="186"/>
      <c r="T528" s="186"/>
    </row>
    <row r="529" spans="5:20">
      <c r="E529" s="186"/>
      <c r="J529" s="186"/>
      <c r="O529" s="186"/>
      <c r="T529" s="186"/>
    </row>
    <row r="530" spans="5:20">
      <c r="E530" s="186"/>
      <c r="J530" s="186"/>
      <c r="O530" s="186"/>
      <c r="T530" s="186"/>
    </row>
    <row r="531" spans="5:20">
      <c r="E531" s="186"/>
      <c r="J531" s="186"/>
      <c r="O531" s="186"/>
      <c r="T531" s="186"/>
    </row>
    <row r="532" spans="5:20">
      <c r="E532" s="186"/>
      <c r="J532" s="186"/>
      <c r="O532" s="186"/>
      <c r="T532" s="186"/>
    </row>
    <row r="533" spans="5:20">
      <c r="E533" s="186"/>
      <c r="J533" s="186"/>
      <c r="O533" s="186"/>
      <c r="T533" s="186"/>
    </row>
    <row r="534" spans="5:20">
      <c r="E534" s="186"/>
      <c r="J534" s="186"/>
      <c r="O534" s="186"/>
      <c r="T534" s="186"/>
    </row>
    <row r="535" spans="5:20">
      <c r="E535" s="186"/>
      <c r="J535" s="186"/>
      <c r="O535" s="186"/>
      <c r="T535" s="186"/>
    </row>
    <row r="536" spans="5:20">
      <c r="E536" s="186"/>
      <c r="J536" s="186"/>
      <c r="O536" s="186"/>
      <c r="T536" s="186"/>
    </row>
    <row r="537" spans="5:20">
      <c r="E537" s="186"/>
      <c r="J537" s="186"/>
      <c r="O537" s="186"/>
      <c r="T537" s="186"/>
    </row>
    <row r="538" spans="5:20">
      <c r="E538" s="186"/>
      <c r="J538" s="186"/>
      <c r="O538" s="186"/>
      <c r="T538" s="186"/>
    </row>
    <row r="539" spans="5:20">
      <c r="E539" s="186"/>
      <c r="J539" s="186"/>
      <c r="O539" s="186"/>
      <c r="T539" s="186"/>
    </row>
    <row r="540" spans="5:20">
      <c r="E540" s="186"/>
      <c r="J540" s="186"/>
      <c r="O540" s="186"/>
      <c r="T540" s="186"/>
    </row>
    <row r="541" spans="5:20">
      <c r="E541" s="186"/>
      <c r="J541" s="186"/>
      <c r="O541" s="186"/>
      <c r="T541" s="186"/>
    </row>
    <row r="542" spans="5:20">
      <c r="E542" s="186"/>
      <c r="J542" s="186"/>
      <c r="O542" s="186"/>
      <c r="T542" s="186"/>
    </row>
    <row r="543" spans="5:20">
      <c r="E543" s="186"/>
      <c r="J543" s="186"/>
      <c r="O543" s="186"/>
      <c r="T543" s="186"/>
    </row>
    <row r="544" spans="5:20">
      <c r="E544" s="186"/>
      <c r="J544" s="186"/>
      <c r="O544" s="186"/>
      <c r="T544" s="186"/>
    </row>
    <row r="545" spans="5:20">
      <c r="E545" s="186"/>
      <c r="J545" s="186"/>
      <c r="O545" s="186"/>
      <c r="T545" s="186"/>
    </row>
    <row r="546" spans="5:20">
      <c r="E546" s="186"/>
      <c r="J546" s="186"/>
      <c r="O546" s="186"/>
      <c r="T546" s="186"/>
    </row>
    <row r="547" spans="5:20">
      <c r="E547" s="186"/>
      <c r="J547" s="186"/>
      <c r="O547" s="186"/>
      <c r="T547" s="186"/>
    </row>
    <row r="548" spans="5:20">
      <c r="E548" s="186"/>
      <c r="J548" s="186"/>
      <c r="O548" s="186"/>
      <c r="T548" s="186"/>
    </row>
    <row r="549" spans="5:20">
      <c r="E549" s="186"/>
      <c r="J549" s="186"/>
      <c r="O549" s="186"/>
      <c r="T549" s="186"/>
    </row>
    <row r="550" spans="5:20">
      <c r="E550" s="186"/>
      <c r="J550" s="186"/>
      <c r="O550" s="186"/>
      <c r="T550" s="186"/>
    </row>
    <row r="551" spans="5:20">
      <c r="E551" s="186"/>
      <c r="J551" s="186"/>
      <c r="O551" s="186"/>
      <c r="T551" s="186"/>
    </row>
    <row r="552" spans="5:20">
      <c r="E552" s="186"/>
      <c r="J552" s="186"/>
      <c r="O552" s="186"/>
      <c r="T552" s="186"/>
    </row>
    <row r="553" spans="5:20">
      <c r="E553" s="186"/>
      <c r="J553" s="186"/>
      <c r="O553" s="186"/>
      <c r="T553" s="186"/>
    </row>
    <row r="554" spans="5:20">
      <c r="E554" s="186"/>
      <c r="J554" s="186"/>
      <c r="O554" s="186"/>
      <c r="T554" s="186"/>
    </row>
    <row r="555" spans="5:20">
      <c r="E555" s="186"/>
      <c r="J555" s="186"/>
      <c r="O555" s="186"/>
      <c r="T555" s="186"/>
    </row>
    <row r="556" spans="5:20">
      <c r="E556" s="186"/>
      <c r="J556" s="186"/>
      <c r="O556" s="186"/>
      <c r="T556" s="186"/>
    </row>
    <row r="557" spans="5:20">
      <c r="E557" s="186"/>
      <c r="J557" s="186"/>
      <c r="O557" s="186"/>
      <c r="T557" s="186"/>
    </row>
    <row r="558" spans="5:20">
      <c r="E558" s="186"/>
      <c r="J558" s="186"/>
      <c r="O558" s="186"/>
      <c r="T558" s="186"/>
    </row>
    <row r="559" spans="5:20">
      <c r="E559" s="186"/>
      <c r="J559" s="186"/>
      <c r="O559" s="186"/>
      <c r="T559" s="186"/>
    </row>
    <row r="560" spans="5:20">
      <c r="E560" s="186"/>
      <c r="J560" s="186"/>
      <c r="O560" s="186"/>
      <c r="T560" s="186"/>
    </row>
    <row r="561" spans="5:20">
      <c r="E561" s="186"/>
      <c r="J561" s="186"/>
      <c r="O561" s="186"/>
      <c r="T561" s="186"/>
    </row>
    <row r="562" spans="5:20">
      <c r="E562" s="186"/>
      <c r="J562" s="186"/>
      <c r="O562" s="186"/>
      <c r="T562" s="186"/>
    </row>
    <row r="563" spans="5:20">
      <c r="E563" s="186"/>
      <c r="J563" s="186"/>
      <c r="O563" s="186"/>
      <c r="T563" s="186"/>
    </row>
    <row r="564" spans="5:20">
      <c r="E564" s="186"/>
      <c r="J564" s="186"/>
      <c r="O564" s="186"/>
      <c r="T564" s="186"/>
    </row>
    <row r="565" spans="5:20">
      <c r="E565" s="186"/>
      <c r="J565" s="186"/>
      <c r="O565" s="186"/>
      <c r="T565" s="186"/>
    </row>
    <row r="566" spans="5:20">
      <c r="E566" s="186"/>
      <c r="J566" s="186"/>
      <c r="O566" s="186"/>
      <c r="T566" s="186"/>
    </row>
    <row r="567" spans="5:20">
      <c r="E567" s="186"/>
      <c r="J567" s="186"/>
      <c r="O567" s="186"/>
      <c r="T567" s="186"/>
    </row>
    <row r="568" spans="5:20">
      <c r="E568" s="186"/>
      <c r="J568" s="186"/>
      <c r="O568" s="186"/>
      <c r="T568" s="186"/>
    </row>
    <row r="569" spans="5:20">
      <c r="E569" s="186"/>
      <c r="J569" s="186"/>
      <c r="O569" s="186"/>
      <c r="T569" s="186"/>
    </row>
    <row r="570" spans="5:20">
      <c r="E570" s="186"/>
      <c r="J570" s="186"/>
      <c r="O570" s="186"/>
      <c r="T570" s="186"/>
    </row>
    <row r="571" spans="5:20">
      <c r="E571" s="186"/>
      <c r="J571" s="186"/>
      <c r="O571" s="186"/>
      <c r="T571" s="186"/>
    </row>
    <row r="572" spans="5:20">
      <c r="E572" s="186"/>
      <c r="J572" s="186"/>
      <c r="O572" s="186"/>
      <c r="T572" s="186"/>
    </row>
    <row r="573" spans="5:20">
      <c r="E573" s="186"/>
      <c r="J573" s="186"/>
      <c r="O573" s="186"/>
      <c r="T573" s="186"/>
    </row>
    <row r="574" spans="5:20">
      <c r="E574" s="186"/>
      <c r="J574" s="186"/>
      <c r="O574" s="186"/>
      <c r="T574" s="186"/>
    </row>
    <row r="575" spans="5:20">
      <c r="E575" s="186"/>
      <c r="J575" s="186"/>
      <c r="O575" s="186"/>
      <c r="T575" s="186"/>
    </row>
    <row r="576" spans="5:20">
      <c r="E576" s="186"/>
      <c r="J576" s="186"/>
      <c r="O576" s="186"/>
      <c r="T576" s="186"/>
    </row>
    <row r="577" spans="5:20">
      <c r="E577" s="186"/>
      <c r="J577" s="186"/>
      <c r="O577" s="186"/>
      <c r="T577" s="186"/>
    </row>
    <row r="578" spans="5:20">
      <c r="E578" s="186"/>
      <c r="J578" s="186"/>
      <c r="O578" s="186"/>
      <c r="T578" s="186"/>
    </row>
    <row r="579" spans="5:20">
      <c r="E579" s="186"/>
      <c r="J579" s="186"/>
      <c r="O579" s="186"/>
      <c r="T579" s="186"/>
    </row>
    <row r="580" spans="5:20">
      <c r="E580" s="186"/>
      <c r="J580" s="186"/>
      <c r="O580" s="186"/>
      <c r="T580" s="186"/>
    </row>
    <row r="581" spans="5:20">
      <c r="E581" s="186"/>
      <c r="J581" s="186"/>
      <c r="O581" s="186"/>
      <c r="T581" s="186"/>
    </row>
    <row r="582" spans="5:20">
      <c r="E582" s="186"/>
      <c r="J582" s="186"/>
      <c r="O582" s="186"/>
      <c r="T582" s="186"/>
    </row>
    <row r="583" spans="5:20">
      <c r="E583" s="186"/>
      <c r="J583" s="186"/>
      <c r="O583" s="186"/>
      <c r="T583" s="186"/>
    </row>
    <row r="584" spans="5:20">
      <c r="E584" s="186"/>
      <c r="J584" s="186"/>
      <c r="O584" s="186"/>
      <c r="T584" s="186"/>
    </row>
    <row r="585" spans="5:20">
      <c r="E585" s="186"/>
      <c r="J585" s="186"/>
      <c r="O585" s="186"/>
      <c r="T585" s="186"/>
    </row>
    <row r="586" spans="5:20">
      <c r="E586" s="186"/>
      <c r="J586" s="186"/>
      <c r="O586" s="186"/>
      <c r="T586" s="186"/>
    </row>
    <row r="587" spans="5:20">
      <c r="E587" s="186"/>
      <c r="J587" s="186"/>
      <c r="O587" s="186"/>
      <c r="T587" s="186"/>
    </row>
    <row r="588" spans="5:20">
      <c r="E588" s="186"/>
      <c r="J588" s="186"/>
      <c r="O588" s="186"/>
      <c r="T588" s="186"/>
    </row>
    <row r="589" spans="5:20">
      <c r="E589" s="186"/>
      <c r="J589" s="186"/>
      <c r="O589" s="186"/>
      <c r="T589" s="186"/>
    </row>
    <row r="590" spans="5:20">
      <c r="E590" s="186"/>
      <c r="J590" s="186"/>
      <c r="O590" s="186"/>
      <c r="T590" s="186"/>
    </row>
    <row r="591" spans="5:20">
      <c r="E591" s="186"/>
      <c r="J591" s="186"/>
      <c r="O591" s="186"/>
      <c r="T591" s="186"/>
    </row>
    <row r="592" spans="5:20">
      <c r="E592" s="186"/>
      <c r="J592" s="186"/>
      <c r="O592" s="186"/>
      <c r="T592" s="186"/>
    </row>
    <row r="593" spans="5:20">
      <c r="E593" s="186"/>
      <c r="J593" s="186"/>
      <c r="O593" s="186"/>
      <c r="T593" s="186"/>
    </row>
    <row r="594" spans="5:20">
      <c r="E594" s="186"/>
      <c r="J594" s="186"/>
      <c r="O594" s="186"/>
      <c r="T594" s="186"/>
    </row>
    <row r="595" spans="5:20">
      <c r="E595" s="186"/>
      <c r="J595" s="186"/>
      <c r="O595" s="186"/>
      <c r="T595" s="186"/>
    </row>
    <row r="596" spans="5:20">
      <c r="E596" s="186"/>
      <c r="J596" s="186"/>
      <c r="O596" s="186"/>
      <c r="T596" s="186"/>
    </row>
    <row r="597" spans="5:20">
      <c r="E597" s="186"/>
      <c r="J597" s="186"/>
      <c r="O597" s="186"/>
      <c r="T597" s="186"/>
    </row>
    <row r="598" spans="5:20">
      <c r="E598" s="186"/>
      <c r="J598" s="186"/>
      <c r="O598" s="186"/>
      <c r="T598" s="186"/>
    </row>
    <row r="599" spans="5:20">
      <c r="E599" s="186"/>
      <c r="J599" s="186"/>
      <c r="O599" s="186"/>
      <c r="T599" s="186"/>
    </row>
    <row r="600" spans="5:20">
      <c r="E600" s="186"/>
      <c r="J600" s="186"/>
      <c r="O600" s="186"/>
      <c r="T600" s="186"/>
    </row>
    <row r="601" spans="5:20">
      <c r="E601" s="186"/>
      <c r="J601" s="186"/>
      <c r="O601" s="186"/>
      <c r="T601" s="186"/>
    </row>
    <row r="602" spans="5:20">
      <c r="E602" s="186"/>
      <c r="J602" s="186"/>
      <c r="O602" s="186"/>
      <c r="T602" s="186"/>
    </row>
    <row r="603" spans="5:20">
      <c r="E603" s="186"/>
      <c r="J603" s="186"/>
      <c r="O603" s="186"/>
      <c r="T603" s="186"/>
    </row>
    <row r="604" spans="5:20">
      <c r="E604" s="186"/>
      <c r="J604" s="186"/>
      <c r="O604" s="186"/>
      <c r="T604" s="186"/>
    </row>
    <row r="605" spans="5:20">
      <c r="E605" s="186"/>
      <c r="J605" s="186"/>
      <c r="O605" s="186"/>
      <c r="T605" s="186"/>
    </row>
    <row r="606" spans="5:20">
      <c r="E606" s="186"/>
      <c r="J606" s="186"/>
      <c r="O606" s="186"/>
      <c r="T606" s="186"/>
    </row>
    <row r="607" spans="5:20">
      <c r="E607" s="186"/>
      <c r="J607" s="186"/>
      <c r="O607" s="186"/>
      <c r="T607" s="186"/>
    </row>
    <row r="608" spans="5:20">
      <c r="E608" s="186"/>
      <c r="J608" s="186"/>
      <c r="O608" s="186"/>
      <c r="T608" s="186"/>
    </row>
    <row r="609" spans="5:20">
      <c r="E609" s="186"/>
      <c r="J609" s="186"/>
      <c r="O609" s="186"/>
      <c r="T609" s="186"/>
    </row>
    <row r="610" spans="5:20">
      <c r="E610" s="186"/>
      <c r="J610" s="186"/>
      <c r="O610" s="186"/>
      <c r="T610" s="186"/>
    </row>
    <row r="611" spans="5:20">
      <c r="E611" s="186"/>
      <c r="J611" s="186"/>
      <c r="O611" s="186"/>
      <c r="T611" s="186"/>
    </row>
    <row r="612" spans="5:20">
      <c r="E612" s="186"/>
      <c r="J612" s="186"/>
      <c r="O612" s="186"/>
      <c r="T612" s="186"/>
    </row>
    <row r="613" spans="5:20">
      <c r="E613" s="186"/>
      <c r="J613" s="186"/>
      <c r="O613" s="186"/>
      <c r="T613" s="186"/>
    </row>
    <row r="614" spans="5:20">
      <c r="E614" s="186"/>
      <c r="J614" s="186"/>
      <c r="O614" s="186"/>
      <c r="T614" s="186"/>
    </row>
    <row r="615" spans="5:20">
      <c r="E615" s="186"/>
      <c r="J615" s="186"/>
      <c r="O615" s="186"/>
      <c r="T615" s="186"/>
    </row>
    <row r="616" spans="5:20">
      <c r="E616" s="186"/>
      <c r="J616" s="186"/>
      <c r="O616" s="186"/>
      <c r="T616" s="186"/>
    </row>
    <row r="617" spans="5:20">
      <c r="E617" s="186"/>
      <c r="J617" s="186"/>
      <c r="O617" s="186"/>
      <c r="T617" s="186"/>
    </row>
    <row r="618" spans="5:20">
      <c r="E618" s="186"/>
      <c r="J618" s="186"/>
      <c r="O618" s="186"/>
      <c r="T618" s="186"/>
    </row>
    <row r="619" spans="5:20">
      <c r="E619" s="186"/>
      <c r="J619" s="186"/>
      <c r="O619" s="186"/>
      <c r="T619" s="186"/>
    </row>
    <row r="620" spans="5:20">
      <c r="E620" s="186"/>
      <c r="J620" s="186"/>
      <c r="O620" s="186"/>
      <c r="T620" s="186"/>
    </row>
    <row r="621" spans="5:20">
      <c r="E621" s="186"/>
      <c r="J621" s="186"/>
      <c r="O621" s="186"/>
      <c r="T621" s="186"/>
    </row>
    <row r="622" spans="5:20">
      <c r="E622" s="186"/>
      <c r="J622" s="186"/>
      <c r="O622" s="186"/>
      <c r="T622" s="186"/>
    </row>
    <row r="623" spans="5:20">
      <c r="E623" s="186"/>
      <c r="J623" s="186"/>
      <c r="O623" s="186"/>
      <c r="T623" s="186"/>
    </row>
    <row r="624" spans="5:20">
      <c r="E624" s="186"/>
      <c r="J624" s="186"/>
      <c r="O624" s="186"/>
      <c r="T624" s="186"/>
    </row>
    <row r="625" spans="5:20">
      <c r="E625" s="186"/>
      <c r="J625" s="186"/>
      <c r="O625" s="186"/>
      <c r="T625" s="186"/>
    </row>
    <row r="626" spans="5:20">
      <c r="E626" s="186"/>
      <c r="J626" s="186"/>
      <c r="O626" s="186"/>
      <c r="T626" s="186"/>
    </row>
    <row r="627" spans="5:20">
      <c r="E627" s="186"/>
      <c r="J627" s="186"/>
      <c r="O627" s="186"/>
      <c r="T627" s="186"/>
    </row>
    <row r="628" spans="5:20">
      <c r="E628" s="186"/>
      <c r="J628" s="186"/>
      <c r="O628" s="186"/>
      <c r="T628" s="186"/>
    </row>
    <row r="629" spans="5:20">
      <c r="E629" s="186"/>
      <c r="J629" s="186"/>
      <c r="O629" s="186"/>
      <c r="T629" s="186"/>
    </row>
    <row r="630" spans="5:20">
      <c r="E630" s="186"/>
      <c r="J630" s="186"/>
      <c r="O630" s="186"/>
      <c r="T630" s="186"/>
    </row>
    <row r="631" spans="5:20">
      <c r="E631" s="186"/>
      <c r="J631" s="186"/>
      <c r="O631" s="186"/>
      <c r="T631" s="186"/>
    </row>
    <row r="632" spans="5:20">
      <c r="E632" s="186"/>
      <c r="J632" s="186"/>
      <c r="O632" s="186"/>
      <c r="T632" s="186"/>
    </row>
    <row r="633" spans="5:20">
      <c r="E633" s="186"/>
      <c r="J633" s="186"/>
      <c r="O633" s="186"/>
      <c r="T633" s="186"/>
    </row>
    <row r="634" spans="5:20">
      <c r="E634" s="186"/>
      <c r="J634" s="186"/>
      <c r="O634" s="186"/>
      <c r="T634" s="186"/>
    </row>
    <row r="635" spans="5:20">
      <c r="E635" s="186"/>
      <c r="J635" s="186"/>
      <c r="O635" s="186"/>
      <c r="T635" s="186"/>
    </row>
    <row r="636" spans="5:20">
      <c r="E636" s="186"/>
      <c r="J636" s="186"/>
      <c r="O636" s="186"/>
      <c r="T636" s="186"/>
    </row>
    <row r="637" spans="5:20">
      <c r="E637" s="186"/>
      <c r="J637" s="186"/>
      <c r="O637" s="186"/>
      <c r="T637" s="186"/>
    </row>
    <row r="638" spans="5:20">
      <c r="E638" s="186"/>
      <c r="J638" s="186"/>
      <c r="O638" s="186"/>
      <c r="T638" s="186"/>
    </row>
    <row r="639" spans="5:20">
      <c r="E639" s="186"/>
      <c r="J639" s="186"/>
      <c r="O639" s="186"/>
      <c r="T639" s="186"/>
    </row>
    <row r="640" spans="5:20">
      <c r="E640" s="186"/>
      <c r="J640" s="186"/>
      <c r="O640" s="186"/>
      <c r="T640" s="186"/>
    </row>
    <row r="641" spans="5:20">
      <c r="E641" s="186"/>
      <c r="J641" s="186"/>
      <c r="O641" s="186"/>
      <c r="T641" s="186"/>
    </row>
    <row r="642" spans="5:20">
      <c r="E642" s="186"/>
      <c r="J642" s="186"/>
      <c r="O642" s="186"/>
      <c r="T642" s="186"/>
    </row>
    <row r="643" spans="5:20">
      <c r="E643" s="186"/>
      <c r="J643" s="186"/>
      <c r="O643" s="186"/>
      <c r="T643" s="186"/>
    </row>
    <row r="644" spans="5:20">
      <c r="E644" s="186"/>
      <c r="J644" s="186"/>
      <c r="O644" s="186"/>
      <c r="T644" s="186"/>
    </row>
    <row r="645" spans="5:20">
      <c r="E645" s="186"/>
      <c r="J645" s="186"/>
      <c r="O645" s="186"/>
      <c r="T645" s="186"/>
    </row>
    <row r="646" spans="5:20">
      <c r="E646" s="186"/>
      <c r="J646" s="186"/>
      <c r="O646" s="186"/>
      <c r="T646" s="186"/>
    </row>
    <row r="647" spans="5:20">
      <c r="E647" s="186"/>
      <c r="J647" s="186"/>
      <c r="O647" s="186"/>
      <c r="T647" s="186"/>
    </row>
    <row r="648" spans="5:20">
      <c r="E648" s="186"/>
      <c r="J648" s="186"/>
      <c r="O648" s="186"/>
      <c r="T648" s="186"/>
    </row>
    <row r="649" spans="5:20">
      <c r="E649" s="186"/>
      <c r="J649" s="186"/>
      <c r="O649" s="186"/>
      <c r="T649" s="186"/>
    </row>
    <row r="650" spans="5:20">
      <c r="E650" s="186"/>
      <c r="J650" s="186"/>
      <c r="O650" s="186"/>
      <c r="T650" s="186"/>
    </row>
    <row r="651" spans="5:20">
      <c r="E651" s="186"/>
      <c r="J651" s="186"/>
      <c r="O651" s="186"/>
      <c r="T651" s="186"/>
    </row>
    <row r="652" spans="5:20">
      <c r="E652" s="186"/>
      <c r="J652" s="186"/>
      <c r="O652" s="186"/>
      <c r="T652" s="186"/>
    </row>
    <row r="653" spans="5:20">
      <c r="E653" s="186"/>
      <c r="J653" s="186"/>
      <c r="O653" s="186"/>
      <c r="T653" s="186"/>
    </row>
    <row r="654" spans="5:20">
      <c r="E654" s="186"/>
      <c r="J654" s="186"/>
      <c r="O654" s="186"/>
      <c r="T654" s="186"/>
    </row>
    <row r="655" spans="5:20">
      <c r="E655" s="186"/>
      <c r="J655" s="186"/>
      <c r="O655" s="186"/>
      <c r="T655" s="186"/>
    </row>
    <row r="656" spans="5:20">
      <c r="E656" s="186"/>
      <c r="J656" s="186"/>
      <c r="O656" s="186"/>
      <c r="T656" s="186"/>
    </row>
    <row r="657" spans="5:20">
      <c r="E657" s="186"/>
      <c r="J657" s="186"/>
      <c r="O657" s="186"/>
      <c r="T657" s="186"/>
    </row>
    <row r="658" spans="5:20">
      <c r="E658" s="186"/>
      <c r="J658" s="186"/>
      <c r="O658" s="186"/>
      <c r="T658" s="186"/>
    </row>
    <row r="659" spans="5:20">
      <c r="E659" s="186"/>
      <c r="J659" s="186"/>
      <c r="O659" s="186"/>
      <c r="T659" s="186"/>
    </row>
    <row r="660" spans="5:20">
      <c r="E660" s="186"/>
      <c r="J660" s="186"/>
      <c r="O660" s="186"/>
      <c r="T660" s="186"/>
    </row>
    <row r="661" spans="5:20">
      <c r="E661" s="186"/>
      <c r="J661" s="186"/>
      <c r="O661" s="186"/>
      <c r="T661" s="186"/>
    </row>
    <row r="662" spans="5:20">
      <c r="E662" s="186"/>
      <c r="J662" s="186"/>
      <c r="O662" s="186"/>
      <c r="T662" s="186"/>
    </row>
    <row r="663" spans="5:20">
      <c r="E663" s="186"/>
      <c r="J663" s="186"/>
      <c r="O663" s="186"/>
      <c r="T663" s="186"/>
    </row>
    <row r="664" spans="5:20">
      <c r="E664" s="186"/>
      <c r="J664" s="186"/>
      <c r="O664" s="186"/>
      <c r="T664" s="186"/>
    </row>
    <row r="665" spans="5:20">
      <c r="E665" s="186"/>
      <c r="J665" s="186"/>
      <c r="O665" s="186"/>
      <c r="T665" s="186"/>
    </row>
    <row r="666" spans="5:20">
      <c r="E666" s="186"/>
      <c r="J666" s="186"/>
      <c r="O666" s="186"/>
      <c r="T666" s="186"/>
    </row>
    <row r="667" spans="5:20">
      <c r="E667" s="186"/>
      <c r="J667" s="186"/>
      <c r="O667" s="186"/>
      <c r="T667" s="186"/>
    </row>
    <row r="668" spans="5:20">
      <c r="E668" s="186"/>
      <c r="J668" s="186"/>
      <c r="O668" s="186"/>
      <c r="T668" s="186"/>
    </row>
    <row r="669" spans="5:20">
      <c r="E669" s="186"/>
      <c r="J669" s="186"/>
      <c r="O669" s="186"/>
      <c r="T669" s="186"/>
    </row>
    <row r="670" spans="5:20">
      <c r="E670" s="186"/>
      <c r="J670" s="186"/>
      <c r="O670" s="186"/>
      <c r="T670" s="186"/>
    </row>
    <row r="671" spans="5:20">
      <c r="E671" s="186"/>
      <c r="J671" s="186"/>
      <c r="O671" s="186"/>
      <c r="T671" s="186"/>
    </row>
    <row r="672" spans="5:20">
      <c r="E672" s="186"/>
      <c r="J672" s="186"/>
      <c r="O672" s="186"/>
      <c r="T672" s="186"/>
    </row>
    <row r="673" spans="5:20">
      <c r="E673" s="186"/>
      <c r="J673" s="186"/>
      <c r="O673" s="186"/>
      <c r="T673" s="186"/>
    </row>
    <row r="674" spans="5:20">
      <c r="E674" s="186"/>
      <c r="J674" s="186"/>
      <c r="O674" s="186"/>
      <c r="T674" s="186"/>
    </row>
    <row r="675" spans="5:20">
      <c r="E675" s="186"/>
      <c r="J675" s="186"/>
      <c r="O675" s="186"/>
      <c r="T675" s="186"/>
    </row>
    <row r="676" spans="5:20">
      <c r="E676" s="186"/>
      <c r="J676" s="186"/>
      <c r="O676" s="186"/>
      <c r="T676" s="186"/>
    </row>
    <row r="677" spans="5:20">
      <c r="E677" s="186"/>
      <c r="J677" s="186"/>
      <c r="O677" s="186"/>
      <c r="T677" s="186"/>
    </row>
    <row r="678" spans="5:20">
      <c r="E678" s="186"/>
      <c r="J678" s="186"/>
      <c r="O678" s="186"/>
      <c r="T678" s="186"/>
    </row>
    <row r="679" spans="5:20">
      <c r="E679" s="186"/>
      <c r="J679" s="186"/>
      <c r="O679" s="186"/>
      <c r="T679" s="186"/>
    </row>
    <row r="680" spans="5:20">
      <c r="E680" s="186"/>
      <c r="J680" s="186"/>
      <c r="O680" s="186"/>
      <c r="T680" s="186"/>
    </row>
    <row r="681" spans="5:20">
      <c r="E681" s="186"/>
      <c r="J681" s="186"/>
      <c r="O681" s="186"/>
      <c r="T681" s="186"/>
    </row>
    <row r="682" spans="5:20">
      <c r="E682" s="186"/>
      <c r="J682" s="186"/>
      <c r="O682" s="186"/>
      <c r="T682" s="186"/>
    </row>
    <row r="683" spans="5:20">
      <c r="E683" s="186"/>
      <c r="J683" s="186"/>
      <c r="O683" s="186"/>
      <c r="T683" s="186"/>
    </row>
    <row r="684" spans="5:20">
      <c r="E684" s="186"/>
      <c r="J684" s="186"/>
      <c r="O684" s="186"/>
      <c r="T684" s="186"/>
    </row>
    <row r="685" spans="5:20">
      <c r="E685" s="186"/>
      <c r="J685" s="186"/>
      <c r="O685" s="186"/>
      <c r="T685" s="186"/>
    </row>
    <row r="686" spans="5:20">
      <c r="E686" s="186"/>
      <c r="J686" s="186"/>
      <c r="O686" s="186"/>
      <c r="T686" s="186"/>
    </row>
    <row r="687" spans="5:20">
      <c r="E687" s="186"/>
      <c r="J687" s="186"/>
      <c r="O687" s="186"/>
      <c r="T687" s="186"/>
    </row>
    <row r="688" spans="5:20">
      <c r="E688" s="186"/>
      <c r="J688" s="186"/>
      <c r="O688" s="186"/>
      <c r="T688" s="186"/>
    </row>
    <row r="689" spans="5:20">
      <c r="E689" s="186"/>
      <c r="J689" s="186"/>
      <c r="O689" s="186"/>
      <c r="T689" s="186"/>
    </row>
    <row r="690" spans="5:20">
      <c r="E690" s="186"/>
      <c r="J690" s="186"/>
      <c r="O690" s="186"/>
      <c r="T690" s="186"/>
    </row>
    <row r="691" spans="5:20">
      <c r="E691" s="186"/>
      <c r="J691" s="186"/>
      <c r="O691" s="186"/>
      <c r="T691" s="186"/>
    </row>
    <row r="692" spans="5:20">
      <c r="E692" s="186"/>
      <c r="J692" s="186"/>
      <c r="O692" s="186"/>
      <c r="T692" s="186"/>
    </row>
    <row r="693" spans="5:20">
      <c r="E693" s="186"/>
      <c r="J693" s="186"/>
      <c r="O693" s="186"/>
      <c r="T693" s="186"/>
    </row>
    <row r="694" spans="5:20">
      <c r="E694" s="186"/>
      <c r="J694" s="186"/>
      <c r="O694" s="186"/>
      <c r="T694" s="186"/>
    </row>
    <row r="695" spans="5:20">
      <c r="E695" s="186"/>
      <c r="J695" s="186"/>
      <c r="O695" s="186"/>
      <c r="T695" s="186"/>
    </row>
    <row r="696" spans="5:20">
      <c r="E696" s="186"/>
      <c r="J696" s="186"/>
      <c r="O696" s="186"/>
      <c r="T696" s="186"/>
    </row>
    <row r="697" spans="5:20">
      <c r="E697" s="186"/>
      <c r="J697" s="186"/>
      <c r="O697" s="186"/>
      <c r="T697" s="186"/>
    </row>
    <row r="698" spans="5:20">
      <c r="E698" s="186"/>
      <c r="J698" s="186"/>
      <c r="O698" s="186"/>
      <c r="T698" s="186"/>
    </row>
    <row r="699" spans="5:20">
      <c r="E699" s="186"/>
      <c r="J699" s="186"/>
      <c r="O699" s="186"/>
      <c r="T699" s="186"/>
    </row>
    <row r="700" spans="5:20">
      <c r="E700" s="186"/>
      <c r="J700" s="186"/>
      <c r="O700" s="186"/>
      <c r="T700" s="186"/>
    </row>
    <row r="701" spans="5:20">
      <c r="E701" s="186"/>
      <c r="J701" s="186"/>
      <c r="O701" s="186"/>
      <c r="T701" s="186"/>
    </row>
    <row r="702" spans="5:20">
      <c r="E702" s="186"/>
      <c r="J702" s="186"/>
      <c r="O702" s="186"/>
      <c r="T702" s="186"/>
    </row>
    <row r="703" spans="5:20">
      <c r="E703" s="186"/>
      <c r="J703" s="186"/>
      <c r="O703" s="186"/>
      <c r="T703" s="186"/>
    </row>
    <row r="704" spans="5:20">
      <c r="E704" s="186"/>
      <c r="J704" s="186"/>
      <c r="O704" s="186"/>
      <c r="T704" s="186"/>
    </row>
    <row r="705" spans="5:20">
      <c r="E705" s="186"/>
      <c r="J705" s="186"/>
      <c r="O705" s="186"/>
      <c r="T705" s="186"/>
    </row>
    <row r="706" spans="5:20">
      <c r="E706" s="186"/>
      <c r="J706" s="186"/>
      <c r="O706" s="186"/>
      <c r="T706" s="186"/>
    </row>
    <row r="707" spans="5:20">
      <c r="E707" s="186"/>
      <c r="J707" s="186"/>
      <c r="O707" s="186"/>
      <c r="T707" s="186"/>
    </row>
    <row r="708" spans="5:20">
      <c r="E708" s="186"/>
      <c r="J708" s="186"/>
      <c r="O708" s="186"/>
      <c r="T708" s="186"/>
    </row>
    <row r="709" spans="5:20">
      <c r="E709" s="186"/>
      <c r="J709" s="186"/>
      <c r="O709" s="186"/>
      <c r="T709" s="186"/>
    </row>
    <row r="710" spans="5:20">
      <c r="E710" s="186"/>
      <c r="J710" s="186"/>
      <c r="O710" s="186"/>
      <c r="T710" s="186"/>
    </row>
    <row r="711" spans="5:20">
      <c r="E711" s="186"/>
      <c r="J711" s="186"/>
      <c r="O711" s="186"/>
      <c r="T711" s="186"/>
    </row>
    <row r="712" spans="5:20">
      <c r="E712" s="186"/>
      <c r="J712" s="186"/>
      <c r="O712" s="186"/>
      <c r="T712" s="186"/>
    </row>
    <row r="713" spans="5:20">
      <c r="E713" s="186"/>
      <c r="J713" s="186"/>
      <c r="O713" s="186"/>
      <c r="T713" s="186"/>
    </row>
    <row r="714" spans="5:20">
      <c r="E714" s="186"/>
      <c r="J714" s="186"/>
      <c r="O714" s="186"/>
      <c r="T714" s="186"/>
    </row>
    <row r="715" spans="5:20">
      <c r="E715" s="186"/>
      <c r="J715" s="186"/>
      <c r="O715" s="186"/>
      <c r="T715" s="186"/>
    </row>
    <row r="716" spans="5:20">
      <c r="E716" s="186"/>
      <c r="J716" s="186"/>
      <c r="O716" s="186"/>
      <c r="T716" s="186"/>
    </row>
    <row r="717" spans="5:20">
      <c r="E717" s="186"/>
      <c r="J717" s="186"/>
      <c r="O717" s="186"/>
      <c r="T717" s="186"/>
    </row>
    <row r="718" spans="5:20">
      <c r="E718" s="186"/>
      <c r="J718" s="186"/>
      <c r="O718" s="186"/>
      <c r="T718" s="186"/>
    </row>
    <row r="719" spans="5:20">
      <c r="E719" s="186"/>
      <c r="J719" s="186"/>
      <c r="O719" s="186"/>
      <c r="T719" s="186"/>
    </row>
    <row r="720" spans="5:20">
      <c r="E720" s="186"/>
      <c r="J720" s="186"/>
      <c r="O720" s="186"/>
      <c r="T720" s="186"/>
    </row>
    <row r="721" spans="5:20">
      <c r="E721" s="186"/>
      <c r="J721" s="186"/>
      <c r="O721" s="186"/>
      <c r="T721" s="186"/>
    </row>
    <row r="722" spans="5:20">
      <c r="E722" s="186"/>
      <c r="J722" s="186"/>
      <c r="O722" s="186"/>
      <c r="T722" s="186"/>
    </row>
    <row r="723" spans="5:20">
      <c r="E723" s="186"/>
      <c r="J723" s="186"/>
      <c r="O723" s="186"/>
      <c r="T723" s="186"/>
    </row>
    <row r="724" spans="5:20">
      <c r="E724" s="186"/>
      <c r="J724" s="186"/>
      <c r="O724" s="186"/>
      <c r="T724" s="186"/>
    </row>
    <row r="725" spans="5:20">
      <c r="E725" s="186"/>
      <c r="J725" s="186"/>
      <c r="O725" s="186"/>
      <c r="T725" s="186"/>
    </row>
    <row r="726" spans="5:20">
      <c r="E726" s="186"/>
      <c r="J726" s="186"/>
      <c r="O726" s="186"/>
      <c r="T726" s="186"/>
    </row>
    <row r="727" spans="5:20">
      <c r="E727" s="186"/>
      <c r="J727" s="186"/>
      <c r="O727" s="186"/>
      <c r="T727" s="186"/>
    </row>
    <row r="728" spans="5:20">
      <c r="E728" s="186"/>
      <c r="J728" s="186"/>
      <c r="O728" s="186"/>
      <c r="T728" s="186"/>
    </row>
    <row r="729" spans="5:20">
      <c r="E729" s="186"/>
      <c r="J729" s="186"/>
      <c r="O729" s="186"/>
      <c r="T729" s="186"/>
    </row>
    <row r="730" spans="5:20">
      <c r="E730" s="186"/>
      <c r="J730" s="186"/>
      <c r="O730" s="186"/>
      <c r="T730" s="186"/>
    </row>
    <row r="731" spans="5:20">
      <c r="E731" s="186"/>
      <c r="J731" s="186"/>
      <c r="O731" s="186"/>
      <c r="T731" s="186"/>
    </row>
    <row r="732" spans="5:20">
      <c r="E732" s="186"/>
      <c r="J732" s="186"/>
      <c r="O732" s="186"/>
      <c r="T732" s="186"/>
    </row>
    <row r="733" spans="5:20">
      <c r="E733" s="186"/>
      <c r="J733" s="186"/>
      <c r="O733" s="186"/>
      <c r="T733" s="186"/>
    </row>
    <row r="734" spans="5:20">
      <c r="E734" s="186"/>
      <c r="J734" s="186"/>
      <c r="O734" s="186"/>
      <c r="T734" s="186"/>
    </row>
    <row r="735" spans="5:20">
      <c r="E735" s="186"/>
      <c r="J735" s="186"/>
      <c r="O735" s="186"/>
      <c r="T735" s="186"/>
    </row>
    <row r="736" spans="5:20">
      <c r="E736" s="186"/>
      <c r="J736" s="186"/>
      <c r="O736" s="186"/>
      <c r="T736" s="186"/>
    </row>
    <row r="737" spans="5:20">
      <c r="E737" s="186"/>
      <c r="J737" s="186"/>
      <c r="O737" s="186"/>
      <c r="T737" s="186"/>
    </row>
    <row r="738" spans="5:20">
      <c r="E738" s="186"/>
      <c r="J738" s="186"/>
      <c r="O738" s="186"/>
      <c r="T738" s="186"/>
    </row>
    <row r="739" spans="5:20">
      <c r="E739" s="186"/>
      <c r="J739" s="186"/>
      <c r="O739" s="186"/>
      <c r="T739" s="186"/>
    </row>
    <row r="740" spans="5:20">
      <c r="E740" s="186"/>
      <c r="J740" s="186"/>
      <c r="O740" s="186"/>
      <c r="T740" s="186"/>
    </row>
    <row r="741" spans="5:20">
      <c r="E741" s="186"/>
      <c r="J741" s="186"/>
      <c r="O741" s="186"/>
      <c r="T741" s="186"/>
    </row>
    <row r="742" spans="5:20">
      <c r="E742" s="186"/>
      <c r="J742" s="186"/>
      <c r="O742" s="186"/>
      <c r="T742" s="186"/>
    </row>
    <row r="743" spans="5:20">
      <c r="E743" s="186"/>
      <c r="J743" s="186"/>
      <c r="O743" s="186"/>
      <c r="T743" s="186"/>
    </row>
    <row r="744" spans="5:20">
      <c r="E744" s="186"/>
      <c r="J744" s="186"/>
      <c r="O744" s="186"/>
      <c r="T744" s="186"/>
    </row>
    <row r="745" spans="5:20">
      <c r="E745" s="186"/>
      <c r="J745" s="186"/>
      <c r="O745" s="186"/>
      <c r="T745" s="186"/>
    </row>
    <row r="746" spans="5:20">
      <c r="E746" s="186"/>
      <c r="J746" s="186"/>
      <c r="O746" s="186"/>
      <c r="T746" s="186"/>
    </row>
    <row r="747" spans="5:20">
      <c r="E747" s="186"/>
      <c r="J747" s="186"/>
      <c r="O747" s="186"/>
      <c r="T747" s="186"/>
    </row>
    <row r="748" spans="5:20">
      <c r="E748" s="186"/>
      <c r="J748" s="186"/>
      <c r="O748" s="186"/>
      <c r="T748" s="186"/>
    </row>
    <row r="749" spans="5:20">
      <c r="E749" s="186"/>
      <c r="J749" s="186"/>
      <c r="O749" s="186"/>
      <c r="T749" s="186"/>
    </row>
    <row r="750" spans="5:20">
      <c r="E750" s="186"/>
      <c r="J750" s="186"/>
      <c r="O750" s="186"/>
      <c r="T750" s="186"/>
    </row>
    <row r="751" spans="5:20">
      <c r="E751" s="186"/>
      <c r="J751" s="186"/>
      <c r="O751" s="186"/>
      <c r="T751" s="186"/>
    </row>
    <row r="752" spans="5:20">
      <c r="E752" s="186"/>
      <c r="J752" s="186"/>
      <c r="O752" s="186"/>
      <c r="T752" s="186"/>
    </row>
    <row r="753" spans="5:20">
      <c r="E753" s="186"/>
      <c r="J753" s="186"/>
      <c r="O753" s="186"/>
      <c r="T753" s="186"/>
    </row>
    <row r="754" spans="5:20">
      <c r="E754" s="186"/>
      <c r="J754" s="186"/>
      <c r="O754" s="186"/>
      <c r="T754" s="186"/>
    </row>
    <row r="755" spans="5:20">
      <c r="E755" s="186"/>
      <c r="J755" s="186"/>
      <c r="O755" s="186"/>
      <c r="T755" s="186"/>
    </row>
    <row r="756" spans="5:20">
      <c r="E756" s="186"/>
      <c r="J756" s="186"/>
      <c r="O756" s="186"/>
      <c r="T756" s="186"/>
    </row>
    <row r="757" spans="5:20">
      <c r="E757" s="186"/>
      <c r="J757" s="186"/>
      <c r="O757" s="186"/>
      <c r="T757" s="186"/>
    </row>
    <row r="758" spans="5:20">
      <c r="E758" s="186"/>
      <c r="J758" s="186"/>
      <c r="O758" s="186"/>
      <c r="T758" s="186"/>
    </row>
    <row r="759" spans="5:20">
      <c r="E759" s="186"/>
      <c r="J759" s="186"/>
      <c r="O759" s="186"/>
      <c r="T759" s="186"/>
    </row>
    <row r="760" spans="5:20">
      <c r="E760" s="186"/>
      <c r="J760" s="186"/>
      <c r="O760" s="186"/>
      <c r="T760" s="186"/>
    </row>
    <row r="761" spans="5:20">
      <c r="E761" s="186"/>
      <c r="J761" s="186"/>
      <c r="O761" s="186"/>
      <c r="T761" s="186"/>
    </row>
    <row r="762" spans="5:20">
      <c r="E762" s="186"/>
      <c r="J762" s="186"/>
      <c r="O762" s="186"/>
      <c r="T762" s="186"/>
    </row>
    <row r="763" spans="5:20">
      <c r="E763" s="186"/>
      <c r="J763" s="186"/>
      <c r="O763" s="186"/>
      <c r="T763" s="186"/>
    </row>
    <row r="764" spans="5:20">
      <c r="E764" s="186"/>
      <c r="J764" s="186"/>
      <c r="O764" s="186"/>
      <c r="T764" s="186"/>
    </row>
    <row r="765" spans="5:20">
      <c r="E765" s="186"/>
      <c r="J765" s="186"/>
      <c r="O765" s="186"/>
      <c r="T765" s="186"/>
    </row>
    <row r="766" spans="5:20">
      <c r="E766" s="186"/>
      <c r="J766" s="186"/>
      <c r="O766" s="186"/>
      <c r="T766" s="186"/>
    </row>
    <row r="767" spans="5:20">
      <c r="E767" s="186"/>
      <c r="J767" s="186"/>
      <c r="O767" s="186"/>
      <c r="T767" s="186"/>
    </row>
    <row r="768" spans="5:20">
      <c r="E768" s="186"/>
      <c r="J768" s="186"/>
      <c r="O768" s="186"/>
      <c r="T768" s="186"/>
    </row>
    <row r="769" spans="5:20">
      <c r="E769" s="186"/>
      <c r="J769" s="186"/>
      <c r="O769" s="186"/>
      <c r="T769" s="186"/>
    </row>
    <row r="770" spans="5:20">
      <c r="E770" s="186"/>
      <c r="J770" s="186"/>
      <c r="O770" s="186"/>
      <c r="T770" s="186"/>
    </row>
    <row r="771" spans="5:20">
      <c r="E771" s="186"/>
      <c r="J771" s="186"/>
      <c r="O771" s="186"/>
      <c r="T771" s="186"/>
    </row>
    <row r="772" spans="5:20">
      <c r="E772" s="186"/>
      <c r="J772" s="186"/>
      <c r="O772" s="186"/>
      <c r="T772" s="186"/>
    </row>
    <row r="773" spans="5:20">
      <c r="E773" s="186"/>
      <c r="J773" s="186"/>
      <c r="O773" s="186"/>
      <c r="T773" s="186"/>
    </row>
    <row r="774" spans="5:20">
      <c r="E774" s="186"/>
      <c r="J774" s="186"/>
      <c r="O774" s="186"/>
      <c r="T774" s="186"/>
    </row>
    <row r="775" spans="5:20">
      <c r="E775" s="186"/>
      <c r="J775" s="186"/>
      <c r="O775" s="186"/>
      <c r="T775" s="186"/>
    </row>
    <row r="776" spans="5:20">
      <c r="E776" s="186"/>
      <c r="J776" s="186"/>
      <c r="O776" s="186"/>
      <c r="T776" s="186"/>
    </row>
    <row r="777" spans="5:20">
      <c r="E777" s="186"/>
      <c r="J777" s="186"/>
      <c r="O777" s="186"/>
      <c r="T777" s="186"/>
    </row>
    <row r="778" spans="5:20">
      <c r="E778" s="186"/>
      <c r="J778" s="186"/>
      <c r="O778" s="186"/>
      <c r="T778" s="186"/>
    </row>
    <row r="779" spans="5:20">
      <c r="E779" s="186"/>
      <c r="J779" s="186"/>
      <c r="O779" s="186"/>
      <c r="T779" s="186"/>
    </row>
    <row r="780" spans="5:20">
      <c r="E780" s="186"/>
      <c r="J780" s="186"/>
      <c r="O780" s="186"/>
      <c r="T780" s="186"/>
    </row>
    <row r="781" spans="5:20">
      <c r="E781" s="186"/>
      <c r="J781" s="186"/>
      <c r="O781" s="186"/>
      <c r="T781" s="186"/>
    </row>
    <row r="782" spans="5:20">
      <c r="E782" s="186"/>
      <c r="J782" s="186"/>
      <c r="O782" s="186"/>
      <c r="T782" s="186"/>
    </row>
    <row r="783" spans="5:20">
      <c r="E783" s="186"/>
      <c r="J783" s="186"/>
      <c r="O783" s="186"/>
      <c r="T783" s="186"/>
    </row>
    <row r="784" spans="5:20">
      <c r="E784" s="186"/>
      <c r="J784" s="186"/>
      <c r="O784" s="186"/>
      <c r="T784" s="186"/>
    </row>
    <row r="785" spans="5:20">
      <c r="E785" s="186"/>
      <c r="J785" s="186"/>
      <c r="O785" s="186"/>
      <c r="T785" s="186"/>
    </row>
    <row r="786" spans="5:20">
      <c r="E786" s="186"/>
      <c r="J786" s="186"/>
      <c r="O786" s="186"/>
      <c r="T786" s="186"/>
    </row>
    <row r="787" spans="5:20">
      <c r="E787" s="186"/>
      <c r="J787" s="186"/>
      <c r="O787" s="186"/>
      <c r="T787" s="186"/>
    </row>
    <row r="788" spans="5:20">
      <c r="E788" s="186"/>
      <c r="J788" s="186"/>
      <c r="O788" s="186"/>
      <c r="T788" s="186"/>
    </row>
    <row r="789" spans="5:20">
      <c r="E789" s="186"/>
      <c r="J789" s="186"/>
      <c r="O789" s="186"/>
      <c r="T789" s="186"/>
    </row>
    <row r="790" spans="5:20">
      <c r="E790" s="186"/>
      <c r="J790" s="186"/>
      <c r="O790" s="186"/>
      <c r="T790" s="186"/>
    </row>
    <row r="791" spans="5:20">
      <c r="E791" s="186"/>
      <c r="J791" s="186"/>
      <c r="O791" s="186"/>
      <c r="T791" s="186"/>
    </row>
    <row r="792" spans="5:20">
      <c r="E792" s="186"/>
      <c r="J792" s="186"/>
      <c r="O792" s="186"/>
      <c r="T792" s="186"/>
    </row>
    <row r="793" spans="5:20">
      <c r="E793" s="186"/>
      <c r="J793" s="186"/>
      <c r="O793" s="186"/>
      <c r="T793" s="186"/>
    </row>
    <row r="794" spans="5:20">
      <c r="E794" s="186"/>
      <c r="J794" s="186"/>
      <c r="O794" s="186"/>
      <c r="T794" s="186"/>
    </row>
    <row r="795" spans="5:20">
      <c r="E795" s="186"/>
      <c r="J795" s="186"/>
      <c r="O795" s="186"/>
      <c r="T795" s="186"/>
    </row>
    <row r="796" spans="5:20">
      <c r="E796" s="186"/>
      <c r="J796" s="186"/>
      <c r="O796" s="186"/>
      <c r="T796" s="186"/>
    </row>
    <row r="797" spans="5:20">
      <c r="E797" s="186"/>
      <c r="J797" s="186"/>
      <c r="O797" s="186"/>
      <c r="T797" s="186"/>
    </row>
    <row r="798" spans="5:20">
      <c r="E798" s="186"/>
      <c r="J798" s="186"/>
      <c r="O798" s="186"/>
      <c r="T798" s="186"/>
    </row>
    <row r="799" spans="5:20">
      <c r="E799" s="186"/>
      <c r="J799" s="186"/>
      <c r="O799" s="186"/>
      <c r="T799" s="186"/>
    </row>
    <row r="800" spans="5:20">
      <c r="E800" s="186"/>
      <c r="J800" s="186"/>
      <c r="O800" s="186"/>
      <c r="T800" s="186"/>
    </row>
    <row r="801" spans="5:20">
      <c r="E801" s="186"/>
      <c r="J801" s="186"/>
      <c r="O801" s="186"/>
      <c r="T801" s="186"/>
    </row>
    <row r="802" spans="5:20">
      <c r="E802" s="186"/>
      <c r="J802" s="186"/>
      <c r="O802" s="186"/>
      <c r="T802" s="186"/>
    </row>
    <row r="803" spans="5:20">
      <c r="E803" s="186"/>
      <c r="J803" s="186"/>
      <c r="O803" s="186"/>
      <c r="T803" s="186"/>
    </row>
    <row r="804" spans="5:20">
      <c r="E804" s="186"/>
      <c r="J804" s="186"/>
      <c r="O804" s="186"/>
      <c r="T804" s="186"/>
    </row>
    <row r="805" spans="5:20">
      <c r="E805" s="186"/>
      <c r="J805" s="186"/>
      <c r="O805" s="186"/>
      <c r="T805" s="186"/>
    </row>
    <row r="806" spans="5:20">
      <c r="E806" s="186"/>
      <c r="J806" s="186"/>
      <c r="O806" s="186"/>
      <c r="T806" s="186"/>
    </row>
    <row r="807" spans="5:20">
      <c r="E807" s="186"/>
      <c r="J807" s="186"/>
      <c r="O807" s="186"/>
      <c r="T807" s="186"/>
    </row>
    <row r="808" spans="5:20">
      <c r="E808" s="186"/>
      <c r="J808" s="186"/>
      <c r="O808" s="186"/>
      <c r="T808" s="186"/>
    </row>
    <row r="809" spans="5:20">
      <c r="E809" s="186"/>
      <c r="J809" s="186"/>
      <c r="O809" s="186"/>
      <c r="T809" s="186"/>
    </row>
    <row r="810" spans="5:20">
      <c r="E810" s="186"/>
      <c r="J810" s="186"/>
      <c r="O810" s="186"/>
      <c r="T810" s="186"/>
    </row>
    <row r="811" spans="5:20">
      <c r="E811" s="186"/>
      <c r="J811" s="186"/>
      <c r="O811" s="186"/>
      <c r="T811" s="186"/>
    </row>
    <row r="812" spans="5:20">
      <c r="E812" s="186"/>
      <c r="J812" s="186"/>
      <c r="O812" s="186"/>
      <c r="T812" s="186"/>
    </row>
    <row r="813" spans="5:20">
      <c r="E813" s="186"/>
      <c r="J813" s="186"/>
      <c r="O813" s="186"/>
      <c r="T813" s="186"/>
    </row>
    <row r="814" spans="5:20">
      <c r="E814" s="186"/>
      <c r="J814" s="186"/>
      <c r="O814" s="186"/>
      <c r="T814" s="186"/>
    </row>
    <row r="815" spans="5:20">
      <c r="E815" s="186"/>
      <c r="J815" s="186"/>
      <c r="O815" s="186"/>
      <c r="T815" s="186"/>
    </row>
    <row r="816" spans="5:20">
      <c r="E816" s="186"/>
      <c r="J816" s="186"/>
      <c r="O816" s="186"/>
      <c r="T816" s="186"/>
    </row>
    <row r="817" spans="5:20">
      <c r="E817" s="186"/>
      <c r="J817" s="186"/>
      <c r="O817" s="186"/>
      <c r="T817" s="186"/>
    </row>
    <row r="818" spans="5:20">
      <c r="E818" s="186"/>
      <c r="J818" s="186"/>
      <c r="O818" s="186"/>
      <c r="T818" s="186"/>
    </row>
    <row r="819" spans="5:20">
      <c r="E819" s="186"/>
      <c r="J819" s="186"/>
      <c r="O819" s="186"/>
      <c r="T819" s="186"/>
    </row>
    <row r="820" spans="5:20">
      <c r="E820" s="186"/>
      <c r="J820" s="186"/>
      <c r="O820" s="186"/>
      <c r="T820" s="186"/>
    </row>
    <row r="821" spans="5:20">
      <c r="E821" s="186"/>
      <c r="J821" s="186"/>
      <c r="O821" s="186"/>
      <c r="T821" s="186"/>
    </row>
    <row r="822" spans="5:20">
      <c r="E822" s="186"/>
      <c r="J822" s="186"/>
      <c r="O822" s="186"/>
      <c r="T822" s="186"/>
    </row>
    <row r="823" spans="5:20">
      <c r="E823" s="186"/>
      <c r="J823" s="186"/>
      <c r="O823" s="186"/>
      <c r="T823" s="186"/>
    </row>
    <row r="824" spans="5:20">
      <c r="E824" s="186"/>
      <c r="J824" s="186"/>
      <c r="O824" s="186"/>
      <c r="T824" s="186"/>
    </row>
    <row r="825" spans="5:20">
      <c r="E825" s="186"/>
      <c r="J825" s="186"/>
      <c r="O825" s="186"/>
      <c r="T825" s="186"/>
    </row>
    <row r="826" spans="5:20">
      <c r="E826" s="186"/>
      <c r="J826" s="186"/>
      <c r="O826" s="186"/>
      <c r="T826" s="186"/>
    </row>
    <row r="827" spans="5:20">
      <c r="E827" s="186"/>
      <c r="J827" s="186"/>
      <c r="O827" s="186"/>
      <c r="T827" s="186"/>
    </row>
    <row r="828" spans="5:20">
      <c r="E828" s="186"/>
      <c r="J828" s="186"/>
      <c r="O828" s="186"/>
      <c r="T828" s="186"/>
    </row>
    <row r="829" spans="5:20">
      <c r="E829" s="186"/>
      <c r="J829" s="186"/>
      <c r="O829" s="186"/>
      <c r="T829" s="186"/>
    </row>
    <row r="830" spans="5:20">
      <c r="E830" s="186"/>
      <c r="J830" s="186"/>
      <c r="O830" s="186"/>
      <c r="T830" s="186"/>
    </row>
    <row r="831" spans="5:20">
      <c r="E831" s="186"/>
      <c r="J831" s="186"/>
      <c r="O831" s="186"/>
      <c r="T831" s="186"/>
    </row>
    <row r="832" spans="5:20">
      <c r="E832" s="186"/>
      <c r="J832" s="186"/>
      <c r="O832" s="186"/>
      <c r="T832" s="186"/>
    </row>
    <row r="833" spans="5:20">
      <c r="E833" s="186"/>
      <c r="J833" s="186"/>
      <c r="O833" s="186"/>
      <c r="T833" s="186"/>
    </row>
    <row r="834" spans="5:20">
      <c r="E834" s="186"/>
      <c r="J834" s="186"/>
      <c r="O834" s="186"/>
      <c r="T834" s="186"/>
    </row>
    <row r="835" spans="5:20">
      <c r="E835" s="186"/>
      <c r="J835" s="186"/>
      <c r="O835" s="186"/>
      <c r="T835" s="186"/>
    </row>
    <row r="836" spans="5:20">
      <c r="E836" s="186"/>
      <c r="J836" s="186"/>
      <c r="O836" s="186"/>
      <c r="T836" s="186"/>
    </row>
    <row r="837" spans="5:20">
      <c r="E837" s="186"/>
      <c r="J837" s="186"/>
      <c r="O837" s="186"/>
      <c r="T837" s="186"/>
    </row>
    <row r="838" spans="5:20">
      <c r="E838" s="186"/>
      <c r="J838" s="186"/>
      <c r="O838" s="186"/>
      <c r="T838" s="186"/>
    </row>
    <row r="839" spans="5:20">
      <c r="E839" s="186"/>
      <c r="J839" s="186"/>
      <c r="O839" s="186"/>
      <c r="T839" s="186"/>
    </row>
    <row r="840" spans="5:20">
      <c r="E840" s="186"/>
      <c r="J840" s="186"/>
      <c r="O840" s="186"/>
      <c r="T840" s="186"/>
    </row>
    <row r="841" spans="5:20">
      <c r="E841" s="186"/>
      <c r="J841" s="186"/>
      <c r="O841" s="186"/>
      <c r="T841" s="186"/>
    </row>
    <row r="842" spans="5:20">
      <c r="E842" s="186"/>
      <c r="J842" s="186"/>
      <c r="O842" s="186"/>
      <c r="T842" s="186"/>
    </row>
    <row r="843" spans="5:20">
      <c r="E843" s="186"/>
      <c r="J843" s="186"/>
      <c r="O843" s="186"/>
      <c r="T843" s="186"/>
    </row>
    <row r="844" spans="5:20">
      <c r="E844" s="186"/>
      <c r="J844" s="186"/>
      <c r="O844" s="186"/>
      <c r="T844" s="186"/>
    </row>
    <row r="845" spans="5:20">
      <c r="E845" s="186"/>
      <c r="J845" s="186"/>
      <c r="O845" s="186"/>
      <c r="T845" s="186"/>
    </row>
    <row r="846" spans="5:20">
      <c r="E846" s="186"/>
      <c r="J846" s="186"/>
      <c r="O846" s="186"/>
      <c r="T846" s="186"/>
    </row>
    <row r="847" spans="5:20">
      <c r="E847" s="186"/>
      <c r="J847" s="186"/>
      <c r="O847" s="186"/>
      <c r="T847" s="186"/>
    </row>
    <row r="848" spans="5:20">
      <c r="E848" s="186"/>
      <c r="J848" s="186"/>
      <c r="O848" s="186"/>
      <c r="T848" s="186"/>
    </row>
    <row r="849" spans="5:20">
      <c r="E849" s="186"/>
      <c r="J849" s="186"/>
      <c r="O849" s="186"/>
      <c r="T849" s="186"/>
    </row>
    <row r="850" spans="5:20">
      <c r="E850" s="186"/>
      <c r="J850" s="186"/>
      <c r="O850" s="186"/>
      <c r="T850" s="186"/>
    </row>
    <row r="851" spans="5:20">
      <c r="E851" s="186"/>
      <c r="J851" s="186"/>
      <c r="O851" s="186"/>
      <c r="T851" s="186"/>
    </row>
    <row r="852" spans="5:20">
      <c r="E852" s="186"/>
      <c r="J852" s="186"/>
      <c r="O852" s="186"/>
      <c r="T852" s="186"/>
    </row>
    <row r="853" spans="5:20">
      <c r="E853" s="186"/>
      <c r="J853" s="186"/>
      <c r="O853" s="186"/>
      <c r="T853" s="186"/>
    </row>
    <row r="854" spans="5:20">
      <c r="E854" s="186"/>
      <c r="J854" s="186"/>
      <c r="O854" s="186"/>
      <c r="T854" s="186"/>
    </row>
    <row r="855" spans="5:20">
      <c r="E855" s="186"/>
      <c r="J855" s="186"/>
      <c r="O855" s="186"/>
      <c r="T855" s="186"/>
    </row>
    <row r="856" spans="5:20">
      <c r="E856" s="186"/>
      <c r="J856" s="186"/>
      <c r="O856" s="186"/>
      <c r="T856" s="186"/>
    </row>
    <row r="857" spans="5:20">
      <c r="E857" s="186"/>
      <c r="J857" s="186"/>
      <c r="O857" s="186"/>
      <c r="T857" s="186"/>
    </row>
    <row r="858" spans="5:20">
      <c r="E858" s="186"/>
      <c r="J858" s="186"/>
      <c r="O858" s="186"/>
      <c r="T858" s="186"/>
    </row>
    <row r="859" spans="5:20">
      <c r="E859" s="186"/>
      <c r="J859" s="186"/>
      <c r="O859" s="186"/>
      <c r="T859" s="186"/>
    </row>
    <row r="860" spans="5:20">
      <c r="E860" s="186"/>
      <c r="J860" s="186"/>
      <c r="O860" s="186"/>
      <c r="T860" s="186"/>
    </row>
    <row r="861" spans="5:20">
      <c r="E861" s="186"/>
      <c r="J861" s="186"/>
      <c r="O861" s="186"/>
      <c r="T861" s="186"/>
    </row>
    <row r="862" spans="5:20">
      <c r="E862" s="186"/>
      <c r="J862" s="186"/>
      <c r="O862" s="186"/>
      <c r="T862" s="186"/>
    </row>
    <row r="863" spans="5:20">
      <c r="E863" s="186"/>
      <c r="J863" s="186"/>
      <c r="O863" s="186"/>
      <c r="T863" s="186"/>
    </row>
    <row r="864" spans="5:20">
      <c r="E864" s="186"/>
      <c r="J864" s="186"/>
      <c r="O864" s="186"/>
      <c r="T864" s="186"/>
    </row>
    <row r="865" spans="5:20">
      <c r="E865" s="186"/>
      <c r="J865" s="186"/>
      <c r="O865" s="186"/>
      <c r="T865" s="186"/>
    </row>
    <row r="866" spans="5:20">
      <c r="E866" s="186"/>
      <c r="J866" s="186"/>
      <c r="O866" s="186"/>
      <c r="T866" s="186"/>
    </row>
    <row r="867" spans="5:20">
      <c r="E867" s="186"/>
      <c r="J867" s="186"/>
      <c r="O867" s="186"/>
      <c r="T867" s="186"/>
    </row>
    <row r="868" spans="5:20">
      <c r="E868" s="186"/>
      <c r="J868" s="186"/>
      <c r="O868" s="186"/>
      <c r="T868" s="186"/>
    </row>
    <row r="869" spans="5:20">
      <c r="E869" s="186"/>
      <c r="J869" s="186"/>
      <c r="O869" s="186"/>
      <c r="T869" s="186"/>
    </row>
    <row r="870" spans="5:20">
      <c r="E870" s="186"/>
      <c r="J870" s="186"/>
      <c r="O870" s="186"/>
      <c r="T870" s="186"/>
    </row>
    <row r="871" spans="5:20">
      <c r="E871" s="186"/>
      <c r="J871" s="186"/>
      <c r="O871" s="186"/>
      <c r="T871" s="186"/>
    </row>
    <row r="872" spans="5:20">
      <c r="E872" s="186"/>
      <c r="J872" s="186"/>
      <c r="O872" s="186"/>
      <c r="T872" s="186"/>
    </row>
    <row r="873" spans="5:20">
      <c r="E873" s="186"/>
      <c r="J873" s="186"/>
      <c r="O873" s="186"/>
      <c r="T873" s="186"/>
    </row>
    <row r="874" spans="5:20">
      <c r="E874" s="186"/>
      <c r="J874" s="186"/>
      <c r="O874" s="186"/>
      <c r="T874" s="186"/>
    </row>
    <row r="875" spans="5:20">
      <c r="E875" s="186"/>
      <c r="J875" s="186"/>
      <c r="O875" s="186"/>
      <c r="T875" s="186"/>
    </row>
    <row r="876" spans="5:20">
      <c r="E876" s="186"/>
      <c r="J876" s="186"/>
      <c r="O876" s="186"/>
      <c r="T876" s="186"/>
    </row>
    <row r="877" spans="5:20">
      <c r="E877" s="186"/>
      <c r="J877" s="186"/>
      <c r="O877" s="186"/>
      <c r="T877" s="186"/>
    </row>
    <row r="878" spans="5:20">
      <c r="E878" s="186"/>
      <c r="J878" s="186"/>
      <c r="O878" s="186"/>
      <c r="T878" s="186"/>
    </row>
    <row r="879" spans="5:20">
      <c r="E879" s="186"/>
      <c r="J879" s="186"/>
      <c r="O879" s="186"/>
      <c r="T879" s="186"/>
    </row>
    <row r="880" spans="5:20">
      <c r="E880" s="186"/>
      <c r="J880" s="186"/>
      <c r="O880" s="186"/>
      <c r="T880" s="186"/>
    </row>
    <row r="881" spans="5:20">
      <c r="E881" s="186"/>
      <c r="J881" s="186"/>
      <c r="O881" s="186"/>
      <c r="T881" s="186"/>
    </row>
    <row r="882" spans="5:20">
      <c r="E882" s="186"/>
      <c r="J882" s="186"/>
      <c r="O882" s="186"/>
      <c r="T882" s="186"/>
    </row>
    <row r="883" spans="5:20">
      <c r="E883" s="186"/>
      <c r="J883" s="186"/>
      <c r="O883" s="186"/>
      <c r="T883" s="186"/>
    </row>
    <row r="884" spans="5:20">
      <c r="E884" s="186"/>
      <c r="J884" s="186"/>
      <c r="O884" s="186"/>
      <c r="T884" s="186"/>
    </row>
    <row r="885" spans="5:20">
      <c r="E885" s="186"/>
      <c r="J885" s="186"/>
      <c r="O885" s="186"/>
      <c r="T885" s="186"/>
    </row>
    <row r="886" spans="5:20">
      <c r="E886" s="186"/>
      <c r="J886" s="186"/>
      <c r="O886" s="186"/>
      <c r="T886" s="186"/>
    </row>
    <row r="887" spans="5:20">
      <c r="E887" s="186"/>
      <c r="J887" s="186"/>
      <c r="O887" s="186"/>
      <c r="T887" s="186"/>
    </row>
    <row r="888" spans="5:20">
      <c r="E888" s="186"/>
      <c r="J888" s="186"/>
      <c r="O888" s="186"/>
      <c r="T888" s="186"/>
    </row>
    <row r="889" spans="5:20">
      <c r="E889" s="186"/>
      <c r="J889" s="186"/>
      <c r="O889" s="186"/>
      <c r="T889" s="186"/>
    </row>
    <row r="890" spans="5:20">
      <c r="E890" s="186"/>
      <c r="J890" s="186"/>
      <c r="O890" s="186"/>
      <c r="T890" s="186"/>
    </row>
    <row r="891" spans="5:20">
      <c r="E891" s="186"/>
      <c r="J891" s="186"/>
      <c r="O891" s="186"/>
      <c r="T891" s="186"/>
    </row>
    <row r="892" spans="5:20">
      <c r="E892" s="186"/>
      <c r="J892" s="186"/>
      <c r="O892" s="186"/>
      <c r="T892" s="186"/>
    </row>
    <row r="893" spans="5:20">
      <c r="E893" s="186"/>
      <c r="J893" s="186"/>
      <c r="O893" s="186"/>
      <c r="T893" s="186"/>
    </row>
    <row r="894" spans="5:20">
      <c r="E894" s="186"/>
      <c r="J894" s="186"/>
      <c r="O894" s="186"/>
      <c r="T894" s="186"/>
    </row>
    <row r="895" spans="5:20">
      <c r="E895" s="186"/>
      <c r="J895" s="186"/>
      <c r="O895" s="186"/>
      <c r="T895" s="186"/>
    </row>
    <row r="896" spans="5:20">
      <c r="E896" s="186"/>
      <c r="J896" s="186"/>
      <c r="O896" s="186"/>
      <c r="T896" s="186"/>
    </row>
    <row r="897" spans="5:20">
      <c r="E897" s="186"/>
      <c r="J897" s="186"/>
      <c r="O897" s="186"/>
      <c r="T897" s="186"/>
    </row>
    <row r="898" spans="5:20">
      <c r="E898" s="186"/>
      <c r="J898" s="186"/>
      <c r="O898" s="186"/>
      <c r="T898" s="186"/>
    </row>
    <row r="899" spans="5:20">
      <c r="E899" s="186"/>
      <c r="J899" s="186"/>
      <c r="O899" s="186"/>
      <c r="T899" s="186"/>
    </row>
    <row r="900" spans="5:20">
      <c r="E900" s="186"/>
      <c r="J900" s="186"/>
      <c r="O900" s="186"/>
      <c r="T900" s="186"/>
    </row>
    <row r="901" spans="5:20">
      <c r="E901" s="186"/>
      <c r="J901" s="186"/>
      <c r="O901" s="186"/>
      <c r="T901" s="186"/>
    </row>
    <row r="902" spans="5:20">
      <c r="E902" s="186"/>
      <c r="J902" s="186"/>
      <c r="O902" s="186"/>
      <c r="T902" s="186"/>
    </row>
    <row r="903" spans="5:20">
      <c r="E903" s="186"/>
      <c r="J903" s="186"/>
      <c r="O903" s="186"/>
      <c r="T903" s="186"/>
    </row>
    <row r="904" spans="5:20">
      <c r="E904" s="186"/>
      <c r="J904" s="186"/>
      <c r="O904" s="186"/>
      <c r="T904" s="186"/>
    </row>
    <row r="905" spans="5:20">
      <c r="E905" s="186"/>
      <c r="J905" s="186"/>
      <c r="O905" s="186"/>
      <c r="T905" s="186"/>
    </row>
    <row r="906" spans="5:20">
      <c r="E906" s="186"/>
      <c r="J906" s="186"/>
      <c r="O906" s="186"/>
      <c r="T906" s="186"/>
    </row>
    <row r="907" spans="5:20">
      <c r="E907" s="186"/>
      <c r="J907" s="186"/>
      <c r="O907" s="186"/>
      <c r="T907" s="186"/>
    </row>
    <row r="908" spans="5:20">
      <c r="E908" s="186"/>
      <c r="J908" s="186"/>
      <c r="O908" s="186"/>
      <c r="T908" s="186"/>
    </row>
    <row r="909" spans="5:20">
      <c r="E909" s="186"/>
      <c r="J909" s="186"/>
      <c r="O909" s="186"/>
      <c r="T909" s="186"/>
    </row>
    <row r="910" spans="5:20">
      <c r="E910" s="186"/>
      <c r="J910" s="186"/>
      <c r="O910" s="186"/>
      <c r="T910" s="186"/>
    </row>
    <row r="911" spans="5:20">
      <c r="E911" s="186"/>
      <c r="J911" s="186"/>
      <c r="O911" s="186"/>
      <c r="T911" s="186"/>
    </row>
    <row r="912" spans="5:20">
      <c r="E912" s="186"/>
      <c r="J912" s="186"/>
      <c r="O912" s="186"/>
      <c r="T912" s="186"/>
    </row>
    <row r="913" spans="5:20">
      <c r="E913" s="186"/>
      <c r="J913" s="186"/>
      <c r="O913" s="186"/>
      <c r="T913" s="186"/>
    </row>
    <row r="914" spans="5:20">
      <c r="E914" s="186"/>
      <c r="J914" s="186"/>
      <c r="O914" s="186"/>
      <c r="T914" s="186"/>
    </row>
    <row r="915" spans="5:20">
      <c r="E915" s="186"/>
      <c r="J915" s="186"/>
      <c r="O915" s="186"/>
      <c r="T915" s="186"/>
    </row>
    <row r="916" spans="5:20">
      <c r="E916" s="186"/>
      <c r="J916" s="186"/>
      <c r="O916" s="186"/>
      <c r="T916" s="186"/>
    </row>
    <row r="917" spans="5:20">
      <c r="E917" s="186"/>
      <c r="J917" s="186"/>
      <c r="O917" s="186"/>
      <c r="T917" s="186"/>
    </row>
    <row r="918" spans="5:20">
      <c r="E918" s="186"/>
      <c r="J918" s="186"/>
      <c r="O918" s="186"/>
      <c r="T918" s="186"/>
    </row>
    <row r="919" spans="5:20">
      <c r="E919" s="186"/>
      <c r="J919" s="186"/>
      <c r="O919" s="186"/>
      <c r="T919" s="186"/>
    </row>
    <row r="920" spans="5:20">
      <c r="E920" s="186"/>
      <c r="J920" s="186"/>
      <c r="O920" s="186"/>
      <c r="T920" s="186"/>
    </row>
    <row r="921" spans="5:20">
      <c r="E921" s="186"/>
      <c r="J921" s="186"/>
      <c r="O921" s="186"/>
      <c r="T921" s="186"/>
    </row>
    <row r="922" spans="5:20">
      <c r="E922" s="186"/>
      <c r="J922" s="186"/>
      <c r="O922" s="186"/>
      <c r="T922" s="186"/>
    </row>
    <row r="923" spans="5:20">
      <c r="E923" s="186"/>
      <c r="J923" s="186"/>
      <c r="O923" s="186"/>
      <c r="T923" s="186"/>
    </row>
    <row r="924" spans="5:20">
      <c r="E924" s="186"/>
      <c r="J924" s="186"/>
      <c r="O924" s="186"/>
      <c r="T924" s="186"/>
    </row>
    <row r="925" spans="5:20">
      <c r="E925" s="186"/>
      <c r="J925" s="186"/>
      <c r="O925" s="186"/>
      <c r="T925" s="186"/>
    </row>
    <row r="926" spans="5:20">
      <c r="E926" s="186"/>
      <c r="J926" s="186"/>
      <c r="O926" s="186"/>
      <c r="T926" s="186"/>
    </row>
    <row r="927" spans="5:20">
      <c r="E927" s="186"/>
      <c r="J927" s="186"/>
      <c r="O927" s="186"/>
      <c r="T927" s="186"/>
    </row>
    <row r="928" spans="5:20">
      <c r="E928" s="186"/>
      <c r="J928" s="186"/>
      <c r="O928" s="186"/>
      <c r="T928" s="186"/>
    </row>
    <row r="929" spans="5:20">
      <c r="E929" s="186"/>
      <c r="J929" s="186"/>
      <c r="O929" s="186"/>
      <c r="T929" s="186"/>
    </row>
    <row r="930" spans="5:20">
      <c r="E930" s="186"/>
      <c r="J930" s="186"/>
      <c r="O930" s="186"/>
      <c r="T930" s="186"/>
    </row>
    <row r="931" spans="5:20">
      <c r="E931" s="186"/>
      <c r="J931" s="186"/>
      <c r="O931" s="186"/>
      <c r="T931" s="186"/>
    </row>
    <row r="932" spans="5:20">
      <c r="E932" s="186"/>
      <c r="J932" s="186"/>
      <c r="O932" s="186"/>
      <c r="T932" s="186"/>
    </row>
    <row r="933" spans="5:20">
      <c r="E933" s="186"/>
      <c r="J933" s="186"/>
      <c r="O933" s="186"/>
      <c r="T933" s="186"/>
    </row>
    <row r="934" spans="5:20">
      <c r="E934" s="186"/>
      <c r="J934" s="186"/>
      <c r="O934" s="186"/>
      <c r="T934" s="186"/>
    </row>
    <row r="935" spans="5:20">
      <c r="E935" s="186"/>
      <c r="J935" s="186"/>
      <c r="O935" s="186"/>
      <c r="T935" s="186"/>
    </row>
    <row r="936" spans="5:20">
      <c r="E936" s="186"/>
      <c r="J936" s="186"/>
      <c r="O936" s="186"/>
      <c r="T936" s="186"/>
    </row>
    <row r="937" spans="5:20">
      <c r="E937" s="186"/>
      <c r="J937" s="186"/>
      <c r="O937" s="186"/>
      <c r="T937" s="186"/>
    </row>
    <row r="938" spans="5:20">
      <c r="E938" s="186"/>
      <c r="J938" s="186"/>
      <c r="O938" s="186"/>
      <c r="T938" s="186"/>
    </row>
    <row r="939" spans="5:20">
      <c r="E939" s="186"/>
      <c r="J939" s="186"/>
      <c r="O939" s="186"/>
      <c r="T939" s="186"/>
    </row>
    <row r="940" spans="5:20">
      <c r="E940" s="186"/>
      <c r="J940" s="186"/>
      <c r="O940" s="186"/>
      <c r="T940" s="186"/>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5"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pageSetUpPr fitToPage="1"/>
  </sheetPr>
  <dimension ref="A1:U870"/>
  <sheetViews>
    <sheetView windowProtection="1"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28515625" defaultRowHeight="12.75"/>
  <cols>
    <col min="1" max="1" width="7.140625" style="244" customWidth="1"/>
    <col min="2" max="2" width="46.42578125" style="245" customWidth="1"/>
    <col min="3" max="4" width="7.85546875" style="185" customWidth="1"/>
    <col min="5" max="5" width="7.85546875" style="112" customWidth="1"/>
    <col min="6" max="6" width="11.5703125" style="186" customWidth="1"/>
    <col min="7" max="7" width="3.7109375" style="112" customWidth="1"/>
    <col min="8" max="9" width="7.85546875" style="185" customWidth="1"/>
    <col min="10" max="10" width="7.85546875" style="112" customWidth="1"/>
    <col min="11" max="11" width="11.5703125" style="186" customWidth="1"/>
    <col min="12" max="12" width="3.7109375" style="112" customWidth="1"/>
    <col min="13" max="14" width="7.85546875" style="185" customWidth="1"/>
    <col min="15" max="15" width="7.85546875" style="112" customWidth="1"/>
    <col min="16" max="16" width="11.5703125" style="186" customWidth="1"/>
    <col min="17" max="17" width="3.7109375" style="112" customWidth="1"/>
    <col min="18" max="19" width="7.85546875" style="185" customWidth="1"/>
    <col min="20" max="20" width="7.85546875" style="112" customWidth="1"/>
    <col min="21" max="21" width="11.5703125" style="186" customWidth="1"/>
    <col min="22" max="256" width="9.28515625" style="112"/>
    <col min="257" max="257" width="7.140625" style="112" customWidth="1"/>
    <col min="258" max="258" width="46.42578125" style="112" customWidth="1"/>
    <col min="259" max="259" width="8.140625" style="112" customWidth="1"/>
    <col min="260" max="260" width="7.42578125" style="112" customWidth="1"/>
    <col min="261" max="261" width="9.85546875" style="112" customWidth="1"/>
    <col min="262" max="262" width="11.5703125" style="112" customWidth="1"/>
    <col min="263" max="512" width="9.28515625" style="112"/>
    <col min="513" max="513" width="7.140625" style="112" customWidth="1"/>
    <col min="514" max="514" width="46.42578125" style="112" customWidth="1"/>
    <col min="515" max="515" width="8.140625" style="112" customWidth="1"/>
    <col min="516" max="516" width="7.42578125" style="112" customWidth="1"/>
    <col min="517" max="517" width="9.85546875" style="112" customWidth="1"/>
    <col min="518" max="518" width="11.5703125" style="112" customWidth="1"/>
    <col min="519" max="768" width="9.28515625" style="112"/>
    <col min="769" max="769" width="7.140625" style="112" customWidth="1"/>
    <col min="770" max="770" width="46.42578125" style="112" customWidth="1"/>
    <col min="771" max="771" width="8.140625" style="112" customWidth="1"/>
    <col min="772" max="772" width="7.42578125" style="112" customWidth="1"/>
    <col min="773" max="773" width="9.85546875" style="112" customWidth="1"/>
    <col min="774" max="774" width="11.5703125" style="112" customWidth="1"/>
    <col min="775" max="1024" width="9.28515625" style="112"/>
    <col min="1025" max="1025" width="7.140625" style="112" customWidth="1"/>
    <col min="1026" max="1026" width="46.42578125" style="112" customWidth="1"/>
    <col min="1027" max="1027" width="8.140625" style="112" customWidth="1"/>
    <col min="1028" max="1028" width="7.42578125" style="112" customWidth="1"/>
    <col min="1029" max="1029" width="9.85546875" style="112" customWidth="1"/>
    <col min="1030" max="1030" width="11.5703125" style="112" customWidth="1"/>
    <col min="1031" max="1280" width="9.28515625" style="112"/>
    <col min="1281" max="1281" width="7.140625" style="112" customWidth="1"/>
    <col min="1282" max="1282" width="46.42578125" style="112" customWidth="1"/>
    <col min="1283" max="1283" width="8.140625" style="112" customWidth="1"/>
    <col min="1284" max="1284" width="7.42578125" style="112" customWidth="1"/>
    <col min="1285" max="1285" width="9.85546875" style="112" customWidth="1"/>
    <col min="1286" max="1286" width="11.5703125" style="112" customWidth="1"/>
    <col min="1287" max="1536" width="9.28515625" style="112"/>
    <col min="1537" max="1537" width="7.140625" style="112" customWidth="1"/>
    <col min="1538" max="1538" width="46.42578125" style="112" customWidth="1"/>
    <col min="1539" max="1539" width="8.140625" style="112" customWidth="1"/>
    <col min="1540" max="1540" width="7.42578125" style="112" customWidth="1"/>
    <col min="1541" max="1541" width="9.85546875" style="112" customWidth="1"/>
    <col min="1542" max="1542" width="11.5703125" style="112" customWidth="1"/>
    <col min="1543" max="1792" width="9.28515625" style="112"/>
    <col min="1793" max="1793" width="7.140625" style="112" customWidth="1"/>
    <col min="1794" max="1794" width="46.42578125" style="112" customWidth="1"/>
    <col min="1795" max="1795" width="8.140625" style="112" customWidth="1"/>
    <col min="1796" max="1796" width="7.42578125" style="112" customWidth="1"/>
    <col min="1797" max="1797" width="9.85546875" style="112" customWidth="1"/>
    <col min="1798" max="1798" width="11.5703125" style="112" customWidth="1"/>
    <col min="1799" max="2048" width="9.28515625" style="112"/>
    <col min="2049" max="2049" width="7.140625" style="112" customWidth="1"/>
    <col min="2050" max="2050" width="46.42578125" style="112" customWidth="1"/>
    <col min="2051" max="2051" width="8.140625" style="112" customWidth="1"/>
    <col min="2052" max="2052" width="7.42578125" style="112" customWidth="1"/>
    <col min="2053" max="2053" width="9.85546875" style="112" customWidth="1"/>
    <col min="2054" max="2054" width="11.5703125" style="112" customWidth="1"/>
    <col min="2055" max="2304" width="9.28515625" style="112"/>
    <col min="2305" max="2305" width="7.140625" style="112" customWidth="1"/>
    <col min="2306" max="2306" width="46.42578125" style="112" customWidth="1"/>
    <col min="2307" max="2307" width="8.140625" style="112" customWidth="1"/>
    <col min="2308" max="2308" width="7.42578125" style="112" customWidth="1"/>
    <col min="2309" max="2309" width="9.85546875" style="112" customWidth="1"/>
    <col min="2310" max="2310" width="11.5703125" style="112" customWidth="1"/>
    <col min="2311" max="2560" width="9.28515625" style="112"/>
    <col min="2561" max="2561" width="7.140625" style="112" customWidth="1"/>
    <col min="2562" max="2562" width="46.42578125" style="112" customWidth="1"/>
    <col min="2563" max="2563" width="8.140625" style="112" customWidth="1"/>
    <col min="2564" max="2564" width="7.42578125" style="112" customWidth="1"/>
    <col min="2565" max="2565" width="9.85546875" style="112" customWidth="1"/>
    <col min="2566" max="2566" width="11.5703125" style="112" customWidth="1"/>
    <col min="2567" max="2816" width="9.28515625" style="112"/>
    <col min="2817" max="2817" width="7.140625" style="112" customWidth="1"/>
    <col min="2818" max="2818" width="46.42578125" style="112" customWidth="1"/>
    <col min="2819" max="2819" width="8.140625" style="112" customWidth="1"/>
    <col min="2820" max="2820" width="7.42578125" style="112" customWidth="1"/>
    <col min="2821" max="2821" width="9.85546875" style="112" customWidth="1"/>
    <col min="2822" max="2822" width="11.5703125" style="112" customWidth="1"/>
    <col min="2823" max="3072" width="9.28515625" style="112"/>
    <col min="3073" max="3073" width="7.140625" style="112" customWidth="1"/>
    <col min="3074" max="3074" width="46.42578125" style="112" customWidth="1"/>
    <col min="3075" max="3075" width="8.140625" style="112" customWidth="1"/>
    <col min="3076" max="3076" width="7.42578125" style="112" customWidth="1"/>
    <col min="3077" max="3077" width="9.85546875" style="112" customWidth="1"/>
    <col min="3078" max="3078" width="11.5703125" style="112" customWidth="1"/>
    <col min="3079" max="3328" width="9.28515625" style="112"/>
    <col min="3329" max="3329" width="7.140625" style="112" customWidth="1"/>
    <col min="3330" max="3330" width="46.42578125" style="112" customWidth="1"/>
    <col min="3331" max="3331" width="8.140625" style="112" customWidth="1"/>
    <col min="3332" max="3332" width="7.42578125" style="112" customWidth="1"/>
    <col min="3333" max="3333" width="9.85546875" style="112" customWidth="1"/>
    <col min="3334" max="3334" width="11.5703125" style="112" customWidth="1"/>
    <col min="3335" max="3584" width="9.28515625" style="112"/>
    <col min="3585" max="3585" width="7.140625" style="112" customWidth="1"/>
    <col min="3586" max="3586" width="46.42578125" style="112" customWidth="1"/>
    <col min="3587" max="3587" width="8.140625" style="112" customWidth="1"/>
    <col min="3588" max="3588" width="7.42578125" style="112" customWidth="1"/>
    <col min="3589" max="3589" width="9.85546875" style="112" customWidth="1"/>
    <col min="3590" max="3590" width="11.5703125" style="112" customWidth="1"/>
    <col min="3591" max="3840" width="9.28515625" style="112"/>
    <col min="3841" max="3841" width="7.140625" style="112" customWidth="1"/>
    <col min="3842" max="3842" width="46.42578125" style="112" customWidth="1"/>
    <col min="3843" max="3843" width="8.140625" style="112" customWidth="1"/>
    <col min="3844" max="3844" width="7.42578125" style="112" customWidth="1"/>
    <col min="3845" max="3845" width="9.85546875" style="112" customWidth="1"/>
    <col min="3846" max="3846" width="11.5703125" style="112" customWidth="1"/>
    <col min="3847" max="4096" width="9.28515625" style="112"/>
    <col min="4097" max="4097" width="7.140625" style="112" customWidth="1"/>
    <col min="4098" max="4098" width="46.42578125" style="112" customWidth="1"/>
    <col min="4099" max="4099" width="8.140625" style="112" customWidth="1"/>
    <col min="4100" max="4100" width="7.42578125" style="112" customWidth="1"/>
    <col min="4101" max="4101" width="9.85546875" style="112" customWidth="1"/>
    <col min="4102" max="4102" width="11.5703125" style="112" customWidth="1"/>
    <col min="4103" max="4352" width="9.28515625" style="112"/>
    <col min="4353" max="4353" width="7.140625" style="112" customWidth="1"/>
    <col min="4354" max="4354" width="46.42578125" style="112" customWidth="1"/>
    <col min="4355" max="4355" width="8.140625" style="112" customWidth="1"/>
    <col min="4356" max="4356" width="7.42578125" style="112" customWidth="1"/>
    <col min="4357" max="4357" width="9.85546875" style="112" customWidth="1"/>
    <col min="4358" max="4358" width="11.5703125" style="112" customWidth="1"/>
    <col min="4359" max="4608" width="9.28515625" style="112"/>
    <col min="4609" max="4609" width="7.140625" style="112" customWidth="1"/>
    <col min="4610" max="4610" width="46.42578125" style="112" customWidth="1"/>
    <col min="4611" max="4611" width="8.140625" style="112" customWidth="1"/>
    <col min="4612" max="4612" width="7.42578125" style="112" customWidth="1"/>
    <col min="4613" max="4613" width="9.85546875" style="112" customWidth="1"/>
    <col min="4614" max="4614" width="11.5703125" style="112" customWidth="1"/>
    <col min="4615" max="4864" width="9.28515625" style="112"/>
    <col min="4865" max="4865" width="7.140625" style="112" customWidth="1"/>
    <col min="4866" max="4866" width="46.42578125" style="112" customWidth="1"/>
    <col min="4867" max="4867" width="8.140625" style="112" customWidth="1"/>
    <col min="4868" max="4868" width="7.42578125" style="112" customWidth="1"/>
    <col min="4869" max="4869" width="9.85546875" style="112" customWidth="1"/>
    <col min="4870" max="4870" width="11.5703125" style="112" customWidth="1"/>
    <col min="4871" max="5120" width="9.28515625" style="112"/>
    <col min="5121" max="5121" width="7.140625" style="112" customWidth="1"/>
    <col min="5122" max="5122" width="46.42578125" style="112" customWidth="1"/>
    <col min="5123" max="5123" width="8.140625" style="112" customWidth="1"/>
    <col min="5124" max="5124" width="7.42578125" style="112" customWidth="1"/>
    <col min="5125" max="5125" width="9.85546875" style="112" customWidth="1"/>
    <col min="5126" max="5126" width="11.5703125" style="112" customWidth="1"/>
    <col min="5127" max="5376" width="9.28515625" style="112"/>
    <col min="5377" max="5377" width="7.140625" style="112" customWidth="1"/>
    <col min="5378" max="5378" width="46.42578125" style="112" customWidth="1"/>
    <col min="5379" max="5379" width="8.140625" style="112" customWidth="1"/>
    <col min="5380" max="5380" width="7.42578125" style="112" customWidth="1"/>
    <col min="5381" max="5381" width="9.85546875" style="112" customWidth="1"/>
    <col min="5382" max="5382" width="11.5703125" style="112" customWidth="1"/>
    <col min="5383" max="5632" width="9.28515625" style="112"/>
    <col min="5633" max="5633" width="7.140625" style="112" customWidth="1"/>
    <col min="5634" max="5634" width="46.42578125" style="112" customWidth="1"/>
    <col min="5635" max="5635" width="8.140625" style="112" customWidth="1"/>
    <col min="5636" max="5636" width="7.42578125" style="112" customWidth="1"/>
    <col min="5637" max="5637" width="9.85546875" style="112" customWidth="1"/>
    <col min="5638" max="5638" width="11.5703125" style="112" customWidth="1"/>
    <col min="5639" max="5888" width="9.28515625" style="112"/>
    <col min="5889" max="5889" width="7.140625" style="112" customWidth="1"/>
    <col min="5890" max="5890" width="46.42578125" style="112" customWidth="1"/>
    <col min="5891" max="5891" width="8.140625" style="112" customWidth="1"/>
    <col min="5892" max="5892" width="7.42578125" style="112" customWidth="1"/>
    <col min="5893" max="5893" width="9.85546875" style="112" customWidth="1"/>
    <col min="5894" max="5894" width="11.5703125" style="112" customWidth="1"/>
    <col min="5895" max="6144" width="9.28515625" style="112"/>
    <col min="6145" max="6145" width="7.140625" style="112" customWidth="1"/>
    <col min="6146" max="6146" width="46.42578125" style="112" customWidth="1"/>
    <col min="6147" max="6147" width="8.140625" style="112" customWidth="1"/>
    <col min="6148" max="6148" width="7.42578125" style="112" customWidth="1"/>
    <col min="6149" max="6149" width="9.85546875" style="112" customWidth="1"/>
    <col min="6150" max="6150" width="11.5703125" style="112" customWidth="1"/>
    <col min="6151" max="6400" width="9.28515625" style="112"/>
    <col min="6401" max="6401" width="7.140625" style="112" customWidth="1"/>
    <col min="6402" max="6402" width="46.42578125" style="112" customWidth="1"/>
    <col min="6403" max="6403" width="8.140625" style="112" customWidth="1"/>
    <col min="6404" max="6404" width="7.42578125" style="112" customWidth="1"/>
    <col min="6405" max="6405" width="9.85546875" style="112" customWidth="1"/>
    <col min="6406" max="6406" width="11.5703125" style="112" customWidth="1"/>
    <col min="6407" max="6656" width="9.28515625" style="112"/>
    <col min="6657" max="6657" width="7.140625" style="112" customWidth="1"/>
    <col min="6658" max="6658" width="46.42578125" style="112" customWidth="1"/>
    <col min="6659" max="6659" width="8.140625" style="112" customWidth="1"/>
    <col min="6660" max="6660" width="7.42578125" style="112" customWidth="1"/>
    <col min="6661" max="6661" width="9.85546875" style="112" customWidth="1"/>
    <col min="6662" max="6662" width="11.5703125" style="112" customWidth="1"/>
    <col min="6663" max="6912" width="9.28515625" style="112"/>
    <col min="6913" max="6913" width="7.140625" style="112" customWidth="1"/>
    <col min="6914" max="6914" width="46.42578125" style="112" customWidth="1"/>
    <col min="6915" max="6915" width="8.140625" style="112" customWidth="1"/>
    <col min="6916" max="6916" width="7.42578125" style="112" customWidth="1"/>
    <col min="6917" max="6917" width="9.85546875" style="112" customWidth="1"/>
    <col min="6918" max="6918" width="11.5703125" style="112" customWidth="1"/>
    <col min="6919" max="7168" width="9.28515625" style="112"/>
    <col min="7169" max="7169" width="7.140625" style="112" customWidth="1"/>
    <col min="7170" max="7170" width="46.42578125" style="112" customWidth="1"/>
    <col min="7171" max="7171" width="8.140625" style="112" customWidth="1"/>
    <col min="7172" max="7172" width="7.42578125" style="112" customWidth="1"/>
    <col min="7173" max="7173" width="9.85546875" style="112" customWidth="1"/>
    <col min="7174" max="7174" width="11.5703125" style="112" customWidth="1"/>
    <col min="7175" max="7424" width="9.28515625" style="112"/>
    <col min="7425" max="7425" width="7.140625" style="112" customWidth="1"/>
    <col min="7426" max="7426" width="46.42578125" style="112" customWidth="1"/>
    <col min="7427" max="7427" width="8.140625" style="112" customWidth="1"/>
    <col min="7428" max="7428" width="7.42578125" style="112" customWidth="1"/>
    <col min="7429" max="7429" width="9.85546875" style="112" customWidth="1"/>
    <col min="7430" max="7430" width="11.5703125" style="112" customWidth="1"/>
    <col min="7431" max="7680" width="9.28515625" style="112"/>
    <col min="7681" max="7681" width="7.140625" style="112" customWidth="1"/>
    <col min="7682" max="7682" width="46.42578125" style="112" customWidth="1"/>
    <col min="7683" max="7683" width="8.140625" style="112" customWidth="1"/>
    <col min="7684" max="7684" width="7.42578125" style="112" customWidth="1"/>
    <col min="7685" max="7685" width="9.85546875" style="112" customWidth="1"/>
    <col min="7686" max="7686" width="11.5703125" style="112" customWidth="1"/>
    <col min="7687" max="7936" width="9.28515625" style="112"/>
    <col min="7937" max="7937" width="7.140625" style="112" customWidth="1"/>
    <col min="7938" max="7938" width="46.42578125" style="112" customWidth="1"/>
    <col min="7939" max="7939" width="8.140625" style="112" customWidth="1"/>
    <col min="7940" max="7940" width="7.42578125" style="112" customWidth="1"/>
    <col min="7941" max="7941" width="9.85546875" style="112" customWidth="1"/>
    <col min="7942" max="7942" width="11.5703125" style="112" customWidth="1"/>
    <col min="7943" max="8192" width="9.28515625" style="112"/>
    <col min="8193" max="8193" width="7.140625" style="112" customWidth="1"/>
    <col min="8194" max="8194" width="46.42578125" style="112" customWidth="1"/>
    <col min="8195" max="8195" width="8.140625" style="112" customWidth="1"/>
    <col min="8196" max="8196" width="7.42578125" style="112" customWidth="1"/>
    <col min="8197" max="8197" width="9.85546875" style="112" customWidth="1"/>
    <col min="8198" max="8198" width="11.5703125" style="112" customWidth="1"/>
    <col min="8199" max="8448" width="9.28515625" style="112"/>
    <col min="8449" max="8449" width="7.140625" style="112" customWidth="1"/>
    <col min="8450" max="8450" width="46.42578125" style="112" customWidth="1"/>
    <col min="8451" max="8451" width="8.140625" style="112" customWidth="1"/>
    <col min="8452" max="8452" width="7.42578125" style="112" customWidth="1"/>
    <col min="8453" max="8453" width="9.85546875" style="112" customWidth="1"/>
    <col min="8454" max="8454" width="11.5703125" style="112" customWidth="1"/>
    <col min="8455" max="8704" width="9.28515625" style="112"/>
    <col min="8705" max="8705" width="7.140625" style="112" customWidth="1"/>
    <col min="8706" max="8706" width="46.42578125" style="112" customWidth="1"/>
    <col min="8707" max="8707" width="8.140625" style="112" customWidth="1"/>
    <col min="8708" max="8708" width="7.42578125" style="112" customWidth="1"/>
    <col min="8709" max="8709" width="9.85546875" style="112" customWidth="1"/>
    <col min="8710" max="8710" width="11.5703125" style="112" customWidth="1"/>
    <col min="8711" max="8960" width="9.28515625" style="112"/>
    <col min="8961" max="8961" width="7.140625" style="112" customWidth="1"/>
    <col min="8962" max="8962" width="46.42578125" style="112" customWidth="1"/>
    <col min="8963" max="8963" width="8.140625" style="112" customWidth="1"/>
    <col min="8964" max="8964" width="7.42578125" style="112" customWidth="1"/>
    <col min="8965" max="8965" width="9.85546875" style="112" customWidth="1"/>
    <col min="8966" max="8966" width="11.5703125" style="112" customWidth="1"/>
    <col min="8967" max="9216" width="9.28515625" style="112"/>
    <col min="9217" max="9217" width="7.140625" style="112" customWidth="1"/>
    <col min="9218" max="9218" width="46.42578125" style="112" customWidth="1"/>
    <col min="9219" max="9219" width="8.140625" style="112" customWidth="1"/>
    <col min="9220" max="9220" width="7.42578125" style="112" customWidth="1"/>
    <col min="9221" max="9221" width="9.85546875" style="112" customWidth="1"/>
    <col min="9222" max="9222" width="11.5703125" style="112" customWidth="1"/>
    <col min="9223" max="9472" width="9.28515625" style="112"/>
    <col min="9473" max="9473" width="7.140625" style="112" customWidth="1"/>
    <col min="9474" max="9474" width="46.42578125" style="112" customWidth="1"/>
    <col min="9475" max="9475" width="8.140625" style="112" customWidth="1"/>
    <col min="9476" max="9476" width="7.42578125" style="112" customWidth="1"/>
    <col min="9477" max="9477" width="9.85546875" style="112" customWidth="1"/>
    <col min="9478" max="9478" width="11.5703125" style="112" customWidth="1"/>
    <col min="9479" max="9728" width="9.28515625" style="112"/>
    <col min="9729" max="9729" width="7.140625" style="112" customWidth="1"/>
    <col min="9730" max="9730" width="46.42578125" style="112" customWidth="1"/>
    <col min="9731" max="9731" width="8.140625" style="112" customWidth="1"/>
    <col min="9732" max="9732" width="7.42578125" style="112" customWidth="1"/>
    <col min="9733" max="9733" width="9.85546875" style="112" customWidth="1"/>
    <col min="9734" max="9734" width="11.5703125" style="112" customWidth="1"/>
    <col min="9735" max="9984" width="9.28515625" style="112"/>
    <col min="9985" max="9985" width="7.140625" style="112" customWidth="1"/>
    <col min="9986" max="9986" width="46.42578125" style="112" customWidth="1"/>
    <col min="9987" max="9987" width="8.140625" style="112" customWidth="1"/>
    <col min="9988" max="9988" width="7.42578125" style="112" customWidth="1"/>
    <col min="9989" max="9989" width="9.85546875" style="112" customWidth="1"/>
    <col min="9990" max="9990" width="11.5703125" style="112" customWidth="1"/>
    <col min="9991" max="10240" width="9.28515625" style="112"/>
    <col min="10241" max="10241" width="7.140625" style="112" customWidth="1"/>
    <col min="10242" max="10242" width="46.42578125" style="112" customWidth="1"/>
    <col min="10243" max="10243" width="8.140625" style="112" customWidth="1"/>
    <col min="10244" max="10244" width="7.42578125" style="112" customWidth="1"/>
    <col min="10245" max="10245" width="9.85546875" style="112" customWidth="1"/>
    <col min="10246" max="10246" width="11.5703125" style="112" customWidth="1"/>
    <col min="10247" max="10496" width="9.28515625" style="112"/>
    <col min="10497" max="10497" width="7.140625" style="112" customWidth="1"/>
    <col min="10498" max="10498" width="46.42578125" style="112" customWidth="1"/>
    <col min="10499" max="10499" width="8.140625" style="112" customWidth="1"/>
    <col min="10500" max="10500" width="7.42578125" style="112" customWidth="1"/>
    <col min="10501" max="10501" width="9.85546875" style="112" customWidth="1"/>
    <col min="10502" max="10502" width="11.5703125" style="112" customWidth="1"/>
    <col min="10503" max="10752" width="9.28515625" style="112"/>
    <col min="10753" max="10753" width="7.140625" style="112" customWidth="1"/>
    <col min="10754" max="10754" width="46.42578125" style="112" customWidth="1"/>
    <col min="10755" max="10755" width="8.140625" style="112" customWidth="1"/>
    <col min="10756" max="10756" width="7.42578125" style="112" customWidth="1"/>
    <col min="10757" max="10757" width="9.85546875" style="112" customWidth="1"/>
    <col min="10758" max="10758" width="11.5703125" style="112" customWidth="1"/>
    <col min="10759" max="11008" width="9.28515625" style="112"/>
    <col min="11009" max="11009" width="7.140625" style="112" customWidth="1"/>
    <col min="11010" max="11010" width="46.42578125" style="112" customWidth="1"/>
    <col min="11011" max="11011" width="8.140625" style="112" customWidth="1"/>
    <col min="11012" max="11012" width="7.42578125" style="112" customWidth="1"/>
    <col min="11013" max="11013" width="9.85546875" style="112" customWidth="1"/>
    <col min="11014" max="11014" width="11.5703125" style="112" customWidth="1"/>
    <col min="11015" max="11264" width="9.28515625" style="112"/>
    <col min="11265" max="11265" width="7.140625" style="112" customWidth="1"/>
    <col min="11266" max="11266" width="46.42578125" style="112" customWidth="1"/>
    <col min="11267" max="11267" width="8.140625" style="112" customWidth="1"/>
    <col min="11268" max="11268" width="7.42578125" style="112" customWidth="1"/>
    <col min="11269" max="11269" width="9.85546875" style="112" customWidth="1"/>
    <col min="11270" max="11270" width="11.5703125" style="112" customWidth="1"/>
    <col min="11271" max="11520" width="9.28515625" style="112"/>
    <col min="11521" max="11521" width="7.140625" style="112" customWidth="1"/>
    <col min="11522" max="11522" width="46.42578125" style="112" customWidth="1"/>
    <col min="11523" max="11523" width="8.140625" style="112" customWidth="1"/>
    <col min="11524" max="11524" width="7.42578125" style="112" customWidth="1"/>
    <col min="11525" max="11525" width="9.85546875" style="112" customWidth="1"/>
    <col min="11526" max="11526" width="11.5703125" style="112" customWidth="1"/>
    <col min="11527" max="11776" width="9.28515625" style="112"/>
    <col min="11777" max="11777" width="7.140625" style="112" customWidth="1"/>
    <col min="11778" max="11778" width="46.42578125" style="112" customWidth="1"/>
    <col min="11779" max="11779" width="8.140625" style="112" customWidth="1"/>
    <col min="11780" max="11780" width="7.42578125" style="112" customWidth="1"/>
    <col min="11781" max="11781" width="9.85546875" style="112" customWidth="1"/>
    <col min="11782" max="11782" width="11.5703125" style="112" customWidth="1"/>
    <col min="11783" max="12032" width="9.28515625" style="112"/>
    <col min="12033" max="12033" width="7.140625" style="112" customWidth="1"/>
    <col min="12034" max="12034" width="46.42578125" style="112" customWidth="1"/>
    <col min="12035" max="12035" width="8.140625" style="112" customWidth="1"/>
    <col min="12036" max="12036" width="7.42578125" style="112" customWidth="1"/>
    <col min="12037" max="12037" width="9.85546875" style="112" customWidth="1"/>
    <col min="12038" max="12038" width="11.5703125" style="112" customWidth="1"/>
    <col min="12039" max="12288" width="9.28515625" style="112"/>
    <col min="12289" max="12289" width="7.140625" style="112" customWidth="1"/>
    <col min="12290" max="12290" width="46.42578125" style="112" customWidth="1"/>
    <col min="12291" max="12291" width="8.140625" style="112" customWidth="1"/>
    <col min="12292" max="12292" width="7.42578125" style="112" customWidth="1"/>
    <col min="12293" max="12293" width="9.85546875" style="112" customWidth="1"/>
    <col min="12294" max="12294" width="11.5703125" style="112" customWidth="1"/>
    <col min="12295" max="12544" width="9.28515625" style="112"/>
    <col min="12545" max="12545" width="7.140625" style="112" customWidth="1"/>
    <col min="12546" max="12546" width="46.42578125" style="112" customWidth="1"/>
    <col min="12547" max="12547" width="8.140625" style="112" customWidth="1"/>
    <col min="12548" max="12548" width="7.42578125" style="112" customWidth="1"/>
    <col min="12549" max="12549" width="9.85546875" style="112" customWidth="1"/>
    <col min="12550" max="12550" width="11.5703125" style="112" customWidth="1"/>
    <col min="12551" max="12800" width="9.28515625" style="112"/>
    <col min="12801" max="12801" width="7.140625" style="112" customWidth="1"/>
    <col min="12802" max="12802" width="46.42578125" style="112" customWidth="1"/>
    <col min="12803" max="12803" width="8.140625" style="112" customWidth="1"/>
    <col min="12804" max="12804" width="7.42578125" style="112" customWidth="1"/>
    <col min="12805" max="12805" width="9.85546875" style="112" customWidth="1"/>
    <col min="12806" max="12806" width="11.5703125" style="112" customWidth="1"/>
    <col min="12807" max="13056" width="9.28515625" style="112"/>
    <col min="13057" max="13057" width="7.140625" style="112" customWidth="1"/>
    <col min="13058" max="13058" width="46.42578125" style="112" customWidth="1"/>
    <col min="13059" max="13059" width="8.140625" style="112" customWidth="1"/>
    <col min="13060" max="13060" width="7.42578125" style="112" customWidth="1"/>
    <col min="13061" max="13061" width="9.85546875" style="112" customWidth="1"/>
    <col min="13062" max="13062" width="11.5703125" style="112" customWidth="1"/>
    <col min="13063" max="13312" width="9.28515625" style="112"/>
    <col min="13313" max="13313" width="7.140625" style="112" customWidth="1"/>
    <col min="13314" max="13314" width="46.42578125" style="112" customWidth="1"/>
    <col min="13315" max="13315" width="8.140625" style="112" customWidth="1"/>
    <col min="13316" max="13316" width="7.42578125" style="112" customWidth="1"/>
    <col min="13317" max="13317" width="9.85546875" style="112" customWidth="1"/>
    <col min="13318" max="13318" width="11.5703125" style="112" customWidth="1"/>
    <col min="13319" max="13568" width="9.28515625" style="112"/>
    <col min="13569" max="13569" width="7.140625" style="112" customWidth="1"/>
    <col min="13570" max="13570" width="46.42578125" style="112" customWidth="1"/>
    <col min="13571" max="13571" width="8.140625" style="112" customWidth="1"/>
    <col min="13572" max="13572" width="7.42578125" style="112" customWidth="1"/>
    <col min="13573" max="13573" width="9.85546875" style="112" customWidth="1"/>
    <col min="13574" max="13574" width="11.5703125" style="112" customWidth="1"/>
    <col min="13575" max="13824" width="9.28515625" style="112"/>
    <col min="13825" max="13825" width="7.140625" style="112" customWidth="1"/>
    <col min="13826" max="13826" width="46.42578125" style="112" customWidth="1"/>
    <col min="13827" max="13827" width="8.140625" style="112" customWidth="1"/>
    <col min="13828" max="13828" width="7.42578125" style="112" customWidth="1"/>
    <col min="13829" max="13829" width="9.85546875" style="112" customWidth="1"/>
    <col min="13830" max="13830" width="11.5703125" style="112" customWidth="1"/>
    <col min="13831" max="14080" width="9.28515625" style="112"/>
    <col min="14081" max="14081" width="7.140625" style="112" customWidth="1"/>
    <col min="14082" max="14082" width="46.42578125" style="112" customWidth="1"/>
    <col min="14083" max="14083" width="8.140625" style="112" customWidth="1"/>
    <col min="14084" max="14084" width="7.42578125" style="112" customWidth="1"/>
    <col min="14085" max="14085" width="9.85546875" style="112" customWidth="1"/>
    <col min="14086" max="14086" width="11.5703125" style="112" customWidth="1"/>
    <col min="14087" max="14336" width="9.28515625" style="112"/>
    <col min="14337" max="14337" width="7.140625" style="112" customWidth="1"/>
    <col min="14338" max="14338" width="46.42578125" style="112" customWidth="1"/>
    <col min="14339" max="14339" width="8.140625" style="112" customWidth="1"/>
    <col min="14340" max="14340" width="7.42578125" style="112" customWidth="1"/>
    <col min="14341" max="14341" width="9.85546875" style="112" customWidth="1"/>
    <col min="14342" max="14342" width="11.5703125" style="112" customWidth="1"/>
    <col min="14343" max="14592" width="9.28515625" style="112"/>
    <col min="14593" max="14593" width="7.140625" style="112" customWidth="1"/>
    <col min="14594" max="14594" width="46.42578125" style="112" customWidth="1"/>
    <col min="14595" max="14595" width="8.140625" style="112" customWidth="1"/>
    <col min="14596" max="14596" width="7.42578125" style="112" customWidth="1"/>
    <col min="14597" max="14597" width="9.85546875" style="112" customWidth="1"/>
    <col min="14598" max="14598" width="11.5703125" style="112" customWidth="1"/>
    <col min="14599" max="14848" width="9.28515625" style="112"/>
    <col min="14849" max="14849" width="7.140625" style="112" customWidth="1"/>
    <col min="14850" max="14850" width="46.42578125" style="112" customWidth="1"/>
    <col min="14851" max="14851" width="8.140625" style="112" customWidth="1"/>
    <col min="14852" max="14852" width="7.42578125" style="112" customWidth="1"/>
    <col min="14853" max="14853" width="9.85546875" style="112" customWidth="1"/>
    <col min="14854" max="14854" width="11.5703125" style="112" customWidth="1"/>
    <col min="14855" max="15104" width="9.28515625" style="112"/>
    <col min="15105" max="15105" width="7.140625" style="112" customWidth="1"/>
    <col min="15106" max="15106" width="46.42578125" style="112" customWidth="1"/>
    <col min="15107" max="15107" width="8.140625" style="112" customWidth="1"/>
    <col min="15108" max="15108" width="7.42578125" style="112" customWidth="1"/>
    <col min="15109" max="15109" width="9.85546875" style="112" customWidth="1"/>
    <col min="15110" max="15110" width="11.5703125" style="112" customWidth="1"/>
    <col min="15111" max="15360" width="9.28515625" style="112"/>
    <col min="15361" max="15361" width="7.140625" style="112" customWidth="1"/>
    <col min="15362" max="15362" width="46.42578125" style="112" customWidth="1"/>
    <col min="15363" max="15363" width="8.140625" style="112" customWidth="1"/>
    <col min="15364" max="15364" width="7.42578125" style="112" customWidth="1"/>
    <col min="15365" max="15365" width="9.85546875" style="112" customWidth="1"/>
    <col min="15366" max="15366" width="11.5703125" style="112" customWidth="1"/>
    <col min="15367" max="15616" width="9.28515625" style="112"/>
    <col min="15617" max="15617" width="7.140625" style="112" customWidth="1"/>
    <col min="15618" max="15618" width="46.42578125" style="112" customWidth="1"/>
    <col min="15619" max="15619" width="8.140625" style="112" customWidth="1"/>
    <col min="15620" max="15620" width="7.42578125" style="112" customWidth="1"/>
    <col min="15621" max="15621" width="9.85546875" style="112" customWidth="1"/>
    <col min="15622" max="15622" width="11.5703125" style="112" customWidth="1"/>
    <col min="15623" max="15872" width="9.28515625" style="112"/>
    <col min="15873" max="15873" width="7.140625" style="112" customWidth="1"/>
    <col min="15874" max="15874" width="46.42578125" style="112" customWidth="1"/>
    <col min="15875" max="15875" width="8.140625" style="112" customWidth="1"/>
    <col min="15876" max="15876" width="7.42578125" style="112" customWidth="1"/>
    <col min="15877" max="15877" width="9.85546875" style="112" customWidth="1"/>
    <col min="15878" max="15878" width="11.5703125" style="112" customWidth="1"/>
    <col min="15879" max="16128" width="9.28515625" style="112"/>
    <col min="16129" max="16129" width="7.140625" style="112" customWidth="1"/>
    <col min="16130" max="16130" width="46.42578125" style="112" customWidth="1"/>
    <col min="16131" max="16131" width="8.140625" style="112" customWidth="1"/>
    <col min="16132" max="16132" width="7.42578125" style="112" customWidth="1"/>
    <col min="16133" max="16133" width="9.85546875" style="112" customWidth="1"/>
    <col min="16134" max="16134" width="11.5703125" style="112" customWidth="1"/>
    <col min="16135" max="16384" width="9.28515625" style="112"/>
  </cols>
  <sheetData>
    <row r="1" spans="1:21">
      <c r="C1" s="1160" t="s">
        <v>1265</v>
      </c>
      <c r="D1" s="1160"/>
      <c r="E1" s="1160"/>
      <c r="F1" s="1160"/>
      <c r="H1" s="1160" t="s">
        <v>1990</v>
      </c>
      <c r="I1" s="1160"/>
      <c r="J1" s="1160"/>
      <c r="K1" s="1160"/>
      <c r="M1" s="1160" t="s">
        <v>1991</v>
      </c>
      <c r="N1" s="1160"/>
      <c r="O1" s="1160"/>
      <c r="P1" s="1160"/>
      <c r="R1" s="1160" t="s">
        <v>1992</v>
      </c>
      <c r="S1" s="1160"/>
      <c r="T1" s="1160"/>
      <c r="U1" s="1160"/>
    </row>
    <row r="2" spans="1:21" s="106" customFormat="1">
      <c r="A2" s="115"/>
      <c r="B2" s="116"/>
      <c r="C2" s="117"/>
      <c r="D2" s="117"/>
      <c r="E2" s="118"/>
      <c r="F2" s="119"/>
      <c r="H2" s="117"/>
      <c r="I2" s="117"/>
      <c r="J2" s="118"/>
      <c r="K2" s="119"/>
      <c r="M2" s="117"/>
      <c r="N2" s="117"/>
      <c r="O2" s="118"/>
      <c r="P2" s="119"/>
      <c r="R2" s="117"/>
      <c r="S2" s="117"/>
      <c r="T2" s="118"/>
      <c r="U2" s="119"/>
    </row>
    <row r="3" spans="1:21" s="241" customFormat="1" ht="25.5">
      <c r="A3" s="107" t="s">
        <v>1269</v>
      </c>
      <c r="B3" s="103" t="s">
        <v>1270</v>
      </c>
      <c r="C3" s="103" t="s">
        <v>1271</v>
      </c>
      <c r="D3" s="103" t="s">
        <v>1272</v>
      </c>
      <c r="E3" s="103" t="s">
        <v>1257</v>
      </c>
      <c r="F3" s="263" t="s">
        <v>1253</v>
      </c>
      <c r="H3" s="103" t="s">
        <v>1271</v>
      </c>
      <c r="I3" s="103" t="s">
        <v>1272</v>
      </c>
      <c r="J3" s="103" t="s">
        <v>1257</v>
      </c>
      <c r="K3" s="263" t="s">
        <v>1253</v>
      </c>
      <c r="M3" s="103" t="s">
        <v>1271</v>
      </c>
      <c r="N3" s="103" t="s">
        <v>1272</v>
      </c>
      <c r="O3" s="103" t="s">
        <v>1257</v>
      </c>
      <c r="P3" s="263" t="s">
        <v>1253</v>
      </c>
      <c r="R3" s="103" t="s">
        <v>1271</v>
      </c>
      <c r="S3" s="103" t="s">
        <v>1272</v>
      </c>
      <c r="T3" s="103" t="s">
        <v>1257</v>
      </c>
      <c r="U3" s="263" t="s">
        <v>1253</v>
      </c>
    </row>
    <row r="4" spans="1:21" s="106" customFormat="1">
      <c r="A4" s="221"/>
      <c r="B4" s="213"/>
      <c r="C4" s="185"/>
      <c r="D4" s="185"/>
      <c r="E4" s="185"/>
      <c r="F4" s="261"/>
      <c r="H4" s="185"/>
      <c r="I4" s="185"/>
      <c r="J4" s="185"/>
      <c r="K4" s="261"/>
      <c r="M4" s="185"/>
      <c r="N4" s="185"/>
      <c r="O4" s="185"/>
      <c r="P4" s="261"/>
      <c r="R4" s="185"/>
      <c r="S4" s="185"/>
      <c r="T4" s="185"/>
      <c r="U4" s="261"/>
    </row>
    <row r="5" spans="1:21">
      <c r="A5" s="107" t="s">
        <v>1283</v>
      </c>
      <c r="B5" s="108" t="s">
        <v>1317</v>
      </c>
      <c r="C5" s="107"/>
      <c r="D5" s="107"/>
      <c r="E5" s="107"/>
      <c r="F5" s="110"/>
      <c r="G5" s="111"/>
      <c r="H5" s="107"/>
      <c r="I5" s="107"/>
      <c r="J5" s="107"/>
      <c r="K5" s="110"/>
      <c r="M5" s="107"/>
      <c r="N5" s="107"/>
      <c r="O5" s="107"/>
      <c r="P5" s="110"/>
      <c r="R5" s="107"/>
      <c r="S5" s="107"/>
      <c r="T5" s="107"/>
      <c r="U5" s="110"/>
    </row>
    <row r="6" spans="1:21" ht="18" customHeight="1">
      <c r="A6" s="257"/>
      <c r="B6" s="256" t="s">
        <v>1750</v>
      </c>
      <c r="C6" s="188"/>
      <c r="D6" s="259"/>
      <c r="E6" s="245"/>
      <c r="F6" s="110"/>
      <c r="G6" s="111"/>
      <c r="H6" s="188"/>
      <c r="I6" s="259"/>
      <c r="J6" s="245"/>
      <c r="K6" s="110"/>
      <c r="M6" s="188"/>
      <c r="N6" s="259"/>
      <c r="O6" s="245"/>
      <c r="P6" s="110"/>
      <c r="R6" s="188"/>
      <c r="S6" s="259"/>
      <c r="T6" s="245"/>
      <c r="U6" s="110"/>
    </row>
    <row r="7" spans="1:21" ht="43.5" customHeight="1">
      <c r="A7" s="254" t="s">
        <v>1751</v>
      </c>
      <c r="B7" s="187" t="s">
        <v>1752</v>
      </c>
      <c r="C7" s="188" t="s">
        <v>1</v>
      </c>
      <c r="D7" s="250">
        <v>4</v>
      </c>
      <c r="E7" s="1069"/>
      <c r="F7" s="114">
        <f>D7*E7</f>
        <v>0</v>
      </c>
      <c r="G7" s="111"/>
      <c r="H7" s="188" t="s">
        <v>1</v>
      </c>
      <c r="I7" s="250"/>
      <c r="J7" s="189">
        <f>E7</f>
        <v>0</v>
      </c>
      <c r="K7" s="114">
        <f>I7*J7</f>
        <v>0</v>
      </c>
      <c r="M7" s="188" t="s">
        <v>1</v>
      </c>
      <c r="N7" s="250"/>
      <c r="O7" s="189">
        <f>E7</f>
        <v>0</v>
      </c>
      <c r="P7" s="114">
        <f>N7*O7</f>
        <v>0</v>
      </c>
      <c r="R7" s="188" t="s">
        <v>1</v>
      </c>
      <c r="S7" s="250">
        <v>4</v>
      </c>
      <c r="T7" s="189">
        <f>E7</f>
        <v>0</v>
      </c>
      <c r="U7" s="114">
        <f>S7*T7</f>
        <v>0</v>
      </c>
    </row>
    <row r="8" spans="1:21" ht="99" customHeight="1">
      <c r="A8" s="254" t="s">
        <v>1753</v>
      </c>
      <c r="B8" s="187" t="s">
        <v>1754</v>
      </c>
      <c r="C8" s="188" t="s">
        <v>1</v>
      </c>
      <c r="D8" s="255">
        <v>1</v>
      </c>
      <c r="E8" s="1069"/>
      <c r="F8" s="114">
        <f t="shared" ref="F8:F14" si="0">D8*E8</f>
        <v>0</v>
      </c>
      <c r="G8" s="111"/>
      <c r="H8" s="188" t="s">
        <v>1</v>
      </c>
      <c r="I8" s="255"/>
      <c r="J8" s="189">
        <f t="shared" ref="J8:J14" si="1">E8</f>
        <v>0</v>
      </c>
      <c r="K8" s="114">
        <f t="shared" ref="K8:K14" si="2">I8*J8</f>
        <v>0</v>
      </c>
      <c r="M8" s="188" t="s">
        <v>1</v>
      </c>
      <c r="N8" s="255"/>
      <c r="O8" s="189">
        <f t="shared" ref="O8:O14" si="3">E8</f>
        <v>0</v>
      </c>
      <c r="P8" s="114">
        <f t="shared" ref="P8:P14" si="4">N8*O8</f>
        <v>0</v>
      </c>
      <c r="R8" s="188" t="s">
        <v>1</v>
      </c>
      <c r="S8" s="255">
        <v>1</v>
      </c>
      <c r="T8" s="189">
        <f t="shared" ref="T8:T14" si="5">E8</f>
        <v>0</v>
      </c>
      <c r="U8" s="114">
        <f t="shared" ref="U8:U14" si="6">S8*T8</f>
        <v>0</v>
      </c>
    </row>
    <row r="9" spans="1:21" ht="96" customHeight="1">
      <c r="A9" s="254" t="s">
        <v>1755</v>
      </c>
      <c r="B9" s="187" t="s">
        <v>1756</v>
      </c>
      <c r="C9" s="188" t="s">
        <v>1</v>
      </c>
      <c r="D9" s="255">
        <v>1</v>
      </c>
      <c r="E9" s="1069"/>
      <c r="F9" s="114">
        <f t="shared" si="0"/>
        <v>0</v>
      </c>
      <c r="G9" s="111"/>
      <c r="H9" s="188" t="s">
        <v>1</v>
      </c>
      <c r="I9" s="255"/>
      <c r="J9" s="189">
        <f t="shared" si="1"/>
        <v>0</v>
      </c>
      <c r="K9" s="114">
        <f t="shared" si="2"/>
        <v>0</v>
      </c>
      <c r="M9" s="188" t="s">
        <v>1</v>
      </c>
      <c r="N9" s="255"/>
      <c r="O9" s="189">
        <f t="shared" si="3"/>
        <v>0</v>
      </c>
      <c r="P9" s="114">
        <f t="shared" si="4"/>
        <v>0</v>
      </c>
      <c r="R9" s="188" t="s">
        <v>1</v>
      </c>
      <c r="S9" s="255">
        <v>1</v>
      </c>
      <c r="T9" s="189">
        <f t="shared" si="5"/>
        <v>0</v>
      </c>
      <c r="U9" s="114">
        <f t="shared" si="6"/>
        <v>0</v>
      </c>
    </row>
    <row r="10" spans="1:21" ht="32.25" customHeight="1">
      <c r="A10" s="254" t="s">
        <v>1757</v>
      </c>
      <c r="B10" s="187" t="s">
        <v>1758</v>
      </c>
      <c r="C10" s="188" t="s">
        <v>1</v>
      </c>
      <c r="D10" s="255">
        <v>1</v>
      </c>
      <c r="E10" s="1069"/>
      <c r="F10" s="114">
        <f t="shared" si="0"/>
        <v>0</v>
      </c>
      <c r="G10" s="111"/>
      <c r="H10" s="188" t="s">
        <v>1</v>
      </c>
      <c r="I10" s="255"/>
      <c r="J10" s="189">
        <f t="shared" si="1"/>
        <v>0</v>
      </c>
      <c r="K10" s="114">
        <f t="shared" si="2"/>
        <v>0</v>
      </c>
      <c r="M10" s="188" t="s">
        <v>1</v>
      </c>
      <c r="N10" s="255"/>
      <c r="O10" s="189">
        <f t="shared" si="3"/>
        <v>0</v>
      </c>
      <c r="P10" s="114">
        <f t="shared" si="4"/>
        <v>0</v>
      </c>
      <c r="R10" s="188" t="s">
        <v>1</v>
      </c>
      <c r="S10" s="255">
        <v>1</v>
      </c>
      <c r="T10" s="189">
        <f t="shared" si="5"/>
        <v>0</v>
      </c>
      <c r="U10" s="114">
        <f t="shared" si="6"/>
        <v>0</v>
      </c>
    </row>
    <row r="11" spans="1:21" ht="118.5" customHeight="1">
      <c r="A11" s="254" t="s">
        <v>1759</v>
      </c>
      <c r="B11" s="187" t="s">
        <v>1760</v>
      </c>
      <c r="C11" s="188" t="s">
        <v>41</v>
      </c>
      <c r="D11" s="255">
        <v>1</v>
      </c>
      <c r="E11" s="1069"/>
      <c r="F11" s="114">
        <f t="shared" si="0"/>
        <v>0</v>
      </c>
      <c r="G11" s="111"/>
      <c r="H11" s="188" t="s">
        <v>41</v>
      </c>
      <c r="I11" s="255"/>
      <c r="J11" s="189">
        <f t="shared" si="1"/>
        <v>0</v>
      </c>
      <c r="K11" s="114">
        <f t="shared" si="2"/>
        <v>0</v>
      </c>
      <c r="M11" s="188" t="s">
        <v>41</v>
      </c>
      <c r="N11" s="255"/>
      <c r="O11" s="189">
        <f t="shared" si="3"/>
        <v>0</v>
      </c>
      <c r="P11" s="114">
        <f t="shared" si="4"/>
        <v>0</v>
      </c>
      <c r="R11" s="188" t="s">
        <v>41</v>
      </c>
      <c r="S11" s="255">
        <v>1</v>
      </c>
      <c r="T11" s="189">
        <f t="shared" si="5"/>
        <v>0</v>
      </c>
      <c r="U11" s="114">
        <f t="shared" si="6"/>
        <v>0</v>
      </c>
    </row>
    <row r="12" spans="1:21" ht="18" customHeight="1">
      <c r="A12" s="254" t="s">
        <v>1761</v>
      </c>
      <c r="B12" s="187" t="s">
        <v>1762</v>
      </c>
      <c r="C12" s="188" t="s">
        <v>41</v>
      </c>
      <c r="D12" s="255">
        <v>1</v>
      </c>
      <c r="E12" s="1069"/>
      <c r="F12" s="114">
        <f t="shared" si="0"/>
        <v>0</v>
      </c>
      <c r="G12" s="111"/>
      <c r="H12" s="188" t="s">
        <v>41</v>
      </c>
      <c r="I12" s="255"/>
      <c r="J12" s="189">
        <f t="shared" si="1"/>
        <v>0</v>
      </c>
      <c r="K12" s="114">
        <f t="shared" si="2"/>
        <v>0</v>
      </c>
      <c r="M12" s="188" t="s">
        <v>41</v>
      </c>
      <c r="N12" s="255"/>
      <c r="O12" s="189">
        <f t="shared" si="3"/>
        <v>0</v>
      </c>
      <c r="P12" s="114">
        <f t="shared" si="4"/>
        <v>0</v>
      </c>
      <c r="R12" s="188" t="s">
        <v>41</v>
      </c>
      <c r="S12" s="255">
        <v>1</v>
      </c>
      <c r="T12" s="189">
        <f t="shared" si="5"/>
        <v>0</v>
      </c>
      <c r="U12" s="114">
        <f t="shared" si="6"/>
        <v>0</v>
      </c>
    </row>
    <row r="13" spans="1:21" ht="29.25" customHeight="1">
      <c r="A13" s="254" t="s">
        <v>1763</v>
      </c>
      <c r="B13" s="187" t="s">
        <v>1764</v>
      </c>
      <c r="C13" s="188" t="s">
        <v>41</v>
      </c>
      <c r="D13" s="255">
        <v>1</v>
      </c>
      <c r="E13" s="1069"/>
      <c r="F13" s="114">
        <f t="shared" si="0"/>
        <v>0</v>
      </c>
      <c r="G13" s="111"/>
      <c r="H13" s="188" t="s">
        <v>41</v>
      </c>
      <c r="I13" s="255"/>
      <c r="J13" s="189">
        <f t="shared" si="1"/>
        <v>0</v>
      </c>
      <c r="K13" s="114">
        <f t="shared" si="2"/>
        <v>0</v>
      </c>
      <c r="M13" s="188" t="s">
        <v>41</v>
      </c>
      <c r="N13" s="255"/>
      <c r="O13" s="189">
        <f t="shared" si="3"/>
        <v>0</v>
      </c>
      <c r="P13" s="114">
        <f t="shared" si="4"/>
        <v>0</v>
      </c>
      <c r="R13" s="188" t="s">
        <v>41</v>
      </c>
      <c r="S13" s="255">
        <v>1</v>
      </c>
      <c r="T13" s="189">
        <f t="shared" si="5"/>
        <v>0</v>
      </c>
      <c r="U13" s="114">
        <f t="shared" si="6"/>
        <v>0</v>
      </c>
    </row>
    <row r="14" spans="1:21" ht="15.75" customHeight="1">
      <c r="A14" s="254" t="s">
        <v>1765</v>
      </c>
      <c r="B14" s="187" t="s">
        <v>1766</v>
      </c>
      <c r="C14" s="188" t="s">
        <v>41</v>
      </c>
      <c r="D14" s="255">
        <v>1</v>
      </c>
      <c r="E14" s="1069"/>
      <c r="F14" s="114">
        <f t="shared" si="0"/>
        <v>0</v>
      </c>
      <c r="G14" s="111"/>
      <c r="H14" s="188" t="s">
        <v>41</v>
      </c>
      <c r="I14" s="255"/>
      <c r="J14" s="189">
        <f t="shared" si="1"/>
        <v>0</v>
      </c>
      <c r="K14" s="114">
        <f t="shared" si="2"/>
        <v>0</v>
      </c>
      <c r="M14" s="188" t="s">
        <v>41</v>
      </c>
      <c r="N14" s="255"/>
      <c r="O14" s="189">
        <f t="shared" si="3"/>
        <v>0</v>
      </c>
      <c r="P14" s="114">
        <f t="shared" si="4"/>
        <v>0</v>
      </c>
      <c r="R14" s="188" t="s">
        <v>41</v>
      </c>
      <c r="S14" s="255">
        <v>1</v>
      </c>
      <c r="T14" s="189">
        <f t="shared" si="5"/>
        <v>0</v>
      </c>
      <c r="U14" s="114">
        <f t="shared" si="6"/>
        <v>0</v>
      </c>
    </row>
    <row r="15" spans="1:21">
      <c r="A15" s="257"/>
      <c r="B15" s="187"/>
      <c r="C15" s="188"/>
      <c r="D15" s="255"/>
      <c r="E15" s="245"/>
      <c r="F15" s="114"/>
      <c r="G15" s="111"/>
      <c r="H15" s="188"/>
      <c r="I15" s="255"/>
      <c r="J15" s="245"/>
      <c r="K15" s="114"/>
      <c r="M15" s="188"/>
      <c r="N15" s="255"/>
      <c r="O15" s="245"/>
      <c r="P15" s="114"/>
      <c r="R15" s="188"/>
      <c r="S15" s="255"/>
      <c r="T15" s="245"/>
      <c r="U15" s="114"/>
    </row>
    <row r="16" spans="1:21">
      <c r="A16" s="126" t="s">
        <v>1283</v>
      </c>
      <c r="B16" s="127" t="s">
        <v>1767</v>
      </c>
      <c r="C16" s="128"/>
      <c r="D16" s="128"/>
      <c r="E16" s="128"/>
      <c r="F16" s="129">
        <f>SUM(F7:F15)</f>
        <v>0</v>
      </c>
      <c r="H16" s="128"/>
      <c r="I16" s="128"/>
      <c r="J16" s="128"/>
      <c r="K16" s="129">
        <f>SUM(K7:K15)</f>
        <v>0</v>
      </c>
      <c r="M16" s="128"/>
      <c r="N16" s="128"/>
      <c r="O16" s="128"/>
      <c r="P16" s="129">
        <f>SUM(P7:P15)</f>
        <v>0</v>
      </c>
      <c r="R16" s="128"/>
      <c r="S16" s="128"/>
      <c r="T16" s="128"/>
      <c r="U16" s="129">
        <f>SUM(U7:U15)</f>
        <v>0</v>
      </c>
    </row>
    <row r="17" spans="1:21" ht="14.25" customHeight="1">
      <c r="A17" s="113"/>
      <c r="B17" s="262"/>
      <c r="C17" s="109"/>
      <c r="D17" s="109"/>
      <c r="E17" s="109"/>
      <c r="F17" s="109"/>
      <c r="G17" s="111"/>
      <c r="H17" s="109"/>
      <c r="I17" s="109"/>
      <c r="J17" s="109"/>
      <c r="K17" s="109"/>
      <c r="M17" s="109"/>
      <c r="N17" s="109"/>
      <c r="O17" s="109"/>
      <c r="P17" s="109"/>
      <c r="R17" s="109"/>
      <c r="S17" s="109"/>
      <c r="T17" s="109"/>
      <c r="U17" s="109"/>
    </row>
    <row r="18" spans="1:21">
      <c r="A18" s="257"/>
      <c r="B18" s="187"/>
      <c r="C18" s="109"/>
      <c r="D18" s="109"/>
      <c r="E18" s="109"/>
      <c r="F18" s="109"/>
      <c r="G18" s="111"/>
      <c r="H18" s="109"/>
      <c r="I18" s="109"/>
      <c r="J18" s="109"/>
      <c r="K18" s="109"/>
      <c r="M18" s="109"/>
      <c r="N18" s="109"/>
      <c r="O18" s="109"/>
      <c r="P18" s="109"/>
      <c r="R18" s="109"/>
      <c r="S18" s="109"/>
      <c r="T18" s="109"/>
      <c r="U18" s="109"/>
    </row>
    <row r="19" spans="1:21">
      <c r="E19" s="186"/>
      <c r="J19" s="186"/>
      <c r="O19" s="186"/>
      <c r="T19" s="186"/>
    </row>
    <row r="20" spans="1:21">
      <c r="E20" s="186"/>
      <c r="J20" s="186"/>
      <c r="O20" s="186"/>
      <c r="T20" s="186"/>
    </row>
    <row r="21" spans="1:21">
      <c r="E21" s="186"/>
      <c r="J21" s="186"/>
      <c r="O21" s="186"/>
      <c r="T21" s="186"/>
    </row>
    <row r="22" spans="1:21">
      <c r="E22" s="186"/>
      <c r="J22" s="186"/>
      <c r="O22" s="186"/>
      <c r="T22" s="186"/>
    </row>
    <row r="23" spans="1:21">
      <c r="E23" s="186"/>
      <c r="J23" s="186"/>
      <c r="O23" s="186"/>
      <c r="T23" s="186"/>
    </row>
    <row r="24" spans="1:21">
      <c r="E24" s="186"/>
      <c r="J24" s="186"/>
      <c r="O24" s="186"/>
      <c r="T24" s="186"/>
    </row>
    <row r="25" spans="1:21">
      <c r="E25" s="186"/>
      <c r="J25" s="186"/>
      <c r="O25" s="186"/>
      <c r="T25" s="186"/>
    </row>
    <row r="26" spans="1:21">
      <c r="E26" s="186"/>
      <c r="J26" s="186"/>
      <c r="O26" s="186"/>
      <c r="T26" s="186"/>
    </row>
    <row r="27" spans="1:21">
      <c r="E27" s="186"/>
      <c r="J27" s="186"/>
      <c r="O27" s="186"/>
      <c r="T27" s="186"/>
    </row>
    <row r="28" spans="1:21">
      <c r="E28" s="186"/>
      <c r="J28" s="186"/>
      <c r="O28" s="186"/>
      <c r="T28" s="186"/>
    </row>
    <row r="29" spans="1:21">
      <c r="E29" s="186"/>
      <c r="J29" s="186"/>
      <c r="O29" s="186"/>
      <c r="T29" s="186"/>
    </row>
    <row r="30" spans="1:21">
      <c r="E30" s="186"/>
      <c r="J30" s="186"/>
      <c r="O30" s="186"/>
      <c r="T30" s="186"/>
    </row>
    <row r="31" spans="1:21">
      <c r="E31" s="186"/>
      <c r="J31" s="186"/>
      <c r="O31" s="186"/>
      <c r="T31" s="186"/>
    </row>
    <row r="32" spans="1:21">
      <c r="E32" s="186"/>
      <c r="J32" s="186"/>
      <c r="O32" s="186"/>
      <c r="T32" s="186"/>
    </row>
    <row r="33" spans="5:20">
      <c r="E33" s="186"/>
      <c r="J33" s="186"/>
      <c r="O33" s="186"/>
      <c r="T33" s="186"/>
    </row>
    <row r="34" spans="5:20">
      <c r="E34" s="186"/>
      <c r="J34" s="186"/>
      <c r="O34" s="186"/>
      <c r="T34" s="186"/>
    </row>
    <row r="35" spans="5:20">
      <c r="E35" s="186"/>
      <c r="J35" s="186"/>
      <c r="O35" s="186"/>
      <c r="T35" s="186"/>
    </row>
    <row r="36" spans="5:20">
      <c r="E36" s="186"/>
      <c r="J36" s="186"/>
      <c r="O36" s="186"/>
      <c r="T36" s="186"/>
    </row>
    <row r="37" spans="5:20">
      <c r="E37" s="186"/>
      <c r="J37" s="186"/>
      <c r="O37" s="186"/>
      <c r="T37" s="186"/>
    </row>
    <row r="38" spans="5:20">
      <c r="E38" s="186"/>
      <c r="J38" s="186"/>
      <c r="O38" s="186"/>
      <c r="T38" s="186"/>
    </row>
    <row r="39" spans="5:20">
      <c r="E39" s="186"/>
      <c r="J39" s="186"/>
      <c r="O39" s="186"/>
      <c r="T39" s="186"/>
    </row>
    <row r="40" spans="5:20">
      <c r="E40" s="186"/>
      <c r="J40" s="186"/>
      <c r="O40" s="186"/>
      <c r="T40" s="186"/>
    </row>
    <row r="41" spans="5:20">
      <c r="E41" s="186"/>
      <c r="J41" s="186"/>
      <c r="O41" s="186"/>
      <c r="T41" s="186"/>
    </row>
    <row r="42" spans="5:20">
      <c r="E42" s="186"/>
      <c r="J42" s="186"/>
      <c r="O42" s="186"/>
      <c r="T42" s="186"/>
    </row>
    <row r="43" spans="5:20">
      <c r="E43" s="186"/>
      <c r="J43" s="186"/>
      <c r="O43" s="186"/>
      <c r="T43" s="186"/>
    </row>
    <row r="44" spans="5:20">
      <c r="E44" s="186"/>
      <c r="J44" s="186"/>
      <c r="O44" s="186"/>
      <c r="T44" s="186"/>
    </row>
    <row r="45" spans="5:20">
      <c r="E45" s="186"/>
      <c r="J45" s="186"/>
      <c r="O45" s="186"/>
      <c r="T45" s="186"/>
    </row>
    <row r="46" spans="5:20">
      <c r="E46" s="186"/>
      <c r="J46" s="186"/>
      <c r="O46" s="186"/>
      <c r="T46" s="186"/>
    </row>
    <row r="47" spans="5:20">
      <c r="E47" s="186"/>
      <c r="J47" s="186"/>
      <c r="O47" s="186"/>
      <c r="T47" s="186"/>
    </row>
    <row r="48" spans="5:20">
      <c r="E48" s="186"/>
      <c r="J48" s="186"/>
      <c r="O48" s="186"/>
      <c r="T48" s="186"/>
    </row>
    <row r="49" spans="5:20">
      <c r="E49" s="186"/>
      <c r="J49" s="186"/>
      <c r="O49" s="186"/>
      <c r="T49" s="186"/>
    </row>
    <row r="50" spans="5:20">
      <c r="E50" s="186"/>
      <c r="J50" s="186"/>
      <c r="O50" s="186"/>
      <c r="T50" s="186"/>
    </row>
    <row r="51" spans="5:20">
      <c r="E51" s="186"/>
      <c r="J51" s="186"/>
      <c r="O51" s="186"/>
      <c r="T51" s="186"/>
    </row>
    <row r="52" spans="5:20">
      <c r="E52" s="186"/>
      <c r="J52" s="186"/>
      <c r="O52" s="186"/>
      <c r="T52" s="186"/>
    </row>
    <row r="53" spans="5:20">
      <c r="E53" s="186"/>
      <c r="J53" s="186"/>
      <c r="O53" s="186"/>
      <c r="T53" s="186"/>
    </row>
    <row r="54" spans="5:20">
      <c r="E54" s="186"/>
      <c r="J54" s="186"/>
      <c r="O54" s="186"/>
      <c r="T54" s="186"/>
    </row>
    <row r="55" spans="5:20">
      <c r="E55" s="186"/>
      <c r="J55" s="186"/>
      <c r="O55" s="186"/>
      <c r="T55" s="186"/>
    </row>
    <row r="56" spans="5:20">
      <c r="E56" s="186"/>
      <c r="J56" s="186"/>
      <c r="O56" s="186"/>
      <c r="T56" s="186"/>
    </row>
    <row r="57" spans="5:20">
      <c r="E57" s="186"/>
      <c r="J57" s="186"/>
      <c r="O57" s="186"/>
      <c r="T57" s="186"/>
    </row>
    <row r="58" spans="5:20">
      <c r="E58" s="186"/>
      <c r="J58" s="186"/>
      <c r="O58" s="186"/>
      <c r="T58" s="186"/>
    </row>
    <row r="59" spans="5:20">
      <c r="E59" s="186"/>
      <c r="J59" s="186"/>
      <c r="O59" s="186"/>
      <c r="T59" s="186"/>
    </row>
    <row r="60" spans="5:20">
      <c r="E60" s="186"/>
      <c r="J60" s="186"/>
      <c r="O60" s="186"/>
      <c r="T60" s="186"/>
    </row>
    <row r="61" spans="5:20">
      <c r="E61" s="186"/>
      <c r="J61" s="186"/>
      <c r="O61" s="186"/>
      <c r="T61" s="186"/>
    </row>
    <row r="62" spans="5:20">
      <c r="E62" s="186"/>
      <c r="J62" s="186"/>
      <c r="O62" s="186"/>
      <c r="T62" s="186"/>
    </row>
    <row r="63" spans="5:20">
      <c r="E63" s="186"/>
      <c r="J63" s="186"/>
      <c r="O63" s="186"/>
      <c r="T63" s="186"/>
    </row>
    <row r="64" spans="5:20">
      <c r="E64" s="186"/>
      <c r="J64" s="186"/>
      <c r="O64" s="186"/>
      <c r="T64" s="186"/>
    </row>
    <row r="65" spans="5:20">
      <c r="E65" s="186"/>
      <c r="J65" s="186"/>
      <c r="O65" s="186"/>
      <c r="T65" s="186"/>
    </row>
    <row r="66" spans="5:20">
      <c r="E66" s="186"/>
      <c r="J66" s="186"/>
      <c r="O66" s="186"/>
      <c r="T66" s="186"/>
    </row>
    <row r="67" spans="5:20">
      <c r="E67" s="186"/>
      <c r="J67" s="186"/>
      <c r="O67" s="186"/>
      <c r="T67" s="186"/>
    </row>
    <row r="68" spans="5:20">
      <c r="E68" s="186"/>
      <c r="J68" s="186"/>
      <c r="O68" s="186"/>
      <c r="T68" s="186"/>
    </row>
    <row r="69" spans="5:20">
      <c r="E69" s="186"/>
      <c r="J69" s="186"/>
      <c r="O69" s="186"/>
      <c r="T69" s="186"/>
    </row>
    <row r="70" spans="5:20">
      <c r="E70" s="186"/>
      <c r="J70" s="186"/>
      <c r="O70" s="186"/>
      <c r="T70" s="186"/>
    </row>
    <row r="71" spans="5:20">
      <c r="E71" s="186"/>
      <c r="J71" s="186"/>
      <c r="O71" s="186"/>
      <c r="T71" s="186"/>
    </row>
    <row r="72" spans="5:20">
      <c r="E72" s="186"/>
      <c r="J72" s="186"/>
      <c r="O72" s="186"/>
      <c r="T72" s="186"/>
    </row>
    <row r="73" spans="5:20">
      <c r="E73" s="186"/>
      <c r="J73" s="186"/>
      <c r="O73" s="186"/>
      <c r="T73" s="186"/>
    </row>
    <row r="74" spans="5:20">
      <c r="E74" s="186"/>
      <c r="J74" s="186"/>
      <c r="O74" s="186"/>
      <c r="T74" s="186"/>
    </row>
    <row r="75" spans="5:20">
      <c r="E75" s="186"/>
      <c r="J75" s="186"/>
      <c r="O75" s="186"/>
      <c r="T75" s="186"/>
    </row>
    <row r="76" spans="5:20">
      <c r="E76" s="186"/>
      <c r="J76" s="186"/>
      <c r="O76" s="186"/>
      <c r="T76" s="186"/>
    </row>
    <row r="77" spans="5:20">
      <c r="E77" s="186"/>
      <c r="J77" s="186"/>
      <c r="O77" s="186"/>
      <c r="T77" s="186"/>
    </row>
    <row r="78" spans="5:20">
      <c r="E78" s="186"/>
      <c r="J78" s="186"/>
      <c r="O78" s="186"/>
      <c r="T78" s="186"/>
    </row>
    <row r="79" spans="5:20">
      <c r="E79" s="186"/>
      <c r="J79" s="186"/>
      <c r="O79" s="186"/>
      <c r="T79" s="186"/>
    </row>
    <row r="80" spans="5:20">
      <c r="E80" s="186"/>
      <c r="J80" s="186"/>
      <c r="O80" s="186"/>
      <c r="T80" s="186"/>
    </row>
    <row r="81" spans="5:20">
      <c r="E81" s="186"/>
      <c r="J81" s="186"/>
      <c r="O81" s="186"/>
      <c r="T81" s="186"/>
    </row>
    <row r="82" spans="5:20">
      <c r="E82" s="186"/>
      <c r="J82" s="186"/>
      <c r="O82" s="186"/>
      <c r="T82" s="186"/>
    </row>
    <row r="83" spans="5:20">
      <c r="E83" s="186"/>
      <c r="J83" s="186"/>
      <c r="O83" s="186"/>
      <c r="T83" s="186"/>
    </row>
    <row r="84" spans="5:20">
      <c r="E84" s="186"/>
      <c r="J84" s="186"/>
      <c r="O84" s="186"/>
      <c r="T84" s="186"/>
    </row>
    <row r="85" spans="5:20">
      <c r="E85" s="186"/>
      <c r="J85" s="186"/>
      <c r="O85" s="186"/>
      <c r="T85" s="186"/>
    </row>
    <row r="86" spans="5:20">
      <c r="E86" s="186"/>
      <c r="J86" s="186"/>
      <c r="O86" s="186"/>
      <c r="T86" s="186"/>
    </row>
    <row r="87" spans="5:20">
      <c r="E87" s="186"/>
      <c r="J87" s="186"/>
      <c r="O87" s="186"/>
      <c r="T87" s="186"/>
    </row>
    <row r="88" spans="5:20">
      <c r="E88" s="186"/>
      <c r="J88" s="186"/>
      <c r="O88" s="186"/>
      <c r="T88" s="186"/>
    </row>
    <row r="89" spans="5:20">
      <c r="E89" s="186"/>
      <c r="J89" s="186"/>
      <c r="O89" s="186"/>
      <c r="T89" s="186"/>
    </row>
    <row r="90" spans="5:20">
      <c r="E90" s="186"/>
      <c r="J90" s="186"/>
      <c r="O90" s="186"/>
      <c r="T90" s="186"/>
    </row>
    <row r="91" spans="5:20">
      <c r="E91" s="186"/>
      <c r="J91" s="186"/>
      <c r="O91" s="186"/>
      <c r="T91" s="186"/>
    </row>
    <row r="92" spans="5:20">
      <c r="E92" s="186"/>
      <c r="J92" s="186"/>
      <c r="O92" s="186"/>
      <c r="T92" s="186"/>
    </row>
    <row r="93" spans="5:20">
      <c r="E93" s="186"/>
      <c r="J93" s="186"/>
      <c r="O93" s="186"/>
      <c r="T93" s="186"/>
    </row>
    <row r="94" spans="5:20">
      <c r="E94" s="186"/>
      <c r="J94" s="186"/>
      <c r="O94" s="186"/>
      <c r="T94" s="186"/>
    </row>
    <row r="95" spans="5:20">
      <c r="E95" s="186"/>
      <c r="J95" s="186"/>
      <c r="O95" s="186"/>
      <c r="T95" s="186"/>
    </row>
    <row r="96" spans="5:20">
      <c r="E96" s="186"/>
      <c r="J96" s="186"/>
      <c r="O96" s="186"/>
      <c r="T96" s="186"/>
    </row>
    <row r="97" spans="5:20">
      <c r="E97" s="186"/>
      <c r="J97" s="186"/>
      <c r="O97" s="186"/>
      <c r="T97" s="186"/>
    </row>
    <row r="98" spans="5:20">
      <c r="E98" s="186"/>
      <c r="J98" s="186"/>
      <c r="O98" s="186"/>
      <c r="T98" s="186"/>
    </row>
    <row r="99" spans="5:20">
      <c r="E99" s="186"/>
      <c r="J99" s="186"/>
      <c r="O99" s="186"/>
      <c r="T99" s="186"/>
    </row>
    <row r="100" spans="5:20">
      <c r="E100" s="186"/>
      <c r="J100" s="186"/>
      <c r="O100" s="186"/>
      <c r="T100" s="186"/>
    </row>
    <row r="101" spans="5:20">
      <c r="E101" s="186"/>
      <c r="J101" s="186"/>
      <c r="O101" s="186"/>
      <c r="T101" s="186"/>
    </row>
    <row r="102" spans="5:20">
      <c r="E102" s="186"/>
      <c r="J102" s="186"/>
      <c r="O102" s="186"/>
      <c r="T102" s="186"/>
    </row>
    <row r="103" spans="5:20">
      <c r="E103" s="186"/>
      <c r="J103" s="186"/>
      <c r="O103" s="186"/>
      <c r="T103" s="186"/>
    </row>
    <row r="104" spans="5:20">
      <c r="E104" s="186"/>
      <c r="J104" s="186"/>
      <c r="O104" s="186"/>
      <c r="T104" s="186"/>
    </row>
    <row r="105" spans="5:20">
      <c r="E105" s="186"/>
      <c r="J105" s="186"/>
      <c r="O105" s="186"/>
      <c r="T105" s="186"/>
    </row>
    <row r="106" spans="5:20">
      <c r="E106" s="186"/>
      <c r="J106" s="186"/>
      <c r="O106" s="186"/>
      <c r="T106" s="186"/>
    </row>
    <row r="107" spans="5:20">
      <c r="E107" s="186"/>
      <c r="J107" s="186"/>
      <c r="O107" s="186"/>
      <c r="T107" s="186"/>
    </row>
    <row r="108" spans="5:20">
      <c r="E108" s="186"/>
      <c r="J108" s="186"/>
      <c r="O108" s="186"/>
      <c r="T108" s="186"/>
    </row>
    <row r="109" spans="5:20">
      <c r="E109" s="186"/>
      <c r="J109" s="186"/>
      <c r="O109" s="186"/>
      <c r="T109" s="186"/>
    </row>
    <row r="110" spans="5:20">
      <c r="E110" s="186"/>
      <c r="J110" s="186"/>
      <c r="O110" s="186"/>
      <c r="T110" s="186"/>
    </row>
    <row r="111" spans="5:20">
      <c r="E111" s="186"/>
      <c r="J111" s="186"/>
      <c r="O111" s="186"/>
      <c r="T111" s="186"/>
    </row>
    <row r="112" spans="5:20">
      <c r="E112" s="186"/>
      <c r="J112" s="186"/>
      <c r="O112" s="186"/>
      <c r="T112" s="186"/>
    </row>
    <row r="113" spans="5:20">
      <c r="E113" s="186"/>
      <c r="J113" s="186"/>
      <c r="O113" s="186"/>
      <c r="T113" s="186"/>
    </row>
    <row r="114" spans="5:20">
      <c r="E114" s="186"/>
      <c r="J114" s="186"/>
      <c r="O114" s="186"/>
      <c r="T114" s="186"/>
    </row>
    <row r="115" spans="5:20">
      <c r="E115" s="186"/>
      <c r="J115" s="186"/>
      <c r="O115" s="186"/>
      <c r="T115" s="186"/>
    </row>
    <row r="116" spans="5:20">
      <c r="E116" s="186"/>
      <c r="J116" s="186"/>
      <c r="O116" s="186"/>
      <c r="T116" s="186"/>
    </row>
    <row r="117" spans="5:20">
      <c r="E117" s="186"/>
      <c r="J117" s="186"/>
      <c r="O117" s="186"/>
      <c r="T117" s="186"/>
    </row>
    <row r="118" spans="5:20">
      <c r="E118" s="186"/>
      <c r="J118" s="186"/>
      <c r="O118" s="186"/>
      <c r="T118" s="186"/>
    </row>
    <row r="119" spans="5:20">
      <c r="E119" s="186"/>
      <c r="J119" s="186"/>
      <c r="O119" s="186"/>
      <c r="T119" s="186"/>
    </row>
    <row r="120" spans="5:20">
      <c r="E120" s="186"/>
      <c r="J120" s="186"/>
      <c r="O120" s="186"/>
      <c r="T120" s="186"/>
    </row>
    <row r="121" spans="5:20">
      <c r="E121" s="186"/>
      <c r="J121" s="186"/>
      <c r="O121" s="186"/>
      <c r="T121" s="186"/>
    </row>
    <row r="122" spans="5:20">
      <c r="E122" s="186"/>
      <c r="J122" s="186"/>
      <c r="O122" s="186"/>
      <c r="T122" s="186"/>
    </row>
    <row r="123" spans="5:20">
      <c r="E123" s="186"/>
      <c r="J123" s="186"/>
      <c r="O123" s="186"/>
      <c r="T123" s="186"/>
    </row>
    <row r="124" spans="5:20">
      <c r="E124" s="186"/>
      <c r="J124" s="186"/>
      <c r="O124" s="186"/>
      <c r="T124" s="186"/>
    </row>
    <row r="125" spans="5:20">
      <c r="E125" s="186"/>
      <c r="J125" s="186"/>
      <c r="O125" s="186"/>
      <c r="T125" s="186"/>
    </row>
    <row r="126" spans="5:20">
      <c r="E126" s="186"/>
      <c r="J126" s="186"/>
      <c r="O126" s="186"/>
      <c r="T126" s="186"/>
    </row>
    <row r="127" spans="5:20">
      <c r="E127" s="186"/>
      <c r="J127" s="186"/>
      <c r="O127" s="186"/>
      <c r="T127" s="186"/>
    </row>
    <row r="128" spans="5:20">
      <c r="E128" s="186"/>
      <c r="J128" s="186"/>
      <c r="O128" s="186"/>
      <c r="T128" s="186"/>
    </row>
    <row r="129" spans="5:20">
      <c r="E129" s="186"/>
      <c r="J129" s="186"/>
      <c r="O129" s="186"/>
      <c r="T129" s="186"/>
    </row>
    <row r="130" spans="5:20">
      <c r="E130" s="186"/>
      <c r="J130" s="186"/>
      <c r="O130" s="186"/>
      <c r="T130" s="186"/>
    </row>
    <row r="131" spans="5:20">
      <c r="E131" s="186"/>
      <c r="J131" s="186"/>
      <c r="O131" s="186"/>
      <c r="T131" s="186"/>
    </row>
    <row r="132" spans="5:20">
      <c r="E132" s="186"/>
      <c r="J132" s="186"/>
      <c r="O132" s="186"/>
      <c r="T132" s="186"/>
    </row>
    <row r="133" spans="5:20">
      <c r="E133" s="186"/>
      <c r="J133" s="186"/>
      <c r="O133" s="186"/>
      <c r="T133" s="186"/>
    </row>
    <row r="134" spans="5:20">
      <c r="E134" s="186"/>
      <c r="J134" s="186"/>
      <c r="O134" s="186"/>
      <c r="T134" s="186"/>
    </row>
    <row r="135" spans="5:20">
      <c r="E135" s="186"/>
      <c r="J135" s="186"/>
      <c r="O135" s="186"/>
      <c r="T135" s="186"/>
    </row>
    <row r="136" spans="5:20">
      <c r="E136" s="186"/>
      <c r="J136" s="186"/>
      <c r="O136" s="186"/>
      <c r="T136" s="186"/>
    </row>
    <row r="137" spans="5:20">
      <c r="E137" s="186"/>
      <c r="J137" s="186"/>
      <c r="O137" s="186"/>
      <c r="T137" s="186"/>
    </row>
    <row r="138" spans="5:20">
      <c r="E138" s="186"/>
      <c r="J138" s="186"/>
      <c r="O138" s="186"/>
      <c r="T138" s="186"/>
    </row>
    <row r="139" spans="5:20">
      <c r="E139" s="186"/>
      <c r="J139" s="186"/>
      <c r="O139" s="186"/>
      <c r="T139" s="186"/>
    </row>
    <row r="140" spans="5:20">
      <c r="E140" s="186"/>
      <c r="J140" s="186"/>
      <c r="O140" s="186"/>
      <c r="T140" s="186"/>
    </row>
    <row r="141" spans="5:20">
      <c r="E141" s="186"/>
      <c r="J141" s="186"/>
      <c r="O141" s="186"/>
      <c r="T141" s="186"/>
    </row>
    <row r="142" spans="5:20">
      <c r="E142" s="186"/>
      <c r="J142" s="186"/>
      <c r="O142" s="186"/>
      <c r="T142" s="186"/>
    </row>
    <row r="143" spans="5:20">
      <c r="E143" s="186"/>
      <c r="J143" s="186"/>
      <c r="O143" s="186"/>
      <c r="T143" s="186"/>
    </row>
    <row r="144" spans="5:20">
      <c r="E144" s="186"/>
      <c r="J144" s="186"/>
      <c r="O144" s="186"/>
      <c r="T144" s="186"/>
    </row>
    <row r="145" spans="5:20">
      <c r="E145" s="186"/>
      <c r="J145" s="186"/>
      <c r="O145" s="186"/>
      <c r="T145" s="186"/>
    </row>
    <row r="146" spans="5:20">
      <c r="E146" s="186"/>
      <c r="J146" s="186"/>
      <c r="O146" s="186"/>
      <c r="T146" s="186"/>
    </row>
    <row r="147" spans="5:20">
      <c r="E147" s="186"/>
      <c r="J147" s="186"/>
      <c r="O147" s="186"/>
      <c r="T147" s="186"/>
    </row>
    <row r="148" spans="5:20">
      <c r="E148" s="186"/>
      <c r="J148" s="186"/>
      <c r="O148" s="186"/>
      <c r="T148" s="186"/>
    </row>
    <row r="149" spans="5:20">
      <c r="E149" s="186"/>
      <c r="J149" s="186"/>
      <c r="O149" s="186"/>
      <c r="T149" s="186"/>
    </row>
    <row r="150" spans="5:20">
      <c r="E150" s="186"/>
      <c r="J150" s="186"/>
      <c r="O150" s="186"/>
      <c r="T150" s="186"/>
    </row>
    <row r="151" spans="5:20">
      <c r="E151" s="186"/>
      <c r="J151" s="186"/>
      <c r="O151" s="186"/>
      <c r="T151" s="186"/>
    </row>
    <row r="152" spans="5:20">
      <c r="E152" s="186"/>
      <c r="J152" s="186"/>
      <c r="O152" s="186"/>
      <c r="T152" s="186"/>
    </row>
    <row r="153" spans="5:20">
      <c r="E153" s="186"/>
      <c r="J153" s="186"/>
      <c r="O153" s="186"/>
      <c r="T153" s="186"/>
    </row>
    <row r="154" spans="5:20">
      <c r="E154" s="186"/>
      <c r="J154" s="186"/>
      <c r="O154" s="186"/>
      <c r="T154" s="186"/>
    </row>
    <row r="155" spans="5:20">
      <c r="E155" s="186"/>
      <c r="J155" s="186"/>
      <c r="O155" s="186"/>
      <c r="T155" s="186"/>
    </row>
    <row r="156" spans="5:20">
      <c r="E156" s="186"/>
      <c r="J156" s="186"/>
      <c r="O156" s="186"/>
      <c r="T156" s="186"/>
    </row>
    <row r="157" spans="5:20">
      <c r="E157" s="186"/>
      <c r="J157" s="186"/>
      <c r="O157" s="186"/>
      <c r="T157" s="186"/>
    </row>
    <row r="158" spans="5:20">
      <c r="E158" s="186"/>
      <c r="J158" s="186"/>
      <c r="O158" s="186"/>
      <c r="T158" s="186"/>
    </row>
    <row r="159" spans="5:20">
      <c r="E159" s="186"/>
      <c r="J159" s="186"/>
      <c r="O159" s="186"/>
      <c r="T159" s="186"/>
    </row>
    <row r="160" spans="5:20">
      <c r="E160" s="186"/>
      <c r="J160" s="186"/>
      <c r="O160" s="186"/>
      <c r="T160" s="186"/>
    </row>
    <row r="161" spans="5:20">
      <c r="E161" s="186"/>
      <c r="J161" s="186"/>
      <c r="O161" s="186"/>
      <c r="T161" s="186"/>
    </row>
    <row r="162" spans="5:20">
      <c r="E162" s="186"/>
      <c r="J162" s="186"/>
      <c r="O162" s="186"/>
      <c r="T162" s="186"/>
    </row>
    <row r="163" spans="5:20">
      <c r="E163" s="186"/>
      <c r="J163" s="186"/>
      <c r="O163" s="186"/>
      <c r="T163" s="186"/>
    </row>
    <row r="164" spans="5:20">
      <c r="E164" s="186"/>
      <c r="J164" s="186"/>
      <c r="O164" s="186"/>
      <c r="T164" s="186"/>
    </row>
    <row r="165" spans="5:20">
      <c r="E165" s="186"/>
      <c r="J165" s="186"/>
      <c r="O165" s="186"/>
      <c r="T165" s="186"/>
    </row>
    <row r="166" spans="5:20">
      <c r="E166" s="186"/>
      <c r="J166" s="186"/>
      <c r="O166" s="186"/>
      <c r="T166" s="186"/>
    </row>
    <row r="167" spans="5:20">
      <c r="E167" s="186"/>
      <c r="J167" s="186"/>
      <c r="O167" s="186"/>
      <c r="T167" s="186"/>
    </row>
    <row r="168" spans="5:20">
      <c r="E168" s="186"/>
      <c r="J168" s="186"/>
      <c r="O168" s="186"/>
      <c r="T168" s="186"/>
    </row>
    <row r="169" spans="5:20">
      <c r="E169" s="186"/>
      <c r="J169" s="186"/>
      <c r="O169" s="186"/>
      <c r="T169" s="186"/>
    </row>
    <row r="170" spans="5:20">
      <c r="E170" s="186"/>
      <c r="J170" s="186"/>
      <c r="O170" s="186"/>
      <c r="T170" s="186"/>
    </row>
    <row r="171" spans="5:20">
      <c r="E171" s="186"/>
      <c r="J171" s="186"/>
      <c r="O171" s="186"/>
      <c r="T171" s="186"/>
    </row>
    <row r="172" spans="5:20">
      <c r="E172" s="186"/>
      <c r="J172" s="186"/>
      <c r="O172" s="186"/>
      <c r="T172" s="186"/>
    </row>
    <row r="173" spans="5:20">
      <c r="E173" s="186"/>
      <c r="J173" s="186"/>
      <c r="O173" s="186"/>
      <c r="T173" s="186"/>
    </row>
    <row r="174" spans="5:20">
      <c r="E174" s="186"/>
      <c r="J174" s="186"/>
      <c r="O174" s="186"/>
      <c r="T174" s="186"/>
    </row>
    <row r="175" spans="5:20">
      <c r="E175" s="186"/>
      <c r="J175" s="186"/>
      <c r="O175" s="186"/>
      <c r="T175" s="186"/>
    </row>
    <row r="176" spans="5:20">
      <c r="E176" s="186"/>
      <c r="J176" s="186"/>
      <c r="O176" s="186"/>
      <c r="T176" s="186"/>
    </row>
    <row r="177" spans="5:20">
      <c r="E177" s="186"/>
      <c r="J177" s="186"/>
      <c r="O177" s="186"/>
      <c r="T177" s="186"/>
    </row>
    <row r="178" spans="5:20">
      <c r="E178" s="186"/>
      <c r="J178" s="186"/>
      <c r="O178" s="186"/>
      <c r="T178" s="186"/>
    </row>
    <row r="179" spans="5:20">
      <c r="E179" s="186"/>
      <c r="J179" s="186"/>
      <c r="O179" s="186"/>
      <c r="T179" s="186"/>
    </row>
    <row r="180" spans="5:20">
      <c r="E180" s="186"/>
      <c r="J180" s="186"/>
      <c r="O180" s="186"/>
      <c r="T180" s="186"/>
    </row>
    <row r="181" spans="5:20">
      <c r="E181" s="186"/>
      <c r="J181" s="186"/>
      <c r="O181" s="186"/>
      <c r="T181" s="186"/>
    </row>
    <row r="182" spans="5:20">
      <c r="E182" s="186"/>
      <c r="J182" s="186"/>
      <c r="O182" s="186"/>
      <c r="T182" s="186"/>
    </row>
    <row r="183" spans="5:20">
      <c r="E183" s="186"/>
      <c r="J183" s="186"/>
      <c r="O183" s="186"/>
      <c r="T183" s="186"/>
    </row>
    <row r="184" spans="5:20">
      <c r="E184" s="186"/>
      <c r="J184" s="186"/>
      <c r="O184" s="186"/>
      <c r="T184" s="186"/>
    </row>
    <row r="185" spans="5:20">
      <c r="E185" s="186"/>
      <c r="J185" s="186"/>
      <c r="O185" s="186"/>
      <c r="T185" s="186"/>
    </row>
    <row r="186" spans="5:20">
      <c r="E186" s="186"/>
      <c r="J186" s="186"/>
      <c r="O186" s="186"/>
      <c r="T186" s="186"/>
    </row>
    <row r="187" spans="5:20">
      <c r="E187" s="186"/>
      <c r="J187" s="186"/>
      <c r="O187" s="186"/>
      <c r="T187" s="186"/>
    </row>
    <row r="188" spans="5:20">
      <c r="E188" s="186"/>
      <c r="J188" s="186"/>
      <c r="O188" s="186"/>
      <c r="T188" s="186"/>
    </row>
    <row r="189" spans="5:20">
      <c r="E189" s="186"/>
      <c r="J189" s="186"/>
      <c r="O189" s="186"/>
      <c r="T189" s="186"/>
    </row>
    <row r="190" spans="5:20">
      <c r="E190" s="186"/>
      <c r="J190" s="186"/>
      <c r="O190" s="186"/>
      <c r="T190" s="186"/>
    </row>
    <row r="191" spans="5:20">
      <c r="E191" s="186"/>
      <c r="J191" s="186"/>
      <c r="O191" s="186"/>
      <c r="T191" s="186"/>
    </row>
    <row r="192" spans="5:20">
      <c r="E192" s="186"/>
      <c r="J192" s="186"/>
      <c r="O192" s="186"/>
      <c r="T192" s="186"/>
    </row>
    <row r="193" spans="5:20">
      <c r="E193" s="186"/>
      <c r="J193" s="186"/>
      <c r="O193" s="186"/>
      <c r="T193" s="186"/>
    </row>
    <row r="194" spans="5:20">
      <c r="E194" s="186"/>
      <c r="J194" s="186"/>
      <c r="O194" s="186"/>
      <c r="T194" s="186"/>
    </row>
    <row r="195" spans="5:20">
      <c r="E195" s="186"/>
      <c r="J195" s="186"/>
      <c r="O195" s="186"/>
      <c r="T195" s="186"/>
    </row>
    <row r="196" spans="5:20">
      <c r="E196" s="186"/>
      <c r="J196" s="186"/>
      <c r="O196" s="186"/>
      <c r="T196" s="186"/>
    </row>
    <row r="197" spans="5:20">
      <c r="E197" s="186"/>
      <c r="J197" s="186"/>
      <c r="O197" s="186"/>
      <c r="T197" s="186"/>
    </row>
    <row r="198" spans="5:20">
      <c r="E198" s="186"/>
      <c r="J198" s="186"/>
      <c r="O198" s="186"/>
      <c r="T198" s="186"/>
    </row>
    <row r="199" spans="5:20">
      <c r="E199" s="186"/>
      <c r="J199" s="186"/>
      <c r="O199" s="186"/>
      <c r="T199" s="186"/>
    </row>
    <row r="200" spans="5:20">
      <c r="E200" s="186"/>
      <c r="J200" s="186"/>
      <c r="O200" s="186"/>
      <c r="T200" s="186"/>
    </row>
    <row r="201" spans="5:20">
      <c r="E201" s="186"/>
      <c r="J201" s="186"/>
      <c r="O201" s="186"/>
      <c r="T201" s="186"/>
    </row>
    <row r="202" spans="5:20">
      <c r="E202" s="186"/>
      <c r="J202" s="186"/>
      <c r="O202" s="186"/>
      <c r="T202" s="186"/>
    </row>
    <row r="203" spans="5:20">
      <c r="E203" s="186"/>
      <c r="J203" s="186"/>
      <c r="O203" s="186"/>
      <c r="T203" s="186"/>
    </row>
    <row r="204" spans="5:20">
      <c r="E204" s="186"/>
      <c r="J204" s="186"/>
      <c r="O204" s="186"/>
      <c r="T204" s="186"/>
    </row>
    <row r="205" spans="5:20">
      <c r="E205" s="186"/>
      <c r="J205" s="186"/>
      <c r="O205" s="186"/>
      <c r="T205" s="186"/>
    </row>
    <row r="206" spans="5:20">
      <c r="E206" s="186"/>
      <c r="J206" s="186"/>
      <c r="O206" s="186"/>
      <c r="T206" s="186"/>
    </row>
    <row r="207" spans="5:20">
      <c r="E207" s="186"/>
      <c r="J207" s="186"/>
      <c r="O207" s="186"/>
      <c r="T207" s="186"/>
    </row>
    <row r="208" spans="5:20">
      <c r="E208" s="186"/>
      <c r="J208" s="186"/>
      <c r="O208" s="186"/>
      <c r="T208" s="186"/>
    </row>
    <row r="209" spans="5:20">
      <c r="E209" s="186"/>
      <c r="J209" s="186"/>
      <c r="O209" s="186"/>
      <c r="T209" s="186"/>
    </row>
    <row r="210" spans="5:20">
      <c r="E210" s="186"/>
      <c r="J210" s="186"/>
      <c r="O210" s="186"/>
      <c r="T210" s="186"/>
    </row>
    <row r="211" spans="5:20">
      <c r="E211" s="186"/>
      <c r="J211" s="186"/>
      <c r="O211" s="186"/>
      <c r="T211" s="186"/>
    </row>
    <row r="212" spans="5:20">
      <c r="E212" s="186"/>
      <c r="J212" s="186"/>
      <c r="O212" s="186"/>
      <c r="T212" s="186"/>
    </row>
    <row r="213" spans="5:20">
      <c r="E213" s="186"/>
      <c r="J213" s="186"/>
      <c r="O213" s="186"/>
      <c r="T213" s="186"/>
    </row>
    <row r="214" spans="5:20">
      <c r="E214" s="186"/>
      <c r="J214" s="186"/>
      <c r="O214" s="186"/>
      <c r="T214" s="186"/>
    </row>
    <row r="215" spans="5:20">
      <c r="E215" s="186"/>
      <c r="J215" s="186"/>
      <c r="O215" s="186"/>
      <c r="T215" s="186"/>
    </row>
    <row r="216" spans="5:20">
      <c r="E216" s="186"/>
      <c r="J216" s="186"/>
      <c r="O216" s="186"/>
      <c r="T216" s="186"/>
    </row>
    <row r="217" spans="5:20">
      <c r="E217" s="186"/>
      <c r="J217" s="186"/>
      <c r="O217" s="186"/>
      <c r="T217" s="186"/>
    </row>
    <row r="218" spans="5:20">
      <c r="E218" s="186"/>
      <c r="J218" s="186"/>
      <c r="O218" s="186"/>
      <c r="T218" s="186"/>
    </row>
    <row r="219" spans="5:20">
      <c r="E219" s="186"/>
      <c r="J219" s="186"/>
      <c r="O219" s="186"/>
      <c r="T219" s="186"/>
    </row>
    <row r="220" spans="5:20">
      <c r="E220" s="186"/>
      <c r="J220" s="186"/>
      <c r="O220" s="186"/>
      <c r="T220" s="186"/>
    </row>
    <row r="221" spans="5:20">
      <c r="E221" s="186"/>
      <c r="J221" s="186"/>
      <c r="O221" s="186"/>
      <c r="T221" s="186"/>
    </row>
    <row r="222" spans="5:20">
      <c r="E222" s="186"/>
      <c r="J222" s="186"/>
      <c r="O222" s="186"/>
      <c r="T222" s="186"/>
    </row>
    <row r="223" spans="5:20">
      <c r="E223" s="186"/>
      <c r="J223" s="186"/>
      <c r="O223" s="186"/>
      <c r="T223" s="186"/>
    </row>
    <row r="224" spans="5:20">
      <c r="E224" s="186"/>
      <c r="J224" s="186"/>
      <c r="O224" s="186"/>
      <c r="T224" s="186"/>
    </row>
    <row r="225" spans="5:20">
      <c r="E225" s="186"/>
      <c r="J225" s="186"/>
      <c r="O225" s="186"/>
      <c r="T225" s="186"/>
    </row>
    <row r="226" spans="5:20">
      <c r="E226" s="186"/>
      <c r="J226" s="186"/>
      <c r="O226" s="186"/>
      <c r="T226" s="186"/>
    </row>
    <row r="227" spans="5:20">
      <c r="E227" s="186"/>
      <c r="J227" s="186"/>
      <c r="O227" s="186"/>
      <c r="T227" s="186"/>
    </row>
    <row r="228" spans="5:20">
      <c r="E228" s="186"/>
      <c r="J228" s="186"/>
      <c r="O228" s="186"/>
      <c r="T228" s="186"/>
    </row>
    <row r="229" spans="5:20">
      <c r="E229" s="186"/>
      <c r="J229" s="186"/>
      <c r="O229" s="186"/>
      <c r="T229" s="186"/>
    </row>
    <row r="230" spans="5:20">
      <c r="E230" s="186"/>
      <c r="J230" s="186"/>
      <c r="O230" s="186"/>
      <c r="T230" s="186"/>
    </row>
    <row r="231" spans="5:20">
      <c r="E231" s="186"/>
      <c r="J231" s="186"/>
      <c r="O231" s="186"/>
      <c r="T231" s="186"/>
    </row>
    <row r="232" spans="5:20">
      <c r="E232" s="186"/>
      <c r="J232" s="186"/>
      <c r="O232" s="186"/>
      <c r="T232" s="186"/>
    </row>
    <row r="233" spans="5:20">
      <c r="E233" s="186"/>
      <c r="J233" s="186"/>
      <c r="O233" s="186"/>
      <c r="T233" s="186"/>
    </row>
    <row r="234" spans="5:20">
      <c r="E234" s="186"/>
      <c r="J234" s="186"/>
      <c r="O234" s="186"/>
      <c r="T234" s="186"/>
    </row>
    <row r="235" spans="5:20">
      <c r="E235" s="186"/>
      <c r="J235" s="186"/>
      <c r="O235" s="186"/>
      <c r="T235" s="186"/>
    </row>
    <row r="236" spans="5:20">
      <c r="E236" s="186"/>
      <c r="J236" s="186"/>
      <c r="O236" s="186"/>
      <c r="T236" s="186"/>
    </row>
    <row r="237" spans="5:20">
      <c r="E237" s="186"/>
      <c r="J237" s="186"/>
      <c r="O237" s="186"/>
      <c r="T237" s="186"/>
    </row>
    <row r="238" spans="5:20">
      <c r="E238" s="186"/>
      <c r="J238" s="186"/>
      <c r="O238" s="186"/>
      <c r="T238" s="186"/>
    </row>
    <row r="239" spans="5:20">
      <c r="E239" s="186"/>
      <c r="J239" s="186"/>
      <c r="O239" s="186"/>
      <c r="T239" s="186"/>
    </row>
    <row r="240" spans="5:20">
      <c r="E240" s="186"/>
      <c r="J240" s="186"/>
      <c r="O240" s="186"/>
      <c r="T240" s="186"/>
    </row>
    <row r="241" spans="5:20">
      <c r="E241" s="186"/>
      <c r="J241" s="186"/>
      <c r="O241" s="186"/>
      <c r="T241" s="186"/>
    </row>
    <row r="242" spans="5:20">
      <c r="E242" s="186"/>
      <c r="J242" s="186"/>
      <c r="O242" s="186"/>
      <c r="T242" s="186"/>
    </row>
    <row r="243" spans="5:20">
      <c r="E243" s="186"/>
      <c r="J243" s="186"/>
      <c r="O243" s="186"/>
      <c r="T243" s="186"/>
    </row>
    <row r="244" spans="5:20">
      <c r="E244" s="186"/>
      <c r="J244" s="186"/>
      <c r="O244" s="186"/>
      <c r="T244" s="186"/>
    </row>
    <row r="245" spans="5:20">
      <c r="E245" s="186"/>
      <c r="J245" s="186"/>
      <c r="O245" s="186"/>
      <c r="T245" s="186"/>
    </row>
    <row r="246" spans="5:20">
      <c r="E246" s="186"/>
      <c r="J246" s="186"/>
      <c r="O246" s="186"/>
      <c r="T246" s="186"/>
    </row>
    <row r="247" spans="5:20">
      <c r="E247" s="186"/>
      <c r="J247" s="186"/>
      <c r="O247" s="186"/>
      <c r="T247" s="186"/>
    </row>
    <row r="248" spans="5:20">
      <c r="E248" s="186"/>
      <c r="J248" s="186"/>
      <c r="O248" s="186"/>
      <c r="T248" s="186"/>
    </row>
    <row r="249" spans="5:20">
      <c r="E249" s="186"/>
      <c r="J249" s="186"/>
      <c r="O249" s="186"/>
      <c r="T249" s="186"/>
    </row>
    <row r="250" spans="5:20">
      <c r="E250" s="186"/>
      <c r="J250" s="186"/>
      <c r="O250" s="186"/>
      <c r="T250" s="186"/>
    </row>
    <row r="251" spans="5:20">
      <c r="E251" s="186"/>
      <c r="J251" s="186"/>
      <c r="O251" s="186"/>
      <c r="T251" s="186"/>
    </row>
    <row r="252" spans="5:20">
      <c r="E252" s="186"/>
      <c r="J252" s="186"/>
      <c r="O252" s="186"/>
      <c r="T252" s="186"/>
    </row>
    <row r="253" spans="5:20">
      <c r="E253" s="186"/>
      <c r="J253" s="186"/>
      <c r="O253" s="186"/>
      <c r="T253" s="186"/>
    </row>
    <row r="254" spans="5:20">
      <c r="E254" s="186"/>
      <c r="J254" s="186"/>
      <c r="O254" s="186"/>
      <c r="T254" s="186"/>
    </row>
    <row r="255" spans="5:20">
      <c r="E255" s="186"/>
      <c r="J255" s="186"/>
      <c r="O255" s="186"/>
      <c r="T255" s="186"/>
    </row>
    <row r="256" spans="5:20">
      <c r="E256" s="186"/>
      <c r="J256" s="186"/>
      <c r="O256" s="186"/>
      <c r="T256" s="186"/>
    </row>
    <row r="257" spans="5:20">
      <c r="E257" s="186"/>
      <c r="J257" s="186"/>
      <c r="O257" s="186"/>
      <c r="T257" s="186"/>
    </row>
    <row r="258" spans="5:20">
      <c r="E258" s="186"/>
      <c r="J258" s="186"/>
      <c r="O258" s="186"/>
      <c r="T258" s="186"/>
    </row>
    <row r="259" spans="5:20">
      <c r="E259" s="186"/>
      <c r="J259" s="186"/>
      <c r="O259" s="186"/>
      <c r="T259" s="186"/>
    </row>
    <row r="260" spans="5:20">
      <c r="E260" s="186"/>
      <c r="J260" s="186"/>
      <c r="O260" s="186"/>
      <c r="T260" s="186"/>
    </row>
    <row r="261" spans="5:20">
      <c r="E261" s="186"/>
      <c r="J261" s="186"/>
      <c r="O261" s="186"/>
      <c r="T261" s="186"/>
    </row>
    <row r="262" spans="5:20">
      <c r="E262" s="186"/>
      <c r="J262" s="186"/>
      <c r="O262" s="186"/>
      <c r="T262" s="186"/>
    </row>
    <row r="263" spans="5:20">
      <c r="E263" s="186"/>
      <c r="J263" s="186"/>
      <c r="O263" s="186"/>
      <c r="T263" s="186"/>
    </row>
    <row r="264" spans="5:20">
      <c r="E264" s="186"/>
      <c r="J264" s="186"/>
      <c r="O264" s="186"/>
      <c r="T264" s="186"/>
    </row>
    <row r="265" spans="5:20">
      <c r="E265" s="186"/>
      <c r="J265" s="186"/>
      <c r="O265" s="186"/>
      <c r="T265" s="186"/>
    </row>
    <row r="266" spans="5:20">
      <c r="E266" s="186"/>
      <c r="J266" s="186"/>
      <c r="O266" s="186"/>
      <c r="T266" s="186"/>
    </row>
    <row r="267" spans="5:20">
      <c r="E267" s="186"/>
      <c r="J267" s="186"/>
      <c r="O267" s="186"/>
      <c r="T267" s="186"/>
    </row>
    <row r="268" spans="5:20">
      <c r="E268" s="186"/>
      <c r="J268" s="186"/>
      <c r="O268" s="186"/>
      <c r="T268" s="186"/>
    </row>
    <row r="269" spans="5:20">
      <c r="E269" s="186"/>
      <c r="J269" s="186"/>
      <c r="O269" s="186"/>
      <c r="T269" s="186"/>
    </row>
    <row r="270" spans="5:20">
      <c r="E270" s="186"/>
      <c r="J270" s="186"/>
      <c r="O270" s="186"/>
      <c r="T270" s="186"/>
    </row>
    <row r="271" spans="5:20">
      <c r="E271" s="186"/>
      <c r="J271" s="186"/>
      <c r="O271" s="186"/>
      <c r="T271" s="186"/>
    </row>
    <row r="272" spans="5:20">
      <c r="E272" s="186"/>
      <c r="J272" s="186"/>
      <c r="O272" s="186"/>
      <c r="T272" s="186"/>
    </row>
    <row r="273" spans="5:20">
      <c r="E273" s="186"/>
      <c r="J273" s="186"/>
      <c r="O273" s="186"/>
      <c r="T273" s="186"/>
    </row>
    <row r="274" spans="5:20">
      <c r="E274" s="186"/>
      <c r="J274" s="186"/>
      <c r="O274" s="186"/>
      <c r="T274" s="186"/>
    </row>
    <row r="275" spans="5:20">
      <c r="E275" s="186"/>
      <c r="J275" s="186"/>
      <c r="O275" s="186"/>
      <c r="T275" s="186"/>
    </row>
    <row r="276" spans="5:20">
      <c r="E276" s="186"/>
      <c r="J276" s="186"/>
      <c r="O276" s="186"/>
      <c r="T276" s="186"/>
    </row>
    <row r="277" spans="5:20">
      <c r="E277" s="186"/>
      <c r="J277" s="186"/>
      <c r="O277" s="186"/>
      <c r="T277" s="186"/>
    </row>
    <row r="278" spans="5:20">
      <c r="E278" s="186"/>
      <c r="J278" s="186"/>
      <c r="O278" s="186"/>
      <c r="T278" s="186"/>
    </row>
    <row r="279" spans="5:20">
      <c r="E279" s="186"/>
      <c r="J279" s="186"/>
      <c r="O279" s="186"/>
      <c r="T279" s="186"/>
    </row>
    <row r="280" spans="5:20">
      <c r="E280" s="186"/>
      <c r="J280" s="186"/>
      <c r="O280" s="186"/>
      <c r="T280" s="186"/>
    </row>
    <row r="281" spans="5:20">
      <c r="E281" s="186"/>
      <c r="J281" s="186"/>
      <c r="O281" s="186"/>
      <c r="T281" s="186"/>
    </row>
    <row r="282" spans="5:20">
      <c r="E282" s="186"/>
      <c r="J282" s="186"/>
      <c r="O282" s="186"/>
      <c r="T282" s="186"/>
    </row>
    <row r="283" spans="5:20">
      <c r="E283" s="186"/>
      <c r="J283" s="186"/>
      <c r="O283" s="186"/>
      <c r="T283" s="186"/>
    </row>
    <row r="284" spans="5:20">
      <c r="E284" s="186"/>
      <c r="J284" s="186"/>
      <c r="O284" s="186"/>
      <c r="T284" s="186"/>
    </row>
    <row r="285" spans="5:20">
      <c r="E285" s="186"/>
      <c r="J285" s="186"/>
      <c r="O285" s="186"/>
      <c r="T285" s="186"/>
    </row>
    <row r="286" spans="5:20">
      <c r="E286" s="186"/>
      <c r="J286" s="186"/>
      <c r="O286" s="186"/>
      <c r="T286" s="186"/>
    </row>
    <row r="287" spans="5:20">
      <c r="E287" s="186"/>
      <c r="J287" s="186"/>
      <c r="O287" s="186"/>
      <c r="T287" s="186"/>
    </row>
    <row r="288" spans="5:20">
      <c r="E288" s="186"/>
      <c r="J288" s="186"/>
      <c r="O288" s="186"/>
      <c r="T288" s="186"/>
    </row>
    <row r="289" spans="5:20">
      <c r="E289" s="186"/>
      <c r="J289" s="186"/>
      <c r="O289" s="186"/>
      <c r="T289" s="186"/>
    </row>
    <row r="290" spans="5:20">
      <c r="E290" s="186"/>
      <c r="J290" s="186"/>
      <c r="O290" s="186"/>
      <c r="T290" s="186"/>
    </row>
    <row r="291" spans="5:20">
      <c r="E291" s="186"/>
      <c r="J291" s="186"/>
      <c r="O291" s="186"/>
      <c r="T291" s="186"/>
    </row>
    <row r="292" spans="5:20">
      <c r="E292" s="186"/>
      <c r="J292" s="186"/>
      <c r="O292" s="186"/>
      <c r="T292" s="186"/>
    </row>
    <row r="293" spans="5:20">
      <c r="E293" s="186"/>
      <c r="J293" s="186"/>
      <c r="O293" s="186"/>
      <c r="T293" s="186"/>
    </row>
    <row r="294" spans="5:20">
      <c r="E294" s="186"/>
      <c r="J294" s="186"/>
      <c r="O294" s="186"/>
      <c r="T294" s="186"/>
    </row>
    <row r="295" spans="5:20">
      <c r="E295" s="186"/>
      <c r="J295" s="186"/>
      <c r="O295" s="186"/>
      <c r="T295" s="186"/>
    </row>
    <row r="296" spans="5:20">
      <c r="E296" s="186"/>
      <c r="J296" s="186"/>
      <c r="O296" s="186"/>
      <c r="T296" s="186"/>
    </row>
    <row r="297" spans="5:20">
      <c r="E297" s="186"/>
      <c r="J297" s="186"/>
      <c r="O297" s="186"/>
      <c r="T297" s="186"/>
    </row>
    <row r="298" spans="5:20">
      <c r="E298" s="186"/>
      <c r="J298" s="186"/>
      <c r="O298" s="186"/>
      <c r="T298" s="186"/>
    </row>
    <row r="299" spans="5:20">
      <c r="E299" s="186"/>
      <c r="J299" s="186"/>
      <c r="O299" s="186"/>
      <c r="T299" s="186"/>
    </row>
    <row r="300" spans="5:20">
      <c r="E300" s="186"/>
      <c r="J300" s="186"/>
      <c r="O300" s="186"/>
      <c r="T300" s="186"/>
    </row>
    <row r="301" spans="5:20">
      <c r="E301" s="186"/>
      <c r="J301" s="186"/>
      <c r="O301" s="186"/>
      <c r="T301" s="186"/>
    </row>
    <row r="302" spans="5:20">
      <c r="E302" s="186"/>
      <c r="J302" s="186"/>
      <c r="O302" s="186"/>
      <c r="T302" s="186"/>
    </row>
    <row r="303" spans="5:20">
      <c r="E303" s="186"/>
      <c r="J303" s="186"/>
      <c r="O303" s="186"/>
      <c r="T303" s="186"/>
    </row>
    <row r="304" spans="5:20">
      <c r="E304" s="186"/>
      <c r="J304" s="186"/>
      <c r="O304" s="186"/>
      <c r="T304" s="186"/>
    </row>
    <row r="305" spans="5:20">
      <c r="E305" s="186"/>
      <c r="J305" s="186"/>
      <c r="O305" s="186"/>
      <c r="T305" s="186"/>
    </row>
    <row r="306" spans="5:20">
      <c r="E306" s="186"/>
      <c r="J306" s="186"/>
      <c r="O306" s="186"/>
      <c r="T306" s="186"/>
    </row>
    <row r="307" spans="5:20">
      <c r="E307" s="186"/>
      <c r="J307" s="186"/>
      <c r="O307" s="186"/>
      <c r="T307" s="186"/>
    </row>
    <row r="308" spans="5:20">
      <c r="E308" s="186"/>
      <c r="J308" s="186"/>
      <c r="O308" s="186"/>
      <c r="T308" s="186"/>
    </row>
    <row r="309" spans="5:20">
      <c r="E309" s="186"/>
      <c r="J309" s="186"/>
      <c r="O309" s="186"/>
      <c r="T309" s="186"/>
    </row>
    <row r="310" spans="5:20">
      <c r="E310" s="186"/>
      <c r="J310" s="186"/>
      <c r="O310" s="186"/>
      <c r="T310" s="186"/>
    </row>
    <row r="311" spans="5:20">
      <c r="E311" s="186"/>
      <c r="J311" s="186"/>
      <c r="O311" s="186"/>
      <c r="T311" s="186"/>
    </row>
    <row r="312" spans="5:20">
      <c r="E312" s="186"/>
      <c r="J312" s="186"/>
      <c r="O312" s="186"/>
      <c r="T312" s="186"/>
    </row>
    <row r="313" spans="5:20">
      <c r="E313" s="186"/>
      <c r="J313" s="186"/>
      <c r="O313" s="186"/>
      <c r="T313" s="186"/>
    </row>
    <row r="314" spans="5:20">
      <c r="E314" s="186"/>
      <c r="J314" s="186"/>
      <c r="O314" s="186"/>
      <c r="T314" s="186"/>
    </row>
    <row r="315" spans="5:20">
      <c r="E315" s="186"/>
      <c r="J315" s="186"/>
      <c r="O315" s="186"/>
      <c r="T315" s="186"/>
    </row>
    <row r="316" spans="5:20">
      <c r="E316" s="186"/>
      <c r="J316" s="186"/>
      <c r="O316" s="186"/>
      <c r="T316" s="186"/>
    </row>
    <row r="317" spans="5:20">
      <c r="E317" s="186"/>
      <c r="J317" s="186"/>
      <c r="O317" s="186"/>
      <c r="T317" s="186"/>
    </row>
    <row r="318" spans="5:20">
      <c r="E318" s="186"/>
      <c r="J318" s="186"/>
      <c r="O318" s="186"/>
      <c r="T318" s="186"/>
    </row>
    <row r="319" spans="5:20">
      <c r="E319" s="186"/>
      <c r="J319" s="186"/>
      <c r="O319" s="186"/>
      <c r="T319" s="186"/>
    </row>
    <row r="320" spans="5:20">
      <c r="E320" s="186"/>
      <c r="J320" s="186"/>
      <c r="O320" s="186"/>
      <c r="T320" s="186"/>
    </row>
    <row r="321" spans="5:20">
      <c r="E321" s="186"/>
      <c r="J321" s="186"/>
      <c r="O321" s="186"/>
      <c r="T321" s="186"/>
    </row>
    <row r="322" spans="5:20">
      <c r="E322" s="186"/>
      <c r="J322" s="186"/>
      <c r="O322" s="186"/>
      <c r="T322" s="186"/>
    </row>
    <row r="323" spans="5:20">
      <c r="E323" s="186"/>
      <c r="J323" s="186"/>
      <c r="O323" s="186"/>
      <c r="T323" s="186"/>
    </row>
    <row r="324" spans="5:20">
      <c r="E324" s="186"/>
      <c r="J324" s="186"/>
      <c r="O324" s="186"/>
      <c r="T324" s="186"/>
    </row>
    <row r="325" spans="5:20">
      <c r="E325" s="186"/>
      <c r="J325" s="186"/>
      <c r="O325" s="186"/>
      <c r="T325" s="186"/>
    </row>
    <row r="326" spans="5:20">
      <c r="E326" s="186"/>
      <c r="J326" s="186"/>
      <c r="O326" s="186"/>
      <c r="T326" s="186"/>
    </row>
    <row r="327" spans="5:20">
      <c r="E327" s="186"/>
      <c r="J327" s="186"/>
      <c r="O327" s="186"/>
      <c r="T327" s="186"/>
    </row>
    <row r="328" spans="5:20">
      <c r="E328" s="186"/>
      <c r="J328" s="186"/>
      <c r="O328" s="186"/>
      <c r="T328" s="186"/>
    </row>
    <row r="329" spans="5:20">
      <c r="E329" s="186"/>
      <c r="J329" s="186"/>
      <c r="O329" s="186"/>
      <c r="T329" s="186"/>
    </row>
    <row r="330" spans="5:20">
      <c r="E330" s="186"/>
      <c r="J330" s="186"/>
      <c r="O330" s="186"/>
      <c r="T330" s="186"/>
    </row>
    <row r="331" spans="5:20">
      <c r="E331" s="186"/>
      <c r="J331" s="186"/>
      <c r="O331" s="186"/>
      <c r="T331" s="186"/>
    </row>
    <row r="332" spans="5:20">
      <c r="E332" s="186"/>
      <c r="J332" s="186"/>
      <c r="O332" s="186"/>
      <c r="T332" s="186"/>
    </row>
    <row r="333" spans="5:20">
      <c r="E333" s="186"/>
      <c r="J333" s="186"/>
      <c r="O333" s="186"/>
      <c r="T333" s="186"/>
    </row>
    <row r="334" spans="5:20">
      <c r="E334" s="186"/>
      <c r="J334" s="186"/>
      <c r="O334" s="186"/>
      <c r="T334" s="186"/>
    </row>
    <row r="335" spans="5:20">
      <c r="E335" s="186"/>
      <c r="J335" s="186"/>
      <c r="O335" s="186"/>
      <c r="T335" s="186"/>
    </row>
    <row r="336" spans="5:20">
      <c r="E336" s="186"/>
      <c r="J336" s="186"/>
      <c r="O336" s="186"/>
      <c r="T336" s="186"/>
    </row>
    <row r="337" spans="5:20">
      <c r="E337" s="186"/>
      <c r="J337" s="186"/>
      <c r="O337" s="186"/>
      <c r="T337" s="186"/>
    </row>
    <row r="338" spans="5:20">
      <c r="E338" s="186"/>
      <c r="J338" s="186"/>
      <c r="O338" s="186"/>
      <c r="T338" s="186"/>
    </row>
    <row r="339" spans="5:20">
      <c r="E339" s="186"/>
      <c r="J339" s="186"/>
      <c r="O339" s="186"/>
      <c r="T339" s="186"/>
    </row>
    <row r="340" spans="5:20">
      <c r="E340" s="186"/>
      <c r="J340" s="186"/>
      <c r="O340" s="186"/>
      <c r="T340" s="186"/>
    </row>
    <row r="341" spans="5:20">
      <c r="E341" s="186"/>
      <c r="J341" s="186"/>
      <c r="O341" s="186"/>
      <c r="T341" s="186"/>
    </row>
    <row r="342" spans="5:20">
      <c r="E342" s="186"/>
      <c r="J342" s="186"/>
      <c r="O342" s="186"/>
      <c r="T342" s="186"/>
    </row>
    <row r="343" spans="5:20">
      <c r="E343" s="186"/>
      <c r="J343" s="186"/>
      <c r="O343" s="186"/>
      <c r="T343" s="186"/>
    </row>
    <row r="344" spans="5:20">
      <c r="E344" s="186"/>
      <c r="J344" s="186"/>
      <c r="O344" s="186"/>
      <c r="T344" s="186"/>
    </row>
    <row r="345" spans="5:20">
      <c r="E345" s="186"/>
      <c r="J345" s="186"/>
      <c r="O345" s="186"/>
      <c r="T345" s="186"/>
    </row>
    <row r="346" spans="5:20">
      <c r="E346" s="186"/>
      <c r="J346" s="186"/>
      <c r="O346" s="186"/>
      <c r="T346" s="186"/>
    </row>
    <row r="347" spans="5:20">
      <c r="E347" s="186"/>
      <c r="J347" s="186"/>
      <c r="O347" s="186"/>
      <c r="T347" s="186"/>
    </row>
    <row r="348" spans="5:20">
      <c r="E348" s="186"/>
      <c r="J348" s="186"/>
      <c r="O348" s="186"/>
      <c r="T348" s="186"/>
    </row>
    <row r="349" spans="5:20">
      <c r="E349" s="186"/>
      <c r="J349" s="186"/>
      <c r="O349" s="186"/>
      <c r="T349" s="186"/>
    </row>
    <row r="350" spans="5:20">
      <c r="E350" s="186"/>
      <c r="J350" s="186"/>
      <c r="O350" s="186"/>
      <c r="T350" s="186"/>
    </row>
    <row r="351" spans="5:20">
      <c r="E351" s="186"/>
      <c r="J351" s="186"/>
      <c r="O351" s="186"/>
      <c r="T351" s="186"/>
    </row>
    <row r="352" spans="5:20">
      <c r="E352" s="186"/>
      <c r="J352" s="186"/>
      <c r="O352" s="186"/>
      <c r="T352" s="186"/>
    </row>
    <row r="353" spans="5:20">
      <c r="E353" s="186"/>
      <c r="J353" s="186"/>
      <c r="O353" s="186"/>
      <c r="T353" s="186"/>
    </row>
    <row r="354" spans="5:20">
      <c r="E354" s="186"/>
      <c r="J354" s="186"/>
      <c r="O354" s="186"/>
      <c r="T354" s="186"/>
    </row>
    <row r="355" spans="5:20">
      <c r="E355" s="186"/>
      <c r="J355" s="186"/>
      <c r="O355" s="186"/>
      <c r="T355" s="186"/>
    </row>
    <row r="356" spans="5:20">
      <c r="E356" s="186"/>
      <c r="J356" s="186"/>
      <c r="O356" s="186"/>
      <c r="T356" s="186"/>
    </row>
    <row r="357" spans="5:20">
      <c r="E357" s="186"/>
      <c r="J357" s="186"/>
      <c r="O357" s="186"/>
      <c r="T357" s="186"/>
    </row>
    <row r="358" spans="5:20">
      <c r="E358" s="186"/>
      <c r="J358" s="186"/>
      <c r="O358" s="186"/>
      <c r="T358" s="186"/>
    </row>
    <row r="359" spans="5:20">
      <c r="E359" s="186"/>
      <c r="J359" s="186"/>
      <c r="O359" s="186"/>
      <c r="T359" s="186"/>
    </row>
    <row r="360" spans="5:20">
      <c r="E360" s="186"/>
      <c r="J360" s="186"/>
      <c r="O360" s="186"/>
      <c r="T360" s="186"/>
    </row>
    <row r="361" spans="5:20">
      <c r="E361" s="186"/>
      <c r="J361" s="186"/>
      <c r="O361" s="186"/>
      <c r="T361" s="186"/>
    </row>
    <row r="362" spans="5:20">
      <c r="E362" s="186"/>
      <c r="J362" s="186"/>
      <c r="O362" s="186"/>
      <c r="T362" s="186"/>
    </row>
    <row r="363" spans="5:20">
      <c r="E363" s="186"/>
      <c r="J363" s="186"/>
      <c r="O363" s="186"/>
      <c r="T363" s="186"/>
    </row>
    <row r="364" spans="5:20">
      <c r="E364" s="186"/>
      <c r="J364" s="186"/>
      <c r="O364" s="186"/>
      <c r="T364" s="186"/>
    </row>
    <row r="365" spans="5:20">
      <c r="E365" s="186"/>
      <c r="J365" s="186"/>
      <c r="O365" s="186"/>
      <c r="T365" s="186"/>
    </row>
    <row r="366" spans="5:20">
      <c r="E366" s="186"/>
      <c r="J366" s="186"/>
      <c r="O366" s="186"/>
      <c r="T366" s="186"/>
    </row>
    <row r="367" spans="5:20">
      <c r="E367" s="186"/>
      <c r="J367" s="186"/>
      <c r="O367" s="186"/>
      <c r="T367" s="186"/>
    </row>
    <row r="368" spans="5:20">
      <c r="E368" s="186"/>
      <c r="J368" s="186"/>
      <c r="O368" s="186"/>
      <c r="T368" s="186"/>
    </row>
    <row r="369" spans="5:20">
      <c r="E369" s="186"/>
      <c r="J369" s="186"/>
      <c r="O369" s="186"/>
      <c r="T369" s="186"/>
    </row>
    <row r="370" spans="5:20">
      <c r="E370" s="186"/>
      <c r="J370" s="186"/>
      <c r="O370" s="186"/>
      <c r="T370" s="186"/>
    </row>
    <row r="371" spans="5:20">
      <c r="E371" s="186"/>
      <c r="J371" s="186"/>
      <c r="O371" s="186"/>
      <c r="T371" s="186"/>
    </row>
    <row r="372" spans="5:20">
      <c r="E372" s="186"/>
      <c r="J372" s="186"/>
      <c r="O372" s="186"/>
      <c r="T372" s="186"/>
    </row>
    <row r="373" spans="5:20">
      <c r="E373" s="186"/>
      <c r="J373" s="186"/>
      <c r="O373" s="186"/>
      <c r="T373" s="186"/>
    </row>
    <row r="374" spans="5:20">
      <c r="E374" s="186"/>
      <c r="J374" s="186"/>
      <c r="O374" s="186"/>
      <c r="T374" s="186"/>
    </row>
    <row r="375" spans="5:20">
      <c r="E375" s="186"/>
      <c r="J375" s="186"/>
      <c r="O375" s="186"/>
      <c r="T375" s="186"/>
    </row>
    <row r="376" spans="5:20">
      <c r="E376" s="186"/>
      <c r="J376" s="186"/>
      <c r="O376" s="186"/>
      <c r="T376" s="186"/>
    </row>
    <row r="377" spans="5:20">
      <c r="E377" s="186"/>
      <c r="J377" s="186"/>
      <c r="O377" s="186"/>
      <c r="T377" s="186"/>
    </row>
    <row r="378" spans="5:20">
      <c r="E378" s="186"/>
      <c r="J378" s="186"/>
      <c r="O378" s="186"/>
      <c r="T378" s="186"/>
    </row>
    <row r="379" spans="5:20">
      <c r="E379" s="186"/>
      <c r="J379" s="186"/>
      <c r="O379" s="186"/>
      <c r="T379" s="186"/>
    </row>
    <row r="380" spans="5:20">
      <c r="E380" s="186"/>
      <c r="J380" s="186"/>
      <c r="O380" s="186"/>
      <c r="T380" s="186"/>
    </row>
    <row r="381" spans="5:20">
      <c r="E381" s="186"/>
      <c r="J381" s="186"/>
      <c r="O381" s="186"/>
      <c r="T381" s="186"/>
    </row>
    <row r="382" spans="5:20">
      <c r="E382" s="186"/>
      <c r="J382" s="186"/>
      <c r="O382" s="186"/>
      <c r="T382" s="186"/>
    </row>
    <row r="383" spans="5:20">
      <c r="E383" s="186"/>
      <c r="J383" s="186"/>
      <c r="O383" s="186"/>
      <c r="T383" s="186"/>
    </row>
    <row r="384" spans="5:20">
      <c r="E384" s="186"/>
      <c r="J384" s="186"/>
      <c r="O384" s="186"/>
      <c r="T384" s="186"/>
    </row>
    <row r="385" spans="5:20">
      <c r="E385" s="186"/>
      <c r="J385" s="186"/>
      <c r="O385" s="186"/>
      <c r="T385" s="186"/>
    </row>
    <row r="386" spans="5:20">
      <c r="E386" s="186"/>
      <c r="J386" s="186"/>
      <c r="O386" s="186"/>
      <c r="T386" s="186"/>
    </row>
    <row r="387" spans="5:20">
      <c r="E387" s="186"/>
      <c r="J387" s="186"/>
      <c r="O387" s="186"/>
      <c r="T387" s="186"/>
    </row>
    <row r="388" spans="5:20">
      <c r="E388" s="186"/>
      <c r="J388" s="186"/>
      <c r="O388" s="186"/>
      <c r="T388" s="186"/>
    </row>
    <row r="389" spans="5:20">
      <c r="E389" s="186"/>
      <c r="J389" s="186"/>
      <c r="O389" s="186"/>
      <c r="T389" s="186"/>
    </row>
    <row r="390" spans="5:20">
      <c r="E390" s="186"/>
      <c r="J390" s="186"/>
      <c r="O390" s="186"/>
      <c r="T390" s="186"/>
    </row>
    <row r="391" spans="5:20">
      <c r="E391" s="186"/>
      <c r="J391" s="186"/>
      <c r="O391" s="186"/>
      <c r="T391" s="186"/>
    </row>
    <row r="392" spans="5:20">
      <c r="E392" s="186"/>
      <c r="J392" s="186"/>
      <c r="O392" s="186"/>
      <c r="T392" s="186"/>
    </row>
    <row r="393" spans="5:20">
      <c r="E393" s="186"/>
      <c r="J393" s="186"/>
      <c r="O393" s="186"/>
      <c r="T393" s="186"/>
    </row>
    <row r="394" spans="5:20">
      <c r="E394" s="186"/>
      <c r="J394" s="186"/>
      <c r="O394" s="186"/>
      <c r="T394" s="186"/>
    </row>
    <row r="395" spans="5:20">
      <c r="E395" s="186"/>
      <c r="J395" s="186"/>
      <c r="O395" s="186"/>
      <c r="T395" s="186"/>
    </row>
    <row r="396" spans="5:20">
      <c r="E396" s="186"/>
      <c r="J396" s="186"/>
      <c r="O396" s="186"/>
      <c r="T396" s="186"/>
    </row>
    <row r="397" spans="5:20">
      <c r="E397" s="186"/>
      <c r="J397" s="186"/>
      <c r="O397" s="186"/>
      <c r="T397" s="186"/>
    </row>
    <row r="398" spans="5:20">
      <c r="E398" s="186"/>
      <c r="J398" s="186"/>
      <c r="O398" s="186"/>
      <c r="T398" s="186"/>
    </row>
    <row r="399" spans="5:20">
      <c r="E399" s="186"/>
      <c r="J399" s="186"/>
      <c r="O399" s="186"/>
      <c r="T399" s="186"/>
    </row>
    <row r="400" spans="5:20">
      <c r="E400" s="186"/>
      <c r="J400" s="186"/>
      <c r="O400" s="186"/>
      <c r="T400" s="186"/>
    </row>
    <row r="401" spans="5:20">
      <c r="E401" s="186"/>
      <c r="J401" s="186"/>
      <c r="O401" s="186"/>
      <c r="T401" s="186"/>
    </row>
    <row r="402" spans="5:20">
      <c r="E402" s="186"/>
      <c r="J402" s="186"/>
      <c r="O402" s="186"/>
      <c r="T402" s="186"/>
    </row>
    <row r="403" spans="5:20">
      <c r="E403" s="186"/>
      <c r="J403" s="186"/>
      <c r="O403" s="186"/>
      <c r="T403" s="186"/>
    </row>
    <row r="404" spans="5:20">
      <c r="E404" s="186"/>
      <c r="J404" s="186"/>
      <c r="O404" s="186"/>
      <c r="T404" s="186"/>
    </row>
    <row r="405" spans="5:20">
      <c r="E405" s="186"/>
      <c r="J405" s="186"/>
      <c r="O405" s="186"/>
      <c r="T405" s="186"/>
    </row>
    <row r="406" spans="5:20">
      <c r="E406" s="186"/>
      <c r="J406" s="186"/>
      <c r="O406" s="186"/>
      <c r="T406" s="186"/>
    </row>
    <row r="407" spans="5:20">
      <c r="E407" s="186"/>
      <c r="J407" s="186"/>
      <c r="O407" s="186"/>
      <c r="T407" s="186"/>
    </row>
    <row r="408" spans="5:20">
      <c r="E408" s="186"/>
      <c r="J408" s="186"/>
      <c r="O408" s="186"/>
      <c r="T408" s="186"/>
    </row>
    <row r="409" spans="5:20">
      <c r="E409" s="186"/>
      <c r="J409" s="186"/>
      <c r="O409" s="186"/>
      <c r="T409" s="186"/>
    </row>
    <row r="410" spans="5:20">
      <c r="E410" s="186"/>
      <c r="J410" s="186"/>
      <c r="O410" s="186"/>
      <c r="T410" s="186"/>
    </row>
    <row r="411" spans="5:20">
      <c r="E411" s="186"/>
      <c r="J411" s="186"/>
      <c r="O411" s="186"/>
      <c r="T411" s="186"/>
    </row>
    <row r="412" spans="5:20">
      <c r="E412" s="186"/>
      <c r="J412" s="186"/>
      <c r="O412" s="186"/>
      <c r="T412" s="186"/>
    </row>
    <row r="413" spans="5:20">
      <c r="E413" s="186"/>
      <c r="J413" s="186"/>
      <c r="O413" s="186"/>
      <c r="T413" s="186"/>
    </row>
    <row r="414" spans="5:20">
      <c r="E414" s="186"/>
      <c r="J414" s="186"/>
      <c r="O414" s="186"/>
      <c r="T414" s="186"/>
    </row>
    <row r="415" spans="5:20">
      <c r="E415" s="186"/>
      <c r="J415" s="186"/>
      <c r="O415" s="186"/>
      <c r="T415" s="186"/>
    </row>
    <row r="416" spans="5:20">
      <c r="E416" s="186"/>
      <c r="J416" s="186"/>
      <c r="O416" s="186"/>
      <c r="T416" s="186"/>
    </row>
    <row r="417" spans="5:20">
      <c r="E417" s="186"/>
      <c r="J417" s="186"/>
      <c r="O417" s="186"/>
      <c r="T417" s="186"/>
    </row>
    <row r="418" spans="5:20">
      <c r="E418" s="186"/>
      <c r="J418" s="186"/>
      <c r="O418" s="186"/>
      <c r="T418" s="186"/>
    </row>
    <row r="419" spans="5:20">
      <c r="E419" s="186"/>
      <c r="J419" s="186"/>
      <c r="O419" s="186"/>
      <c r="T419" s="186"/>
    </row>
    <row r="420" spans="5:20">
      <c r="E420" s="186"/>
      <c r="J420" s="186"/>
      <c r="O420" s="186"/>
      <c r="T420" s="186"/>
    </row>
    <row r="421" spans="5:20">
      <c r="E421" s="186"/>
      <c r="J421" s="186"/>
      <c r="O421" s="186"/>
      <c r="T421" s="186"/>
    </row>
    <row r="422" spans="5:20">
      <c r="E422" s="186"/>
      <c r="J422" s="186"/>
      <c r="O422" s="186"/>
      <c r="T422" s="186"/>
    </row>
    <row r="423" spans="5:20">
      <c r="E423" s="186"/>
      <c r="J423" s="186"/>
      <c r="O423" s="186"/>
      <c r="T423" s="186"/>
    </row>
    <row r="424" spans="5:20">
      <c r="E424" s="186"/>
      <c r="J424" s="186"/>
      <c r="O424" s="186"/>
      <c r="T424" s="186"/>
    </row>
    <row r="425" spans="5:20">
      <c r="E425" s="186"/>
      <c r="J425" s="186"/>
      <c r="O425" s="186"/>
      <c r="T425" s="186"/>
    </row>
    <row r="426" spans="5:20">
      <c r="E426" s="186"/>
      <c r="J426" s="186"/>
      <c r="O426" s="186"/>
      <c r="T426" s="186"/>
    </row>
    <row r="427" spans="5:20">
      <c r="E427" s="186"/>
      <c r="J427" s="186"/>
      <c r="O427" s="186"/>
      <c r="T427" s="186"/>
    </row>
    <row r="428" spans="5:20">
      <c r="E428" s="186"/>
      <c r="J428" s="186"/>
      <c r="O428" s="186"/>
      <c r="T428" s="186"/>
    </row>
    <row r="429" spans="5:20">
      <c r="E429" s="186"/>
      <c r="J429" s="186"/>
      <c r="O429" s="186"/>
      <c r="T429" s="186"/>
    </row>
    <row r="430" spans="5:20">
      <c r="E430" s="186"/>
      <c r="J430" s="186"/>
      <c r="O430" s="186"/>
      <c r="T430" s="186"/>
    </row>
    <row r="431" spans="5:20">
      <c r="E431" s="186"/>
      <c r="J431" s="186"/>
      <c r="O431" s="186"/>
      <c r="T431" s="186"/>
    </row>
    <row r="432" spans="5:20">
      <c r="E432" s="186"/>
      <c r="J432" s="186"/>
      <c r="O432" s="186"/>
      <c r="T432" s="186"/>
    </row>
    <row r="433" spans="5:20">
      <c r="E433" s="186"/>
      <c r="J433" s="186"/>
      <c r="O433" s="186"/>
      <c r="T433" s="186"/>
    </row>
    <row r="434" spans="5:20">
      <c r="E434" s="186"/>
      <c r="J434" s="186"/>
      <c r="O434" s="186"/>
      <c r="T434" s="186"/>
    </row>
    <row r="435" spans="5:20">
      <c r="E435" s="186"/>
      <c r="J435" s="186"/>
      <c r="O435" s="186"/>
      <c r="T435" s="186"/>
    </row>
    <row r="436" spans="5:20">
      <c r="E436" s="186"/>
      <c r="J436" s="186"/>
      <c r="O436" s="186"/>
      <c r="T436" s="186"/>
    </row>
    <row r="437" spans="5:20">
      <c r="E437" s="186"/>
      <c r="J437" s="186"/>
      <c r="O437" s="186"/>
      <c r="T437" s="186"/>
    </row>
    <row r="438" spans="5:20">
      <c r="E438" s="186"/>
      <c r="J438" s="186"/>
      <c r="O438" s="186"/>
      <c r="T438" s="186"/>
    </row>
    <row r="439" spans="5:20">
      <c r="E439" s="186"/>
      <c r="J439" s="186"/>
      <c r="O439" s="186"/>
      <c r="T439" s="186"/>
    </row>
    <row r="440" spans="5:20">
      <c r="E440" s="186"/>
      <c r="J440" s="186"/>
      <c r="O440" s="186"/>
      <c r="T440" s="186"/>
    </row>
    <row r="441" spans="5:20">
      <c r="E441" s="186"/>
      <c r="J441" s="186"/>
      <c r="O441" s="186"/>
      <c r="T441" s="186"/>
    </row>
    <row r="442" spans="5:20">
      <c r="E442" s="186"/>
      <c r="J442" s="186"/>
      <c r="O442" s="186"/>
      <c r="T442" s="186"/>
    </row>
    <row r="443" spans="5:20">
      <c r="E443" s="186"/>
      <c r="J443" s="186"/>
      <c r="O443" s="186"/>
      <c r="T443" s="186"/>
    </row>
    <row r="444" spans="5:20">
      <c r="E444" s="186"/>
      <c r="J444" s="186"/>
      <c r="O444" s="186"/>
      <c r="T444" s="186"/>
    </row>
    <row r="445" spans="5:20">
      <c r="E445" s="186"/>
      <c r="J445" s="186"/>
      <c r="O445" s="186"/>
      <c r="T445" s="186"/>
    </row>
    <row r="446" spans="5:20">
      <c r="E446" s="186"/>
      <c r="J446" s="186"/>
      <c r="O446" s="186"/>
      <c r="T446" s="186"/>
    </row>
    <row r="447" spans="5:20">
      <c r="E447" s="186"/>
      <c r="J447" s="186"/>
      <c r="O447" s="186"/>
      <c r="T447" s="186"/>
    </row>
    <row r="448" spans="5:20">
      <c r="E448" s="186"/>
      <c r="J448" s="186"/>
      <c r="O448" s="186"/>
      <c r="T448" s="186"/>
    </row>
    <row r="449" spans="5:20">
      <c r="E449" s="186"/>
      <c r="J449" s="186"/>
      <c r="O449" s="186"/>
      <c r="T449" s="186"/>
    </row>
    <row r="450" spans="5:20">
      <c r="E450" s="186"/>
      <c r="J450" s="186"/>
      <c r="O450" s="186"/>
      <c r="T450" s="186"/>
    </row>
    <row r="451" spans="5:20">
      <c r="E451" s="186"/>
      <c r="J451" s="186"/>
      <c r="O451" s="186"/>
      <c r="T451" s="186"/>
    </row>
    <row r="452" spans="5:20">
      <c r="E452" s="186"/>
      <c r="J452" s="186"/>
      <c r="O452" s="186"/>
      <c r="T452" s="186"/>
    </row>
    <row r="453" spans="5:20">
      <c r="E453" s="186"/>
      <c r="J453" s="186"/>
      <c r="O453" s="186"/>
      <c r="T453" s="186"/>
    </row>
    <row r="454" spans="5:20">
      <c r="E454" s="186"/>
      <c r="J454" s="186"/>
      <c r="O454" s="186"/>
      <c r="T454" s="186"/>
    </row>
    <row r="455" spans="5:20">
      <c r="E455" s="186"/>
      <c r="J455" s="186"/>
      <c r="O455" s="186"/>
      <c r="T455" s="186"/>
    </row>
    <row r="456" spans="5:20">
      <c r="E456" s="186"/>
      <c r="J456" s="186"/>
      <c r="O456" s="186"/>
      <c r="T456" s="186"/>
    </row>
    <row r="457" spans="5:20">
      <c r="E457" s="186"/>
      <c r="J457" s="186"/>
      <c r="O457" s="186"/>
      <c r="T457" s="186"/>
    </row>
    <row r="458" spans="5:20">
      <c r="E458" s="186"/>
      <c r="J458" s="186"/>
      <c r="O458" s="186"/>
      <c r="T458" s="186"/>
    </row>
    <row r="459" spans="5:20">
      <c r="E459" s="186"/>
      <c r="J459" s="186"/>
      <c r="O459" s="186"/>
      <c r="T459" s="186"/>
    </row>
    <row r="460" spans="5:20">
      <c r="E460" s="186"/>
      <c r="J460" s="186"/>
      <c r="O460" s="186"/>
      <c r="T460" s="186"/>
    </row>
    <row r="461" spans="5:20">
      <c r="E461" s="186"/>
      <c r="J461" s="186"/>
      <c r="O461" s="186"/>
      <c r="T461" s="186"/>
    </row>
    <row r="462" spans="5:20">
      <c r="E462" s="186"/>
      <c r="J462" s="186"/>
      <c r="O462" s="186"/>
      <c r="T462" s="186"/>
    </row>
    <row r="463" spans="5:20">
      <c r="E463" s="186"/>
      <c r="J463" s="186"/>
      <c r="O463" s="186"/>
      <c r="T463" s="186"/>
    </row>
    <row r="464" spans="5:20">
      <c r="E464" s="186"/>
      <c r="J464" s="186"/>
      <c r="O464" s="186"/>
      <c r="T464" s="186"/>
    </row>
    <row r="465" spans="5:20">
      <c r="E465" s="186"/>
      <c r="J465" s="186"/>
      <c r="O465" s="186"/>
      <c r="T465" s="186"/>
    </row>
    <row r="466" spans="5:20">
      <c r="E466" s="186"/>
      <c r="J466" s="186"/>
      <c r="O466" s="186"/>
      <c r="T466" s="186"/>
    </row>
    <row r="467" spans="5:20">
      <c r="E467" s="186"/>
      <c r="J467" s="186"/>
      <c r="O467" s="186"/>
      <c r="T467" s="186"/>
    </row>
    <row r="468" spans="5:20">
      <c r="E468" s="186"/>
      <c r="J468" s="186"/>
      <c r="O468" s="186"/>
      <c r="T468" s="186"/>
    </row>
    <row r="469" spans="5:20">
      <c r="E469" s="186"/>
      <c r="J469" s="186"/>
      <c r="O469" s="186"/>
      <c r="T469" s="186"/>
    </row>
    <row r="470" spans="5:20">
      <c r="E470" s="186"/>
      <c r="J470" s="186"/>
      <c r="O470" s="186"/>
      <c r="T470" s="186"/>
    </row>
    <row r="471" spans="5:20">
      <c r="E471" s="186"/>
      <c r="J471" s="186"/>
      <c r="O471" s="186"/>
      <c r="T471" s="186"/>
    </row>
    <row r="472" spans="5:20">
      <c r="E472" s="186"/>
      <c r="J472" s="186"/>
      <c r="O472" s="186"/>
      <c r="T472" s="186"/>
    </row>
    <row r="473" spans="5:20">
      <c r="E473" s="186"/>
      <c r="J473" s="186"/>
      <c r="O473" s="186"/>
      <c r="T473" s="186"/>
    </row>
    <row r="474" spans="5:20">
      <c r="E474" s="186"/>
      <c r="J474" s="186"/>
      <c r="O474" s="186"/>
      <c r="T474" s="186"/>
    </row>
    <row r="475" spans="5:20">
      <c r="E475" s="186"/>
      <c r="J475" s="186"/>
      <c r="O475" s="186"/>
      <c r="T475" s="186"/>
    </row>
    <row r="476" spans="5:20">
      <c r="E476" s="186"/>
      <c r="J476" s="186"/>
      <c r="O476" s="186"/>
      <c r="T476" s="186"/>
    </row>
    <row r="477" spans="5:20">
      <c r="E477" s="186"/>
      <c r="J477" s="186"/>
      <c r="O477" s="186"/>
      <c r="T477" s="186"/>
    </row>
    <row r="478" spans="5:20">
      <c r="E478" s="186"/>
      <c r="J478" s="186"/>
      <c r="O478" s="186"/>
      <c r="T478" s="186"/>
    </row>
    <row r="479" spans="5:20">
      <c r="E479" s="186"/>
      <c r="J479" s="186"/>
      <c r="O479" s="186"/>
      <c r="T479" s="186"/>
    </row>
    <row r="480" spans="5:20">
      <c r="E480" s="186"/>
      <c r="J480" s="186"/>
      <c r="O480" s="186"/>
      <c r="T480" s="186"/>
    </row>
    <row r="481" spans="5:20">
      <c r="E481" s="186"/>
      <c r="J481" s="186"/>
      <c r="O481" s="186"/>
      <c r="T481" s="186"/>
    </row>
    <row r="482" spans="5:20">
      <c r="E482" s="186"/>
      <c r="J482" s="186"/>
      <c r="O482" s="186"/>
      <c r="T482" s="186"/>
    </row>
    <row r="483" spans="5:20">
      <c r="E483" s="186"/>
      <c r="J483" s="186"/>
      <c r="O483" s="186"/>
      <c r="T483" s="186"/>
    </row>
    <row r="484" spans="5:20">
      <c r="E484" s="186"/>
      <c r="J484" s="186"/>
      <c r="O484" s="186"/>
      <c r="T484" s="186"/>
    </row>
    <row r="485" spans="5:20">
      <c r="E485" s="186"/>
      <c r="J485" s="186"/>
      <c r="O485" s="186"/>
      <c r="T485" s="186"/>
    </row>
    <row r="486" spans="5:20">
      <c r="E486" s="186"/>
      <c r="J486" s="186"/>
      <c r="O486" s="186"/>
      <c r="T486" s="186"/>
    </row>
    <row r="487" spans="5:20">
      <c r="E487" s="186"/>
      <c r="J487" s="186"/>
      <c r="O487" s="186"/>
      <c r="T487" s="186"/>
    </row>
    <row r="488" spans="5:20">
      <c r="E488" s="186"/>
      <c r="J488" s="186"/>
      <c r="O488" s="186"/>
      <c r="T488" s="186"/>
    </row>
    <row r="489" spans="5:20">
      <c r="E489" s="186"/>
      <c r="J489" s="186"/>
      <c r="O489" s="186"/>
      <c r="T489" s="186"/>
    </row>
    <row r="490" spans="5:20">
      <c r="E490" s="186"/>
      <c r="J490" s="186"/>
      <c r="O490" s="186"/>
      <c r="T490" s="186"/>
    </row>
    <row r="491" spans="5:20">
      <c r="E491" s="186"/>
      <c r="J491" s="186"/>
      <c r="O491" s="186"/>
      <c r="T491" s="186"/>
    </row>
    <row r="492" spans="5:20">
      <c r="E492" s="186"/>
      <c r="J492" s="186"/>
      <c r="O492" s="186"/>
      <c r="T492" s="186"/>
    </row>
    <row r="493" spans="5:20">
      <c r="E493" s="186"/>
      <c r="J493" s="186"/>
      <c r="O493" s="186"/>
      <c r="T493" s="186"/>
    </row>
    <row r="494" spans="5:20">
      <c r="E494" s="186"/>
      <c r="J494" s="186"/>
      <c r="O494" s="186"/>
      <c r="T494" s="186"/>
    </row>
    <row r="495" spans="5:20">
      <c r="E495" s="186"/>
      <c r="J495" s="186"/>
      <c r="O495" s="186"/>
      <c r="T495" s="186"/>
    </row>
    <row r="496" spans="5:20">
      <c r="E496" s="186"/>
      <c r="J496" s="186"/>
      <c r="O496" s="186"/>
      <c r="T496" s="186"/>
    </row>
    <row r="497" spans="5:20">
      <c r="E497" s="186"/>
      <c r="J497" s="186"/>
      <c r="O497" s="186"/>
      <c r="T497" s="186"/>
    </row>
    <row r="498" spans="5:20">
      <c r="E498" s="186"/>
      <c r="J498" s="186"/>
      <c r="O498" s="186"/>
      <c r="T498" s="186"/>
    </row>
    <row r="499" spans="5:20">
      <c r="E499" s="186"/>
      <c r="J499" s="186"/>
      <c r="O499" s="186"/>
      <c r="T499" s="186"/>
    </row>
    <row r="500" spans="5:20">
      <c r="E500" s="186"/>
      <c r="J500" s="186"/>
      <c r="O500" s="186"/>
      <c r="T500" s="186"/>
    </row>
    <row r="501" spans="5:20">
      <c r="E501" s="186"/>
      <c r="J501" s="186"/>
      <c r="O501" s="186"/>
      <c r="T501" s="186"/>
    </row>
    <row r="502" spans="5:20">
      <c r="E502" s="186"/>
      <c r="J502" s="186"/>
      <c r="O502" s="186"/>
      <c r="T502" s="186"/>
    </row>
    <row r="503" spans="5:20">
      <c r="E503" s="186"/>
      <c r="J503" s="186"/>
      <c r="O503" s="186"/>
      <c r="T503" s="186"/>
    </row>
    <row r="504" spans="5:20">
      <c r="E504" s="186"/>
      <c r="J504" s="186"/>
      <c r="O504" s="186"/>
      <c r="T504" s="186"/>
    </row>
    <row r="505" spans="5:20">
      <c r="E505" s="186"/>
      <c r="J505" s="186"/>
      <c r="O505" s="186"/>
      <c r="T505" s="186"/>
    </row>
    <row r="506" spans="5:20">
      <c r="E506" s="186"/>
      <c r="J506" s="186"/>
      <c r="O506" s="186"/>
      <c r="T506" s="186"/>
    </row>
    <row r="507" spans="5:20">
      <c r="E507" s="186"/>
      <c r="J507" s="186"/>
      <c r="O507" s="186"/>
      <c r="T507" s="186"/>
    </row>
    <row r="508" spans="5:20">
      <c r="E508" s="186"/>
      <c r="J508" s="186"/>
      <c r="O508" s="186"/>
      <c r="T508" s="186"/>
    </row>
    <row r="509" spans="5:20">
      <c r="E509" s="186"/>
      <c r="J509" s="186"/>
      <c r="O509" s="186"/>
      <c r="T509" s="186"/>
    </row>
    <row r="510" spans="5:20">
      <c r="E510" s="186"/>
      <c r="J510" s="186"/>
      <c r="O510" s="186"/>
      <c r="T510" s="186"/>
    </row>
    <row r="511" spans="5:20">
      <c r="E511" s="186"/>
      <c r="J511" s="186"/>
      <c r="O511" s="186"/>
      <c r="T511" s="186"/>
    </row>
    <row r="512" spans="5:20">
      <c r="E512" s="186"/>
      <c r="J512" s="186"/>
      <c r="O512" s="186"/>
      <c r="T512" s="186"/>
    </row>
    <row r="513" spans="5:20">
      <c r="E513" s="186"/>
      <c r="J513" s="186"/>
      <c r="O513" s="186"/>
      <c r="T513" s="186"/>
    </row>
    <row r="514" spans="5:20">
      <c r="E514" s="186"/>
      <c r="J514" s="186"/>
      <c r="O514" s="186"/>
      <c r="T514" s="186"/>
    </row>
    <row r="515" spans="5:20">
      <c r="E515" s="186"/>
      <c r="J515" s="186"/>
      <c r="O515" s="186"/>
      <c r="T515" s="186"/>
    </row>
    <row r="516" spans="5:20">
      <c r="E516" s="186"/>
      <c r="J516" s="186"/>
      <c r="O516" s="186"/>
      <c r="T516" s="186"/>
    </row>
    <row r="517" spans="5:20">
      <c r="E517" s="186"/>
      <c r="J517" s="186"/>
      <c r="O517" s="186"/>
      <c r="T517" s="186"/>
    </row>
    <row r="518" spans="5:20">
      <c r="E518" s="186"/>
      <c r="J518" s="186"/>
      <c r="O518" s="186"/>
      <c r="T518" s="186"/>
    </row>
    <row r="519" spans="5:20">
      <c r="E519" s="186"/>
      <c r="J519" s="186"/>
      <c r="O519" s="186"/>
      <c r="T519" s="186"/>
    </row>
    <row r="520" spans="5:20">
      <c r="E520" s="186"/>
      <c r="J520" s="186"/>
      <c r="O520" s="186"/>
      <c r="T520" s="186"/>
    </row>
    <row r="521" spans="5:20">
      <c r="E521" s="186"/>
      <c r="J521" s="186"/>
      <c r="O521" s="186"/>
      <c r="T521" s="186"/>
    </row>
    <row r="522" spans="5:20">
      <c r="E522" s="186"/>
      <c r="J522" s="186"/>
      <c r="O522" s="186"/>
      <c r="T522" s="186"/>
    </row>
    <row r="523" spans="5:20">
      <c r="E523" s="186"/>
      <c r="J523" s="186"/>
      <c r="O523" s="186"/>
      <c r="T523" s="186"/>
    </row>
    <row r="524" spans="5:20">
      <c r="E524" s="186"/>
      <c r="J524" s="186"/>
      <c r="O524" s="186"/>
      <c r="T524" s="186"/>
    </row>
    <row r="525" spans="5:20">
      <c r="E525" s="186"/>
      <c r="J525" s="186"/>
      <c r="O525" s="186"/>
      <c r="T525" s="186"/>
    </row>
    <row r="526" spans="5:20">
      <c r="E526" s="186"/>
      <c r="J526" s="186"/>
      <c r="O526" s="186"/>
      <c r="T526" s="186"/>
    </row>
    <row r="527" spans="5:20">
      <c r="E527" s="186"/>
      <c r="J527" s="186"/>
      <c r="O527" s="186"/>
      <c r="T527" s="186"/>
    </row>
    <row r="528" spans="5:20">
      <c r="E528" s="186"/>
      <c r="J528" s="186"/>
      <c r="O528" s="186"/>
      <c r="T528" s="186"/>
    </row>
    <row r="529" spans="5:20">
      <c r="E529" s="186"/>
      <c r="J529" s="186"/>
      <c r="O529" s="186"/>
      <c r="T529" s="186"/>
    </row>
    <row r="530" spans="5:20">
      <c r="E530" s="186"/>
      <c r="J530" s="186"/>
      <c r="O530" s="186"/>
      <c r="T530" s="186"/>
    </row>
    <row r="531" spans="5:20">
      <c r="E531" s="186"/>
      <c r="J531" s="186"/>
      <c r="O531" s="186"/>
      <c r="T531" s="186"/>
    </row>
    <row r="532" spans="5:20">
      <c r="E532" s="186"/>
      <c r="J532" s="186"/>
      <c r="O532" s="186"/>
      <c r="T532" s="186"/>
    </row>
    <row r="533" spans="5:20">
      <c r="E533" s="186"/>
      <c r="J533" s="186"/>
      <c r="O533" s="186"/>
      <c r="T533" s="186"/>
    </row>
    <row r="534" spans="5:20">
      <c r="E534" s="186"/>
      <c r="J534" s="186"/>
      <c r="O534" s="186"/>
      <c r="T534" s="186"/>
    </row>
    <row r="535" spans="5:20">
      <c r="E535" s="186"/>
      <c r="J535" s="186"/>
      <c r="O535" s="186"/>
      <c r="T535" s="186"/>
    </row>
    <row r="536" spans="5:20">
      <c r="E536" s="186"/>
      <c r="J536" s="186"/>
      <c r="O536" s="186"/>
      <c r="T536" s="186"/>
    </row>
    <row r="537" spans="5:20">
      <c r="E537" s="186"/>
      <c r="J537" s="186"/>
      <c r="O537" s="186"/>
      <c r="T537" s="186"/>
    </row>
    <row r="538" spans="5:20">
      <c r="E538" s="186"/>
      <c r="J538" s="186"/>
      <c r="O538" s="186"/>
      <c r="T538" s="186"/>
    </row>
    <row r="539" spans="5:20">
      <c r="E539" s="186"/>
      <c r="J539" s="186"/>
      <c r="O539" s="186"/>
      <c r="T539" s="186"/>
    </row>
    <row r="540" spans="5:20">
      <c r="E540" s="186"/>
      <c r="J540" s="186"/>
      <c r="O540" s="186"/>
      <c r="T540" s="186"/>
    </row>
    <row r="541" spans="5:20">
      <c r="E541" s="186"/>
      <c r="J541" s="186"/>
      <c r="O541" s="186"/>
      <c r="T541" s="186"/>
    </row>
    <row r="542" spans="5:20">
      <c r="E542" s="186"/>
      <c r="J542" s="186"/>
      <c r="O542" s="186"/>
      <c r="T542" s="186"/>
    </row>
    <row r="543" spans="5:20">
      <c r="E543" s="186"/>
      <c r="J543" s="186"/>
      <c r="O543" s="186"/>
      <c r="T543" s="186"/>
    </row>
    <row r="544" spans="5:20">
      <c r="E544" s="186"/>
      <c r="J544" s="186"/>
      <c r="O544" s="186"/>
      <c r="T544" s="186"/>
    </row>
    <row r="545" spans="5:20">
      <c r="E545" s="186"/>
      <c r="J545" s="186"/>
      <c r="O545" s="186"/>
      <c r="T545" s="186"/>
    </row>
    <row r="546" spans="5:20">
      <c r="E546" s="186"/>
      <c r="J546" s="186"/>
      <c r="O546" s="186"/>
      <c r="T546" s="186"/>
    </row>
    <row r="547" spans="5:20">
      <c r="E547" s="186"/>
      <c r="J547" s="186"/>
      <c r="O547" s="186"/>
      <c r="T547" s="186"/>
    </row>
    <row r="548" spans="5:20">
      <c r="E548" s="186"/>
      <c r="J548" s="186"/>
      <c r="O548" s="186"/>
      <c r="T548" s="186"/>
    </row>
    <row r="549" spans="5:20">
      <c r="E549" s="186"/>
      <c r="J549" s="186"/>
      <c r="O549" s="186"/>
      <c r="T549" s="186"/>
    </row>
    <row r="550" spans="5:20">
      <c r="E550" s="186"/>
      <c r="J550" s="186"/>
      <c r="O550" s="186"/>
      <c r="T550" s="186"/>
    </row>
    <row r="551" spans="5:20">
      <c r="E551" s="186"/>
      <c r="J551" s="186"/>
      <c r="O551" s="186"/>
      <c r="T551" s="186"/>
    </row>
    <row r="552" spans="5:20">
      <c r="E552" s="186"/>
      <c r="J552" s="186"/>
      <c r="O552" s="186"/>
      <c r="T552" s="186"/>
    </row>
    <row r="553" spans="5:20">
      <c r="E553" s="186"/>
      <c r="J553" s="186"/>
      <c r="O553" s="186"/>
      <c r="T553" s="186"/>
    </row>
    <row r="554" spans="5:20">
      <c r="E554" s="186"/>
      <c r="J554" s="186"/>
      <c r="O554" s="186"/>
      <c r="T554" s="186"/>
    </row>
    <row r="555" spans="5:20">
      <c r="E555" s="186"/>
      <c r="J555" s="186"/>
      <c r="O555" s="186"/>
      <c r="T555" s="186"/>
    </row>
    <row r="556" spans="5:20">
      <c r="E556" s="186"/>
      <c r="J556" s="186"/>
      <c r="O556" s="186"/>
      <c r="T556" s="186"/>
    </row>
    <row r="557" spans="5:20">
      <c r="E557" s="186"/>
      <c r="J557" s="186"/>
      <c r="O557" s="186"/>
      <c r="T557" s="186"/>
    </row>
    <row r="558" spans="5:20">
      <c r="E558" s="186"/>
      <c r="J558" s="186"/>
      <c r="O558" s="186"/>
      <c r="T558" s="186"/>
    </row>
    <row r="559" spans="5:20">
      <c r="E559" s="186"/>
      <c r="J559" s="186"/>
      <c r="O559" s="186"/>
      <c r="T559" s="186"/>
    </row>
    <row r="560" spans="5:20">
      <c r="E560" s="186"/>
      <c r="J560" s="186"/>
      <c r="O560" s="186"/>
      <c r="T560" s="186"/>
    </row>
    <row r="561" spans="5:20">
      <c r="E561" s="186"/>
      <c r="J561" s="186"/>
      <c r="O561" s="186"/>
      <c r="T561" s="186"/>
    </row>
    <row r="562" spans="5:20">
      <c r="E562" s="186"/>
      <c r="J562" s="186"/>
      <c r="O562" s="186"/>
      <c r="T562" s="186"/>
    </row>
    <row r="563" spans="5:20">
      <c r="E563" s="186"/>
      <c r="J563" s="186"/>
      <c r="O563" s="186"/>
      <c r="T563" s="186"/>
    </row>
    <row r="564" spans="5:20">
      <c r="E564" s="186"/>
      <c r="J564" s="186"/>
      <c r="O564" s="186"/>
      <c r="T564" s="186"/>
    </row>
    <row r="565" spans="5:20">
      <c r="E565" s="186"/>
      <c r="J565" s="186"/>
      <c r="O565" s="186"/>
      <c r="T565" s="186"/>
    </row>
    <row r="566" spans="5:20">
      <c r="E566" s="186"/>
      <c r="J566" s="186"/>
      <c r="O566" s="186"/>
      <c r="T566" s="186"/>
    </row>
    <row r="567" spans="5:20">
      <c r="E567" s="186"/>
      <c r="J567" s="186"/>
      <c r="O567" s="186"/>
      <c r="T567" s="186"/>
    </row>
    <row r="568" spans="5:20">
      <c r="E568" s="186"/>
      <c r="J568" s="186"/>
      <c r="O568" s="186"/>
      <c r="T568" s="186"/>
    </row>
    <row r="569" spans="5:20">
      <c r="E569" s="186"/>
      <c r="J569" s="186"/>
      <c r="O569" s="186"/>
      <c r="T569" s="186"/>
    </row>
    <row r="570" spans="5:20">
      <c r="E570" s="186"/>
      <c r="J570" s="186"/>
      <c r="O570" s="186"/>
      <c r="T570" s="186"/>
    </row>
    <row r="571" spans="5:20">
      <c r="E571" s="186"/>
      <c r="J571" s="186"/>
      <c r="O571" s="186"/>
      <c r="T571" s="186"/>
    </row>
    <row r="572" spans="5:20">
      <c r="E572" s="186"/>
      <c r="J572" s="186"/>
      <c r="O572" s="186"/>
      <c r="T572" s="186"/>
    </row>
    <row r="573" spans="5:20">
      <c r="E573" s="186"/>
      <c r="J573" s="186"/>
      <c r="O573" s="186"/>
      <c r="T573" s="186"/>
    </row>
    <row r="574" spans="5:20">
      <c r="E574" s="186"/>
      <c r="J574" s="186"/>
      <c r="O574" s="186"/>
      <c r="T574" s="186"/>
    </row>
    <row r="575" spans="5:20">
      <c r="E575" s="186"/>
      <c r="J575" s="186"/>
      <c r="O575" s="186"/>
      <c r="T575" s="186"/>
    </row>
    <row r="576" spans="5:20">
      <c r="E576" s="186"/>
      <c r="J576" s="186"/>
      <c r="O576" s="186"/>
      <c r="T576" s="186"/>
    </row>
    <row r="577" spans="5:20">
      <c r="E577" s="186"/>
      <c r="J577" s="186"/>
      <c r="O577" s="186"/>
      <c r="T577" s="186"/>
    </row>
    <row r="578" spans="5:20">
      <c r="E578" s="186"/>
      <c r="J578" s="186"/>
      <c r="O578" s="186"/>
      <c r="T578" s="186"/>
    </row>
    <row r="579" spans="5:20">
      <c r="E579" s="186"/>
      <c r="J579" s="186"/>
      <c r="O579" s="186"/>
      <c r="T579" s="186"/>
    </row>
    <row r="580" spans="5:20">
      <c r="E580" s="186"/>
      <c r="J580" s="186"/>
      <c r="O580" s="186"/>
      <c r="T580" s="186"/>
    </row>
    <row r="581" spans="5:20">
      <c r="E581" s="186"/>
      <c r="J581" s="186"/>
      <c r="O581" s="186"/>
      <c r="T581" s="186"/>
    </row>
    <row r="582" spans="5:20">
      <c r="E582" s="186"/>
      <c r="J582" s="186"/>
      <c r="O582" s="186"/>
      <c r="T582" s="186"/>
    </row>
    <row r="583" spans="5:20">
      <c r="E583" s="186"/>
      <c r="J583" s="186"/>
      <c r="O583" s="186"/>
      <c r="T583" s="186"/>
    </row>
    <row r="584" spans="5:20">
      <c r="E584" s="186"/>
      <c r="J584" s="186"/>
      <c r="O584" s="186"/>
      <c r="T584" s="186"/>
    </row>
    <row r="585" spans="5:20">
      <c r="E585" s="186"/>
      <c r="J585" s="186"/>
      <c r="O585" s="186"/>
      <c r="T585" s="186"/>
    </row>
    <row r="586" spans="5:20">
      <c r="E586" s="186"/>
      <c r="J586" s="186"/>
      <c r="O586" s="186"/>
      <c r="T586" s="186"/>
    </row>
    <row r="587" spans="5:20">
      <c r="E587" s="186"/>
      <c r="J587" s="186"/>
      <c r="O587" s="186"/>
      <c r="T587" s="186"/>
    </row>
    <row r="588" spans="5:20">
      <c r="E588" s="186"/>
      <c r="J588" s="186"/>
      <c r="O588" s="186"/>
      <c r="T588" s="186"/>
    </row>
    <row r="589" spans="5:20">
      <c r="E589" s="186"/>
      <c r="J589" s="186"/>
      <c r="O589" s="186"/>
      <c r="T589" s="186"/>
    </row>
    <row r="590" spans="5:20">
      <c r="E590" s="186"/>
      <c r="J590" s="186"/>
      <c r="O590" s="186"/>
      <c r="T590" s="186"/>
    </row>
    <row r="591" spans="5:20">
      <c r="E591" s="186"/>
      <c r="J591" s="186"/>
      <c r="O591" s="186"/>
      <c r="T591" s="186"/>
    </row>
    <row r="592" spans="5:20">
      <c r="E592" s="186"/>
      <c r="J592" s="186"/>
      <c r="O592" s="186"/>
      <c r="T592" s="186"/>
    </row>
    <row r="593" spans="5:20">
      <c r="E593" s="186"/>
      <c r="J593" s="186"/>
      <c r="O593" s="186"/>
      <c r="T593" s="186"/>
    </row>
    <row r="594" spans="5:20">
      <c r="E594" s="186"/>
      <c r="J594" s="186"/>
      <c r="O594" s="186"/>
      <c r="T594" s="186"/>
    </row>
    <row r="595" spans="5:20">
      <c r="E595" s="186"/>
      <c r="J595" s="186"/>
      <c r="O595" s="186"/>
      <c r="T595" s="186"/>
    </row>
    <row r="596" spans="5:20">
      <c r="E596" s="186"/>
      <c r="J596" s="186"/>
      <c r="O596" s="186"/>
      <c r="T596" s="186"/>
    </row>
    <row r="597" spans="5:20">
      <c r="E597" s="186"/>
      <c r="J597" s="186"/>
      <c r="O597" s="186"/>
      <c r="T597" s="186"/>
    </row>
    <row r="598" spans="5:20">
      <c r="E598" s="186"/>
      <c r="J598" s="186"/>
      <c r="O598" s="186"/>
      <c r="T598" s="186"/>
    </row>
    <row r="599" spans="5:20">
      <c r="E599" s="186"/>
      <c r="J599" s="186"/>
      <c r="O599" s="186"/>
      <c r="T599" s="186"/>
    </row>
    <row r="600" spans="5:20">
      <c r="E600" s="186"/>
      <c r="J600" s="186"/>
      <c r="O600" s="186"/>
      <c r="T600" s="186"/>
    </row>
    <row r="601" spans="5:20">
      <c r="E601" s="186"/>
      <c r="J601" s="186"/>
      <c r="O601" s="186"/>
      <c r="T601" s="186"/>
    </row>
    <row r="602" spans="5:20">
      <c r="E602" s="186"/>
      <c r="J602" s="186"/>
      <c r="O602" s="186"/>
      <c r="T602" s="186"/>
    </row>
    <row r="603" spans="5:20">
      <c r="E603" s="186"/>
      <c r="J603" s="186"/>
      <c r="O603" s="186"/>
      <c r="T603" s="186"/>
    </row>
    <row r="604" spans="5:20">
      <c r="E604" s="186"/>
      <c r="J604" s="186"/>
      <c r="O604" s="186"/>
      <c r="T604" s="186"/>
    </row>
    <row r="605" spans="5:20">
      <c r="E605" s="186"/>
      <c r="J605" s="186"/>
      <c r="O605" s="186"/>
      <c r="T605" s="186"/>
    </row>
    <row r="606" spans="5:20">
      <c r="E606" s="186"/>
      <c r="J606" s="186"/>
      <c r="O606" s="186"/>
      <c r="T606" s="186"/>
    </row>
    <row r="607" spans="5:20">
      <c r="E607" s="186"/>
      <c r="J607" s="186"/>
      <c r="O607" s="186"/>
      <c r="T607" s="186"/>
    </row>
    <row r="608" spans="5:20">
      <c r="E608" s="186"/>
      <c r="J608" s="186"/>
      <c r="O608" s="186"/>
      <c r="T608" s="186"/>
    </row>
    <row r="609" spans="5:20">
      <c r="E609" s="186"/>
      <c r="J609" s="186"/>
      <c r="O609" s="186"/>
      <c r="T609" s="186"/>
    </row>
    <row r="610" spans="5:20">
      <c r="E610" s="186"/>
      <c r="J610" s="186"/>
      <c r="O610" s="186"/>
      <c r="T610" s="186"/>
    </row>
    <row r="611" spans="5:20">
      <c r="E611" s="186"/>
      <c r="J611" s="186"/>
      <c r="O611" s="186"/>
      <c r="T611" s="186"/>
    </row>
    <row r="612" spans="5:20">
      <c r="E612" s="186"/>
      <c r="J612" s="186"/>
      <c r="O612" s="186"/>
      <c r="T612" s="186"/>
    </row>
    <row r="613" spans="5:20">
      <c r="E613" s="186"/>
      <c r="J613" s="186"/>
      <c r="O613" s="186"/>
      <c r="T613" s="186"/>
    </row>
    <row r="614" spans="5:20">
      <c r="E614" s="186"/>
      <c r="J614" s="186"/>
      <c r="O614" s="186"/>
      <c r="T614" s="186"/>
    </row>
    <row r="615" spans="5:20">
      <c r="E615" s="186"/>
      <c r="J615" s="186"/>
      <c r="O615" s="186"/>
      <c r="T615" s="186"/>
    </row>
    <row r="616" spans="5:20">
      <c r="E616" s="186"/>
      <c r="J616" s="186"/>
      <c r="O616" s="186"/>
      <c r="T616" s="186"/>
    </row>
    <row r="617" spans="5:20">
      <c r="E617" s="186"/>
      <c r="J617" s="186"/>
      <c r="O617" s="186"/>
      <c r="T617" s="186"/>
    </row>
    <row r="618" spans="5:20">
      <c r="E618" s="186"/>
      <c r="J618" s="186"/>
      <c r="O618" s="186"/>
      <c r="T618" s="186"/>
    </row>
    <row r="619" spans="5:20">
      <c r="E619" s="186"/>
      <c r="J619" s="186"/>
      <c r="O619" s="186"/>
      <c r="T619" s="186"/>
    </row>
    <row r="620" spans="5:20">
      <c r="E620" s="186"/>
      <c r="J620" s="186"/>
      <c r="O620" s="186"/>
      <c r="T620" s="186"/>
    </row>
    <row r="621" spans="5:20">
      <c r="E621" s="186"/>
      <c r="J621" s="186"/>
      <c r="O621" s="186"/>
      <c r="T621" s="186"/>
    </row>
    <row r="622" spans="5:20">
      <c r="E622" s="186"/>
      <c r="J622" s="186"/>
      <c r="O622" s="186"/>
      <c r="T622" s="186"/>
    </row>
    <row r="623" spans="5:20">
      <c r="E623" s="186"/>
      <c r="J623" s="186"/>
      <c r="O623" s="186"/>
      <c r="T623" s="186"/>
    </row>
    <row r="624" spans="5:20">
      <c r="E624" s="186"/>
      <c r="J624" s="186"/>
      <c r="O624" s="186"/>
      <c r="T624" s="186"/>
    </row>
    <row r="625" spans="5:20">
      <c r="E625" s="186"/>
      <c r="J625" s="186"/>
      <c r="O625" s="186"/>
      <c r="T625" s="186"/>
    </row>
    <row r="626" spans="5:20">
      <c r="E626" s="186"/>
      <c r="J626" s="186"/>
      <c r="O626" s="186"/>
      <c r="T626" s="186"/>
    </row>
    <row r="627" spans="5:20">
      <c r="E627" s="186"/>
      <c r="J627" s="186"/>
      <c r="O627" s="186"/>
      <c r="T627" s="186"/>
    </row>
    <row r="628" spans="5:20">
      <c r="E628" s="186"/>
      <c r="J628" s="186"/>
      <c r="O628" s="186"/>
      <c r="T628" s="186"/>
    </row>
    <row r="629" spans="5:20">
      <c r="E629" s="186"/>
      <c r="J629" s="186"/>
      <c r="O629" s="186"/>
      <c r="T629" s="186"/>
    </row>
    <row r="630" spans="5:20">
      <c r="E630" s="186"/>
      <c r="J630" s="186"/>
      <c r="O630" s="186"/>
      <c r="T630" s="186"/>
    </row>
    <row r="631" spans="5:20">
      <c r="E631" s="186"/>
      <c r="J631" s="186"/>
      <c r="O631" s="186"/>
      <c r="T631" s="186"/>
    </row>
    <row r="632" spans="5:20">
      <c r="E632" s="186"/>
      <c r="J632" s="186"/>
      <c r="O632" s="186"/>
      <c r="T632" s="186"/>
    </row>
    <row r="633" spans="5:20">
      <c r="E633" s="186"/>
      <c r="J633" s="186"/>
      <c r="O633" s="186"/>
      <c r="T633" s="186"/>
    </row>
    <row r="634" spans="5:20">
      <c r="E634" s="186"/>
      <c r="J634" s="186"/>
      <c r="O634" s="186"/>
      <c r="T634" s="186"/>
    </row>
    <row r="635" spans="5:20">
      <c r="E635" s="186"/>
      <c r="J635" s="186"/>
      <c r="O635" s="186"/>
      <c r="T635" s="186"/>
    </row>
    <row r="636" spans="5:20">
      <c r="E636" s="186"/>
      <c r="J636" s="186"/>
      <c r="O636" s="186"/>
      <c r="T636" s="186"/>
    </row>
    <row r="637" spans="5:20">
      <c r="E637" s="186"/>
      <c r="J637" s="186"/>
      <c r="O637" s="186"/>
      <c r="T637" s="186"/>
    </row>
    <row r="638" spans="5:20">
      <c r="E638" s="186"/>
      <c r="J638" s="186"/>
      <c r="O638" s="186"/>
      <c r="T638" s="186"/>
    </row>
    <row r="639" spans="5:20">
      <c r="E639" s="186"/>
      <c r="J639" s="186"/>
      <c r="O639" s="186"/>
      <c r="T639" s="186"/>
    </row>
    <row r="640" spans="5:20">
      <c r="E640" s="186"/>
      <c r="J640" s="186"/>
      <c r="O640" s="186"/>
      <c r="T640" s="186"/>
    </row>
    <row r="641" spans="5:20">
      <c r="E641" s="186"/>
      <c r="J641" s="186"/>
      <c r="O641" s="186"/>
      <c r="T641" s="186"/>
    </row>
    <row r="642" spans="5:20">
      <c r="E642" s="186"/>
      <c r="J642" s="186"/>
      <c r="O642" s="186"/>
      <c r="T642" s="186"/>
    </row>
    <row r="643" spans="5:20">
      <c r="E643" s="186"/>
      <c r="J643" s="186"/>
      <c r="O643" s="186"/>
      <c r="T643" s="186"/>
    </row>
    <row r="644" spans="5:20">
      <c r="E644" s="186"/>
      <c r="J644" s="186"/>
      <c r="O644" s="186"/>
      <c r="T644" s="186"/>
    </row>
    <row r="645" spans="5:20">
      <c r="E645" s="186"/>
      <c r="J645" s="186"/>
      <c r="O645" s="186"/>
      <c r="T645" s="186"/>
    </row>
    <row r="646" spans="5:20">
      <c r="E646" s="186"/>
      <c r="J646" s="186"/>
      <c r="O646" s="186"/>
      <c r="T646" s="186"/>
    </row>
    <row r="647" spans="5:20">
      <c r="E647" s="186"/>
      <c r="J647" s="186"/>
      <c r="O647" s="186"/>
      <c r="T647" s="186"/>
    </row>
    <row r="648" spans="5:20">
      <c r="E648" s="186"/>
      <c r="J648" s="186"/>
      <c r="O648" s="186"/>
      <c r="T648" s="186"/>
    </row>
    <row r="649" spans="5:20">
      <c r="E649" s="186"/>
      <c r="J649" s="186"/>
      <c r="O649" s="186"/>
      <c r="T649" s="186"/>
    </row>
    <row r="650" spans="5:20">
      <c r="E650" s="186"/>
      <c r="J650" s="186"/>
      <c r="O650" s="186"/>
      <c r="T650" s="186"/>
    </row>
    <row r="651" spans="5:20">
      <c r="E651" s="186"/>
      <c r="J651" s="186"/>
      <c r="O651" s="186"/>
      <c r="T651" s="186"/>
    </row>
    <row r="652" spans="5:20">
      <c r="E652" s="186"/>
      <c r="J652" s="186"/>
      <c r="O652" s="186"/>
      <c r="T652" s="186"/>
    </row>
    <row r="653" spans="5:20">
      <c r="E653" s="186"/>
      <c r="J653" s="186"/>
      <c r="O653" s="186"/>
      <c r="T653" s="186"/>
    </row>
    <row r="654" spans="5:20">
      <c r="E654" s="186"/>
      <c r="J654" s="186"/>
      <c r="O654" s="186"/>
      <c r="T654" s="186"/>
    </row>
    <row r="655" spans="5:20">
      <c r="E655" s="186"/>
      <c r="J655" s="186"/>
      <c r="O655" s="186"/>
      <c r="T655" s="186"/>
    </row>
    <row r="656" spans="5:20">
      <c r="E656" s="186"/>
      <c r="J656" s="186"/>
      <c r="O656" s="186"/>
      <c r="T656" s="186"/>
    </row>
    <row r="657" spans="5:20">
      <c r="E657" s="186"/>
      <c r="J657" s="186"/>
      <c r="O657" s="186"/>
      <c r="T657" s="186"/>
    </row>
    <row r="658" spans="5:20">
      <c r="E658" s="186"/>
      <c r="J658" s="186"/>
      <c r="O658" s="186"/>
      <c r="T658" s="186"/>
    </row>
    <row r="659" spans="5:20">
      <c r="E659" s="186"/>
      <c r="J659" s="186"/>
      <c r="O659" s="186"/>
      <c r="T659" s="186"/>
    </row>
    <row r="660" spans="5:20">
      <c r="E660" s="186"/>
      <c r="J660" s="186"/>
      <c r="O660" s="186"/>
      <c r="T660" s="186"/>
    </row>
    <row r="661" spans="5:20">
      <c r="E661" s="186"/>
      <c r="J661" s="186"/>
      <c r="O661" s="186"/>
      <c r="T661" s="186"/>
    </row>
    <row r="662" spans="5:20">
      <c r="E662" s="186"/>
      <c r="J662" s="186"/>
      <c r="O662" s="186"/>
      <c r="T662" s="186"/>
    </row>
    <row r="663" spans="5:20">
      <c r="E663" s="186"/>
      <c r="J663" s="186"/>
      <c r="O663" s="186"/>
      <c r="T663" s="186"/>
    </row>
    <row r="664" spans="5:20">
      <c r="E664" s="186"/>
      <c r="J664" s="186"/>
      <c r="O664" s="186"/>
      <c r="T664" s="186"/>
    </row>
    <row r="665" spans="5:20">
      <c r="E665" s="186"/>
      <c r="J665" s="186"/>
      <c r="O665" s="186"/>
      <c r="T665" s="186"/>
    </row>
    <row r="666" spans="5:20">
      <c r="E666" s="186"/>
      <c r="J666" s="186"/>
      <c r="O666" s="186"/>
      <c r="T666" s="186"/>
    </row>
    <row r="667" spans="5:20">
      <c r="E667" s="186"/>
      <c r="J667" s="186"/>
      <c r="O667" s="186"/>
      <c r="T667" s="186"/>
    </row>
    <row r="668" spans="5:20">
      <c r="E668" s="186"/>
      <c r="J668" s="186"/>
      <c r="O668" s="186"/>
      <c r="T668" s="186"/>
    </row>
    <row r="669" spans="5:20">
      <c r="E669" s="186"/>
      <c r="J669" s="186"/>
      <c r="O669" s="186"/>
      <c r="T669" s="186"/>
    </row>
    <row r="670" spans="5:20">
      <c r="E670" s="186"/>
      <c r="J670" s="186"/>
      <c r="O670" s="186"/>
      <c r="T670" s="186"/>
    </row>
    <row r="671" spans="5:20">
      <c r="E671" s="186"/>
      <c r="J671" s="186"/>
      <c r="O671" s="186"/>
      <c r="T671" s="186"/>
    </row>
    <row r="672" spans="5:20">
      <c r="E672" s="186"/>
      <c r="J672" s="186"/>
      <c r="O672" s="186"/>
      <c r="T672" s="186"/>
    </row>
    <row r="673" spans="5:20">
      <c r="E673" s="186"/>
      <c r="J673" s="186"/>
      <c r="O673" s="186"/>
      <c r="T673" s="186"/>
    </row>
    <row r="674" spans="5:20">
      <c r="E674" s="186"/>
      <c r="J674" s="186"/>
      <c r="O674" s="186"/>
      <c r="T674" s="186"/>
    </row>
    <row r="675" spans="5:20">
      <c r="E675" s="186"/>
      <c r="J675" s="186"/>
      <c r="O675" s="186"/>
      <c r="T675" s="186"/>
    </row>
    <row r="676" spans="5:20">
      <c r="E676" s="186"/>
      <c r="J676" s="186"/>
      <c r="O676" s="186"/>
      <c r="T676" s="186"/>
    </row>
    <row r="677" spans="5:20">
      <c r="E677" s="186"/>
      <c r="J677" s="186"/>
      <c r="O677" s="186"/>
      <c r="T677" s="186"/>
    </row>
    <row r="678" spans="5:20">
      <c r="E678" s="186"/>
      <c r="J678" s="186"/>
      <c r="O678" s="186"/>
      <c r="T678" s="186"/>
    </row>
    <row r="679" spans="5:20">
      <c r="E679" s="186"/>
      <c r="J679" s="186"/>
      <c r="O679" s="186"/>
      <c r="T679" s="186"/>
    </row>
    <row r="680" spans="5:20">
      <c r="E680" s="186"/>
      <c r="J680" s="186"/>
      <c r="O680" s="186"/>
      <c r="T680" s="186"/>
    </row>
    <row r="681" spans="5:20">
      <c r="E681" s="186"/>
      <c r="J681" s="186"/>
      <c r="O681" s="186"/>
      <c r="T681" s="186"/>
    </row>
    <row r="682" spans="5:20">
      <c r="E682" s="186"/>
      <c r="J682" s="186"/>
      <c r="O682" s="186"/>
      <c r="T682" s="186"/>
    </row>
    <row r="683" spans="5:20">
      <c r="E683" s="186"/>
      <c r="J683" s="186"/>
      <c r="O683" s="186"/>
      <c r="T683" s="186"/>
    </row>
    <row r="684" spans="5:20">
      <c r="E684" s="186"/>
      <c r="J684" s="186"/>
      <c r="O684" s="186"/>
      <c r="T684" s="186"/>
    </row>
    <row r="685" spans="5:20">
      <c r="E685" s="186"/>
      <c r="J685" s="186"/>
      <c r="O685" s="186"/>
      <c r="T685" s="186"/>
    </row>
    <row r="686" spans="5:20">
      <c r="E686" s="186"/>
      <c r="J686" s="186"/>
      <c r="O686" s="186"/>
      <c r="T686" s="186"/>
    </row>
    <row r="687" spans="5:20">
      <c r="E687" s="186"/>
      <c r="J687" s="186"/>
      <c r="O687" s="186"/>
      <c r="T687" s="186"/>
    </row>
    <row r="688" spans="5:20">
      <c r="E688" s="186"/>
      <c r="J688" s="186"/>
      <c r="O688" s="186"/>
      <c r="T688" s="186"/>
    </row>
    <row r="689" spans="5:20">
      <c r="E689" s="186"/>
      <c r="J689" s="186"/>
      <c r="O689" s="186"/>
      <c r="T689" s="186"/>
    </row>
    <row r="690" spans="5:20">
      <c r="E690" s="186"/>
      <c r="J690" s="186"/>
      <c r="O690" s="186"/>
      <c r="T690" s="186"/>
    </row>
    <row r="691" spans="5:20">
      <c r="E691" s="186"/>
      <c r="J691" s="186"/>
      <c r="O691" s="186"/>
      <c r="T691" s="186"/>
    </row>
    <row r="692" spans="5:20">
      <c r="E692" s="186"/>
      <c r="J692" s="186"/>
      <c r="O692" s="186"/>
      <c r="T692" s="186"/>
    </row>
    <row r="693" spans="5:20">
      <c r="E693" s="186"/>
      <c r="J693" s="186"/>
      <c r="O693" s="186"/>
      <c r="T693" s="186"/>
    </row>
    <row r="694" spans="5:20">
      <c r="E694" s="186"/>
      <c r="J694" s="186"/>
      <c r="O694" s="186"/>
      <c r="T694" s="186"/>
    </row>
    <row r="695" spans="5:20">
      <c r="E695" s="186"/>
      <c r="J695" s="186"/>
      <c r="O695" s="186"/>
      <c r="T695" s="186"/>
    </row>
    <row r="696" spans="5:20">
      <c r="E696" s="186"/>
      <c r="J696" s="186"/>
      <c r="O696" s="186"/>
      <c r="T696" s="186"/>
    </row>
    <row r="697" spans="5:20">
      <c r="E697" s="186"/>
      <c r="J697" s="186"/>
      <c r="O697" s="186"/>
      <c r="T697" s="186"/>
    </row>
    <row r="698" spans="5:20">
      <c r="E698" s="186"/>
      <c r="J698" s="186"/>
      <c r="O698" s="186"/>
      <c r="T698" s="186"/>
    </row>
    <row r="699" spans="5:20">
      <c r="E699" s="186"/>
      <c r="J699" s="186"/>
      <c r="O699" s="186"/>
      <c r="T699" s="186"/>
    </row>
    <row r="700" spans="5:20">
      <c r="E700" s="186"/>
      <c r="J700" s="186"/>
      <c r="O700" s="186"/>
      <c r="T700" s="186"/>
    </row>
    <row r="701" spans="5:20">
      <c r="E701" s="186"/>
      <c r="J701" s="186"/>
      <c r="O701" s="186"/>
      <c r="T701" s="186"/>
    </row>
    <row r="702" spans="5:20">
      <c r="E702" s="186"/>
      <c r="J702" s="186"/>
      <c r="O702" s="186"/>
      <c r="T702" s="186"/>
    </row>
    <row r="703" spans="5:20">
      <c r="E703" s="186"/>
      <c r="J703" s="186"/>
      <c r="O703" s="186"/>
      <c r="T703" s="186"/>
    </row>
    <row r="704" spans="5:20">
      <c r="E704" s="186"/>
      <c r="J704" s="186"/>
      <c r="O704" s="186"/>
      <c r="T704" s="186"/>
    </row>
    <row r="705" spans="5:20">
      <c r="E705" s="186"/>
      <c r="J705" s="186"/>
      <c r="O705" s="186"/>
      <c r="T705" s="186"/>
    </row>
    <row r="706" spans="5:20">
      <c r="E706" s="186"/>
      <c r="J706" s="186"/>
      <c r="O706" s="186"/>
      <c r="T706" s="186"/>
    </row>
    <row r="707" spans="5:20">
      <c r="E707" s="186"/>
      <c r="J707" s="186"/>
      <c r="O707" s="186"/>
      <c r="T707" s="186"/>
    </row>
    <row r="708" spans="5:20">
      <c r="E708" s="186"/>
      <c r="J708" s="186"/>
      <c r="O708" s="186"/>
      <c r="T708" s="186"/>
    </row>
    <row r="709" spans="5:20">
      <c r="E709" s="186"/>
      <c r="J709" s="186"/>
      <c r="O709" s="186"/>
      <c r="T709" s="186"/>
    </row>
    <row r="710" spans="5:20">
      <c r="E710" s="186"/>
      <c r="J710" s="186"/>
      <c r="O710" s="186"/>
      <c r="T710" s="186"/>
    </row>
    <row r="711" spans="5:20">
      <c r="E711" s="186"/>
      <c r="J711" s="186"/>
      <c r="O711" s="186"/>
      <c r="T711" s="186"/>
    </row>
    <row r="712" spans="5:20">
      <c r="E712" s="186"/>
      <c r="J712" s="186"/>
      <c r="O712" s="186"/>
      <c r="T712" s="186"/>
    </row>
    <row r="713" spans="5:20">
      <c r="E713" s="186"/>
      <c r="J713" s="186"/>
      <c r="O713" s="186"/>
      <c r="T713" s="186"/>
    </row>
    <row r="714" spans="5:20">
      <c r="E714" s="186"/>
      <c r="J714" s="186"/>
      <c r="O714" s="186"/>
      <c r="T714" s="186"/>
    </row>
    <row r="715" spans="5:20">
      <c r="E715" s="186"/>
      <c r="J715" s="186"/>
      <c r="O715" s="186"/>
      <c r="T715" s="186"/>
    </row>
    <row r="716" spans="5:20">
      <c r="E716" s="186"/>
      <c r="J716" s="186"/>
      <c r="O716" s="186"/>
      <c r="T716" s="186"/>
    </row>
    <row r="717" spans="5:20">
      <c r="E717" s="186"/>
      <c r="J717" s="186"/>
      <c r="O717" s="186"/>
      <c r="T717" s="186"/>
    </row>
    <row r="718" spans="5:20">
      <c r="E718" s="186"/>
      <c r="J718" s="186"/>
      <c r="O718" s="186"/>
      <c r="T718" s="186"/>
    </row>
    <row r="719" spans="5:20">
      <c r="E719" s="186"/>
      <c r="J719" s="186"/>
      <c r="O719" s="186"/>
      <c r="T719" s="186"/>
    </row>
    <row r="720" spans="5:20">
      <c r="E720" s="186"/>
      <c r="J720" s="186"/>
      <c r="O720" s="186"/>
      <c r="T720" s="186"/>
    </row>
    <row r="721" spans="5:20">
      <c r="E721" s="186"/>
      <c r="J721" s="186"/>
      <c r="O721" s="186"/>
      <c r="T721" s="186"/>
    </row>
    <row r="722" spans="5:20">
      <c r="E722" s="186"/>
      <c r="J722" s="186"/>
      <c r="O722" s="186"/>
      <c r="T722" s="186"/>
    </row>
    <row r="723" spans="5:20">
      <c r="E723" s="186"/>
      <c r="J723" s="186"/>
      <c r="O723" s="186"/>
      <c r="T723" s="186"/>
    </row>
    <row r="724" spans="5:20">
      <c r="E724" s="186"/>
      <c r="J724" s="186"/>
      <c r="O724" s="186"/>
      <c r="T724" s="186"/>
    </row>
    <row r="725" spans="5:20">
      <c r="E725" s="186"/>
      <c r="J725" s="186"/>
      <c r="O725" s="186"/>
      <c r="T725" s="186"/>
    </row>
    <row r="726" spans="5:20">
      <c r="E726" s="186"/>
      <c r="J726" s="186"/>
      <c r="O726" s="186"/>
      <c r="T726" s="186"/>
    </row>
    <row r="727" spans="5:20">
      <c r="E727" s="186"/>
      <c r="J727" s="186"/>
      <c r="O727" s="186"/>
      <c r="T727" s="186"/>
    </row>
    <row r="728" spans="5:20">
      <c r="E728" s="186"/>
      <c r="J728" s="186"/>
      <c r="O728" s="186"/>
      <c r="T728" s="186"/>
    </row>
    <row r="729" spans="5:20">
      <c r="E729" s="186"/>
      <c r="J729" s="186"/>
      <c r="O729" s="186"/>
      <c r="T729" s="186"/>
    </row>
    <row r="730" spans="5:20">
      <c r="E730" s="186"/>
      <c r="J730" s="186"/>
      <c r="O730" s="186"/>
      <c r="T730" s="186"/>
    </row>
    <row r="731" spans="5:20">
      <c r="E731" s="186"/>
      <c r="J731" s="186"/>
      <c r="O731" s="186"/>
      <c r="T731" s="186"/>
    </row>
    <row r="732" spans="5:20">
      <c r="E732" s="186"/>
      <c r="J732" s="186"/>
      <c r="O732" s="186"/>
      <c r="T732" s="186"/>
    </row>
    <row r="733" spans="5:20">
      <c r="E733" s="186"/>
      <c r="J733" s="186"/>
      <c r="O733" s="186"/>
      <c r="T733" s="186"/>
    </row>
    <row r="734" spans="5:20">
      <c r="E734" s="186"/>
      <c r="J734" s="186"/>
      <c r="O734" s="186"/>
      <c r="T734" s="186"/>
    </row>
    <row r="735" spans="5:20">
      <c r="E735" s="186"/>
      <c r="J735" s="186"/>
      <c r="O735" s="186"/>
      <c r="T735" s="186"/>
    </row>
    <row r="736" spans="5:20">
      <c r="E736" s="186"/>
      <c r="J736" s="186"/>
      <c r="O736" s="186"/>
      <c r="T736" s="186"/>
    </row>
    <row r="737" spans="5:20">
      <c r="E737" s="186"/>
      <c r="J737" s="186"/>
      <c r="O737" s="186"/>
      <c r="T737" s="186"/>
    </row>
    <row r="738" spans="5:20">
      <c r="E738" s="186"/>
      <c r="J738" s="186"/>
      <c r="O738" s="186"/>
      <c r="T738" s="186"/>
    </row>
    <row r="739" spans="5:20">
      <c r="E739" s="186"/>
      <c r="J739" s="186"/>
      <c r="O739" s="186"/>
      <c r="T739" s="186"/>
    </row>
    <row r="740" spans="5:20">
      <c r="E740" s="186"/>
      <c r="J740" s="186"/>
      <c r="O740" s="186"/>
      <c r="T740" s="186"/>
    </row>
    <row r="741" spans="5:20">
      <c r="E741" s="186"/>
      <c r="J741" s="186"/>
      <c r="O741" s="186"/>
      <c r="T741" s="186"/>
    </row>
    <row r="742" spans="5:20">
      <c r="E742" s="186"/>
      <c r="J742" s="186"/>
      <c r="O742" s="186"/>
      <c r="T742" s="186"/>
    </row>
    <row r="743" spans="5:20">
      <c r="E743" s="186"/>
      <c r="J743" s="186"/>
      <c r="O743" s="186"/>
      <c r="T743" s="186"/>
    </row>
    <row r="744" spans="5:20">
      <c r="E744" s="186"/>
      <c r="J744" s="186"/>
      <c r="O744" s="186"/>
      <c r="T744" s="186"/>
    </row>
    <row r="745" spans="5:20">
      <c r="E745" s="186"/>
      <c r="J745" s="186"/>
      <c r="O745" s="186"/>
      <c r="T745" s="186"/>
    </row>
    <row r="746" spans="5:20">
      <c r="E746" s="186"/>
      <c r="J746" s="186"/>
      <c r="O746" s="186"/>
      <c r="T746" s="186"/>
    </row>
    <row r="747" spans="5:20">
      <c r="E747" s="186"/>
      <c r="J747" s="186"/>
      <c r="O747" s="186"/>
      <c r="T747" s="186"/>
    </row>
    <row r="748" spans="5:20">
      <c r="E748" s="186"/>
      <c r="J748" s="186"/>
      <c r="O748" s="186"/>
      <c r="T748" s="186"/>
    </row>
    <row r="749" spans="5:20">
      <c r="E749" s="186"/>
      <c r="J749" s="186"/>
      <c r="O749" s="186"/>
      <c r="T749" s="186"/>
    </row>
    <row r="750" spans="5:20">
      <c r="E750" s="186"/>
      <c r="J750" s="186"/>
      <c r="O750" s="186"/>
      <c r="T750" s="186"/>
    </row>
    <row r="751" spans="5:20">
      <c r="E751" s="186"/>
      <c r="J751" s="186"/>
      <c r="O751" s="186"/>
      <c r="T751" s="186"/>
    </row>
    <row r="752" spans="5:20">
      <c r="E752" s="186"/>
      <c r="J752" s="186"/>
      <c r="O752" s="186"/>
      <c r="T752" s="186"/>
    </row>
    <row r="753" spans="5:20">
      <c r="E753" s="186"/>
      <c r="J753" s="186"/>
      <c r="O753" s="186"/>
      <c r="T753" s="186"/>
    </row>
    <row r="754" spans="5:20">
      <c r="E754" s="186"/>
      <c r="J754" s="186"/>
      <c r="O754" s="186"/>
      <c r="T754" s="186"/>
    </row>
    <row r="755" spans="5:20">
      <c r="E755" s="186"/>
      <c r="J755" s="186"/>
      <c r="O755" s="186"/>
      <c r="T755" s="186"/>
    </row>
    <row r="756" spans="5:20">
      <c r="E756" s="186"/>
      <c r="J756" s="186"/>
      <c r="O756" s="186"/>
      <c r="T756" s="186"/>
    </row>
    <row r="757" spans="5:20">
      <c r="E757" s="186"/>
      <c r="J757" s="186"/>
      <c r="O757" s="186"/>
      <c r="T757" s="186"/>
    </row>
    <row r="758" spans="5:20">
      <c r="E758" s="186"/>
      <c r="J758" s="186"/>
      <c r="O758" s="186"/>
      <c r="T758" s="186"/>
    </row>
    <row r="759" spans="5:20">
      <c r="E759" s="186"/>
      <c r="J759" s="186"/>
      <c r="O759" s="186"/>
      <c r="T759" s="186"/>
    </row>
    <row r="760" spans="5:20">
      <c r="E760" s="186"/>
      <c r="J760" s="186"/>
      <c r="O760" s="186"/>
      <c r="T760" s="186"/>
    </row>
    <row r="761" spans="5:20">
      <c r="E761" s="186"/>
      <c r="J761" s="186"/>
      <c r="O761" s="186"/>
      <c r="T761" s="186"/>
    </row>
    <row r="762" spans="5:20">
      <c r="E762" s="186"/>
      <c r="J762" s="186"/>
      <c r="O762" s="186"/>
      <c r="T762" s="186"/>
    </row>
    <row r="763" spans="5:20">
      <c r="E763" s="186"/>
      <c r="J763" s="186"/>
      <c r="O763" s="186"/>
      <c r="T763" s="186"/>
    </row>
    <row r="764" spans="5:20">
      <c r="E764" s="186"/>
      <c r="J764" s="186"/>
      <c r="O764" s="186"/>
      <c r="T764" s="186"/>
    </row>
    <row r="765" spans="5:20">
      <c r="E765" s="186"/>
      <c r="J765" s="186"/>
      <c r="O765" s="186"/>
      <c r="T765" s="186"/>
    </row>
    <row r="766" spans="5:20">
      <c r="E766" s="186"/>
      <c r="J766" s="186"/>
      <c r="O766" s="186"/>
      <c r="T766" s="186"/>
    </row>
    <row r="767" spans="5:20">
      <c r="E767" s="186"/>
      <c r="J767" s="186"/>
      <c r="O767" s="186"/>
      <c r="T767" s="186"/>
    </row>
    <row r="768" spans="5:20">
      <c r="E768" s="186"/>
      <c r="J768" s="186"/>
      <c r="O768" s="186"/>
      <c r="T768" s="186"/>
    </row>
    <row r="769" spans="5:20">
      <c r="E769" s="186"/>
      <c r="J769" s="186"/>
      <c r="O769" s="186"/>
      <c r="T769" s="186"/>
    </row>
    <row r="770" spans="5:20">
      <c r="E770" s="186"/>
      <c r="J770" s="186"/>
      <c r="O770" s="186"/>
      <c r="T770" s="186"/>
    </row>
    <row r="771" spans="5:20">
      <c r="E771" s="186"/>
      <c r="J771" s="186"/>
      <c r="O771" s="186"/>
      <c r="T771" s="186"/>
    </row>
    <row r="772" spans="5:20">
      <c r="E772" s="186"/>
      <c r="J772" s="186"/>
      <c r="O772" s="186"/>
      <c r="T772" s="186"/>
    </row>
    <row r="773" spans="5:20">
      <c r="E773" s="186"/>
      <c r="J773" s="186"/>
      <c r="O773" s="186"/>
      <c r="T773" s="186"/>
    </row>
    <row r="774" spans="5:20">
      <c r="E774" s="186"/>
      <c r="J774" s="186"/>
      <c r="O774" s="186"/>
      <c r="T774" s="186"/>
    </row>
    <row r="775" spans="5:20">
      <c r="E775" s="186"/>
      <c r="J775" s="186"/>
      <c r="O775" s="186"/>
      <c r="T775" s="186"/>
    </row>
    <row r="776" spans="5:20">
      <c r="E776" s="186"/>
      <c r="J776" s="186"/>
      <c r="O776" s="186"/>
      <c r="T776" s="186"/>
    </row>
    <row r="777" spans="5:20">
      <c r="E777" s="186"/>
      <c r="J777" s="186"/>
      <c r="O777" s="186"/>
      <c r="T777" s="186"/>
    </row>
    <row r="778" spans="5:20">
      <c r="E778" s="186"/>
      <c r="J778" s="186"/>
      <c r="O778" s="186"/>
      <c r="T778" s="186"/>
    </row>
    <row r="779" spans="5:20">
      <c r="E779" s="186"/>
      <c r="J779" s="186"/>
      <c r="O779" s="186"/>
      <c r="T779" s="186"/>
    </row>
    <row r="780" spans="5:20">
      <c r="E780" s="186"/>
      <c r="J780" s="186"/>
      <c r="O780" s="186"/>
      <c r="T780" s="186"/>
    </row>
    <row r="781" spans="5:20">
      <c r="E781" s="186"/>
      <c r="J781" s="186"/>
      <c r="O781" s="186"/>
      <c r="T781" s="186"/>
    </row>
    <row r="782" spans="5:20">
      <c r="E782" s="186"/>
      <c r="J782" s="186"/>
      <c r="O782" s="186"/>
      <c r="T782" s="186"/>
    </row>
    <row r="783" spans="5:20">
      <c r="E783" s="186"/>
      <c r="J783" s="186"/>
      <c r="O783" s="186"/>
      <c r="T783" s="186"/>
    </row>
    <row r="784" spans="5:20">
      <c r="E784" s="186"/>
      <c r="J784" s="186"/>
      <c r="O784" s="186"/>
      <c r="T784" s="186"/>
    </row>
    <row r="785" spans="5:20">
      <c r="E785" s="186"/>
      <c r="J785" s="186"/>
      <c r="O785" s="186"/>
      <c r="T785" s="186"/>
    </row>
    <row r="786" spans="5:20">
      <c r="E786" s="186"/>
      <c r="J786" s="186"/>
      <c r="O786" s="186"/>
      <c r="T786" s="186"/>
    </row>
    <row r="787" spans="5:20">
      <c r="E787" s="186"/>
      <c r="J787" s="186"/>
      <c r="O787" s="186"/>
      <c r="T787" s="186"/>
    </row>
    <row r="788" spans="5:20">
      <c r="E788" s="186"/>
      <c r="J788" s="186"/>
      <c r="O788" s="186"/>
      <c r="T788" s="186"/>
    </row>
    <row r="789" spans="5:20">
      <c r="E789" s="186"/>
      <c r="J789" s="186"/>
      <c r="O789" s="186"/>
      <c r="T789" s="186"/>
    </row>
    <row r="790" spans="5:20">
      <c r="E790" s="186"/>
      <c r="J790" s="186"/>
      <c r="O790" s="186"/>
      <c r="T790" s="186"/>
    </row>
    <row r="791" spans="5:20">
      <c r="E791" s="186"/>
      <c r="J791" s="186"/>
      <c r="O791" s="186"/>
      <c r="T791" s="186"/>
    </row>
    <row r="792" spans="5:20">
      <c r="E792" s="186"/>
      <c r="J792" s="186"/>
      <c r="O792" s="186"/>
      <c r="T792" s="186"/>
    </row>
    <row r="793" spans="5:20">
      <c r="E793" s="186"/>
      <c r="J793" s="186"/>
      <c r="O793" s="186"/>
      <c r="T793" s="186"/>
    </row>
    <row r="794" spans="5:20">
      <c r="E794" s="186"/>
      <c r="J794" s="186"/>
      <c r="O794" s="186"/>
      <c r="T794" s="186"/>
    </row>
    <row r="795" spans="5:20">
      <c r="E795" s="186"/>
      <c r="J795" s="186"/>
      <c r="O795" s="186"/>
      <c r="T795" s="186"/>
    </row>
    <row r="796" spans="5:20">
      <c r="E796" s="186"/>
      <c r="J796" s="186"/>
      <c r="O796" s="186"/>
      <c r="T796" s="186"/>
    </row>
    <row r="797" spans="5:20">
      <c r="E797" s="186"/>
      <c r="J797" s="186"/>
      <c r="O797" s="186"/>
      <c r="T797" s="186"/>
    </row>
    <row r="798" spans="5:20">
      <c r="E798" s="186"/>
      <c r="J798" s="186"/>
      <c r="O798" s="186"/>
      <c r="T798" s="186"/>
    </row>
    <row r="799" spans="5:20">
      <c r="E799" s="186"/>
      <c r="J799" s="186"/>
      <c r="O799" s="186"/>
      <c r="T799" s="186"/>
    </row>
    <row r="800" spans="5:20">
      <c r="E800" s="186"/>
      <c r="J800" s="186"/>
      <c r="O800" s="186"/>
      <c r="T800" s="186"/>
    </row>
    <row r="801" spans="5:20">
      <c r="E801" s="186"/>
      <c r="J801" s="186"/>
      <c r="O801" s="186"/>
      <c r="T801" s="186"/>
    </row>
    <row r="802" spans="5:20">
      <c r="E802" s="186"/>
      <c r="J802" s="186"/>
      <c r="O802" s="186"/>
      <c r="T802" s="186"/>
    </row>
    <row r="803" spans="5:20">
      <c r="E803" s="186"/>
      <c r="J803" s="186"/>
      <c r="O803" s="186"/>
      <c r="T803" s="186"/>
    </row>
    <row r="804" spans="5:20">
      <c r="E804" s="186"/>
      <c r="J804" s="186"/>
      <c r="O804" s="186"/>
      <c r="T804" s="186"/>
    </row>
    <row r="805" spans="5:20">
      <c r="E805" s="186"/>
      <c r="J805" s="186"/>
      <c r="O805" s="186"/>
      <c r="T805" s="186"/>
    </row>
    <row r="806" spans="5:20">
      <c r="E806" s="186"/>
      <c r="J806" s="186"/>
      <c r="O806" s="186"/>
      <c r="T806" s="186"/>
    </row>
    <row r="807" spans="5:20">
      <c r="E807" s="186"/>
      <c r="J807" s="186"/>
      <c r="O807" s="186"/>
      <c r="T807" s="186"/>
    </row>
    <row r="808" spans="5:20">
      <c r="E808" s="186"/>
      <c r="J808" s="186"/>
      <c r="O808" s="186"/>
      <c r="T808" s="186"/>
    </row>
    <row r="809" spans="5:20">
      <c r="E809" s="186"/>
      <c r="J809" s="186"/>
      <c r="O809" s="186"/>
      <c r="T809" s="186"/>
    </row>
    <row r="810" spans="5:20">
      <c r="E810" s="186"/>
      <c r="J810" s="186"/>
      <c r="O810" s="186"/>
      <c r="T810" s="186"/>
    </row>
    <row r="811" spans="5:20">
      <c r="E811" s="186"/>
      <c r="J811" s="186"/>
      <c r="O811" s="186"/>
      <c r="T811" s="186"/>
    </row>
    <row r="812" spans="5:20">
      <c r="E812" s="186"/>
      <c r="J812" s="186"/>
      <c r="O812" s="186"/>
      <c r="T812" s="186"/>
    </row>
    <row r="813" spans="5:20">
      <c r="E813" s="186"/>
      <c r="J813" s="186"/>
      <c r="O813" s="186"/>
      <c r="T813" s="186"/>
    </row>
    <row r="814" spans="5:20">
      <c r="E814" s="186"/>
      <c r="J814" s="186"/>
      <c r="O814" s="186"/>
      <c r="T814" s="186"/>
    </row>
    <row r="815" spans="5:20">
      <c r="E815" s="186"/>
      <c r="J815" s="186"/>
      <c r="O815" s="186"/>
      <c r="T815" s="186"/>
    </row>
    <row r="816" spans="5:20">
      <c r="E816" s="186"/>
      <c r="J816" s="186"/>
      <c r="O816" s="186"/>
      <c r="T816" s="186"/>
    </row>
    <row r="817" spans="5:20">
      <c r="E817" s="186"/>
      <c r="J817" s="186"/>
      <c r="O817" s="186"/>
      <c r="T817" s="186"/>
    </row>
    <row r="818" spans="5:20">
      <c r="E818" s="186"/>
      <c r="J818" s="186"/>
      <c r="O818" s="186"/>
      <c r="T818" s="186"/>
    </row>
    <row r="819" spans="5:20">
      <c r="E819" s="186"/>
      <c r="J819" s="186"/>
      <c r="O819" s="186"/>
      <c r="T819" s="186"/>
    </row>
    <row r="820" spans="5:20">
      <c r="E820" s="186"/>
      <c r="J820" s="186"/>
      <c r="O820" s="186"/>
      <c r="T820" s="186"/>
    </row>
    <row r="821" spans="5:20">
      <c r="E821" s="186"/>
      <c r="J821" s="186"/>
      <c r="O821" s="186"/>
      <c r="T821" s="186"/>
    </row>
    <row r="822" spans="5:20">
      <c r="E822" s="186"/>
      <c r="J822" s="186"/>
      <c r="O822" s="186"/>
      <c r="T822" s="186"/>
    </row>
    <row r="823" spans="5:20">
      <c r="E823" s="186"/>
      <c r="J823" s="186"/>
      <c r="O823" s="186"/>
      <c r="T823" s="186"/>
    </row>
    <row r="824" spans="5:20">
      <c r="E824" s="186"/>
      <c r="J824" s="186"/>
      <c r="O824" s="186"/>
      <c r="T824" s="186"/>
    </row>
    <row r="825" spans="5:20">
      <c r="E825" s="186"/>
      <c r="J825" s="186"/>
      <c r="O825" s="186"/>
      <c r="T825" s="186"/>
    </row>
    <row r="826" spans="5:20">
      <c r="E826" s="186"/>
      <c r="J826" s="186"/>
      <c r="O826" s="186"/>
      <c r="T826" s="186"/>
    </row>
    <row r="827" spans="5:20">
      <c r="E827" s="186"/>
      <c r="J827" s="186"/>
      <c r="O827" s="186"/>
      <c r="T827" s="186"/>
    </row>
    <row r="828" spans="5:20">
      <c r="E828" s="186"/>
      <c r="J828" s="186"/>
      <c r="O828" s="186"/>
      <c r="T828" s="186"/>
    </row>
    <row r="829" spans="5:20">
      <c r="E829" s="186"/>
      <c r="J829" s="186"/>
      <c r="O829" s="186"/>
      <c r="T829" s="186"/>
    </row>
    <row r="830" spans="5:20">
      <c r="E830" s="186"/>
      <c r="J830" s="186"/>
      <c r="O830" s="186"/>
      <c r="T830" s="186"/>
    </row>
    <row r="831" spans="5:20">
      <c r="E831" s="186"/>
      <c r="J831" s="186"/>
      <c r="O831" s="186"/>
      <c r="T831" s="186"/>
    </row>
    <row r="832" spans="5:20">
      <c r="E832" s="186"/>
      <c r="J832" s="186"/>
      <c r="O832" s="186"/>
      <c r="T832" s="186"/>
    </row>
    <row r="833" spans="5:20">
      <c r="E833" s="186"/>
      <c r="J833" s="186"/>
      <c r="O833" s="186"/>
      <c r="T833" s="186"/>
    </row>
    <row r="834" spans="5:20">
      <c r="E834" s="186"/>
      <c r="J834" s="186"/>
      <c r="O834" s="186"/>
      <c r="T834" s="186"/>
    </row>
    <row r="835" spans="5:20">
      <c r="E835" s="186"/>
      <c r="J835" s="186"/>
      <c r="O835" s="186"/>
      <c r="T835" s="186"/>
    </row>
    <row r="836" spans="5:20">
      <c r="E836" s="186"/>
      <c r="J836" s="186"/>
      <c r="O836" s="186"/>
      <c r="T836" s="186"/>
    </row>
    <row r="837" spans="5:20">
      <c r="E837" s="186"/>
      <c r="J837" s="186"/>
      <c r="O837" s="186"/>
      <c r="T837" s="186"/>
    </row>
    <row r="838" spans="5:20">
      <c r="E838" s="186"/>
      <c r="J838" s="186"/>
      <c r="O838" s="186"/>
      <c r="T838" s="186"/>
    </row>
    <row r="839" spans="5:20">
      <c r="E839" s="186"/>
      <c r="J839" s="186"/>
      <c r="O839" s="186"/>
      <c r="T839" s="186"/>
    </row>
    <row r="840" spans="5:20">
      <c r="E840" s="186"/>
      <c r="J840" s="186"/>
      <c r="O840" s="186"/>
      <c r="T840" s="186"/>
    </row>
    <row r="841" spans="5:20">
      <c r="E841" s="186"/>
      <c r="J841" s="186"/>
      <c r="O841" s="186"/>
      <c r="T841" s="186"/>
    </row>
    <row r="842" spans="5:20">
      <c r="E842" s="186"/>
      <c r="J842" s="186"/>
      <c r="O842" s="186"/>
      <c r="T842" s="186"/>
    </row>
    <row r="843" spans="5:20">
      <c r="E843" s="186"/>
      <c r="J843" s="186"/>
      <c r="O843" s="186"/>
      <c r="T843" s="186"/>
    </row>
    <row r="844" spans="5:20">
      <c r="E844" s="186"/>
      <c r="J844" s="186"/>
      <c r="O844" s="186"/>
      <c r="T844" s="186"/>
    </row>
    <row r="845" spans="5:20">
      <c r="E845" s="186"/>
      <c r="J845" s="186"/>
      <c r="O845" s="186"/>
      <c r="T845" s="186"/>
    </row>
    <row r="846" spans="5:20">
      <c r="E846" s="186"/>
      <c r="J846" s="186"/>
      <c r="O846" s="186"/>
      <c r="T846" s="186"/>
    </row>
    <row r="847" spans="5:20">
      <c r="E847" s="186"/>
      <c r="J847" s="186"/>
      <c r="O847" s="186"/>
      <c r="T847" s="186"/>
    </row>
    <row r="848" spans="5:20">
      <c r="E848" s="186"/>
      <c r="J848" s="186"/>
      <c r="O848" s="186"/>
      <c r="T848" s="186"/>
    </row>
    <row r="849" spans="5:20">
      <c r="E849" s="186"/>
      <c r="J849" s="186"/>
      <c r="O849" s="186"/>
      <c r="T849" s="186"/>
    </row>
    <row r="850" spans="5:20">
      <c r="E850" s="186"/>
      <c r="J850" s="186"/>
      <c r="O850" s="186"/>
      <c r="T850" s="186"/>
    </row>
    <row r="851" spans="5:20">
      <c r="E851" s="186"/>
      <c r="J851" s="186"/>
      <c r="O851" s="186"/>
      <c r="T851" s="186"/>
    </row>
    <row r="852" spans="5:20">
      <c r="E852" s="186"/>
      <c r="J852" s="186"/>
      <c r="O852" s="186"/>
      <c r="T852" s="186"/>
    </row>
    <row r="853" spans="5:20">
      <c r="E853" s="186"/>
      <c r="J853" s="186"/>
      <c r="O853" s="186"/>
      <c r="T853" s="186"/>
    </row>
    <row r="854" spans="5:20">
      <c r="E854" s="186"/>
      <c r="J854" s="186"/>
      <c r="O854" s="186"/>
      <c r="T854" s="186"/>
    </row>
    <row r="855" spans="5:20">
      <c r="E855" s="186"/>
      <c r="J855" s="186"/>
      <c r="O855" s="186"/>
      <c r="T855" s="186"/>
    </row>
    <row r="856" spans="5:20">
      <c r="E856" s="186"/>
      <c r="J856" s="186"/>
      <c r="O856" s="186"/>
      <c r="T856" s="186"/>
    </row>
    <row r="857" spans="5:20">
      <c r="E857" s="186"/>
      <c r="J857" s="186"/>
      <c r="O857" s="186"/>
      <c r="T857" s="186"/>
    </row>
    <row r="858" spans="5:20">
      <c r="E858" s="186"/>
      <c r="J858" s="186"/>
      <c r="O858" s="186"/>
      <c r="T858" s="186"/>
    </row>
    <row r="859" spans="5:20">
      <c r="E859" s="186"/>
      <c r="J859" s="186"/>
      <c r="O859" s="186"/>
      <c r="T859" s="186"/>
    </row>
    <row r="860" spans="5:20">
      <c r="E860" s="186"/>
      <c r="J860" s="186"/>
      <c r="O860" s="186"/>
      <c r="T860" s="186"/>
    </row>
    <row r="861" spans="5:20">
      <c r="E861" s="186"/>
      <c r="J861" s="186"/>
      <c r="O861" s="186"/>
      <c r="T861" s="186"/>
    </row>
    <row r="862" spans="5:20">
      <c r="E862" s="186"/>
      <c r="J862" s="186"/>
      <c r="O862" s="186"/>
      <c r="T862" s="186"/>
    </row>
    <row r="863" spans="5:20">
      <c r="E863" s="186"/>
      <c r="J863" s="186"/>
      <c r="O863" s="186"/>
      <c r="T863" s="186"/>
    </row>
    <row r="864" spans="5:20">
      <c r="E864" s="186"/>
      <c r="J864" s="186"/>
      <c r="O864" s="186"/>
      <c r="T864" s="186"/>
    </row>
    <row r="865" spans="5:20">
      <c r="E865" s="186"/>
      <c r="J865" s="186"/>
      <c r="O865" s="186"/>
      <c r="T865" s="186"/>
    </row>
    <row r="866" spans="5:20">
      <c r="E866" s="186"/>
      <c r="J866" s="186"/>
      <c r="O866" s="186"/>
      <c r="T866" s="186"/>
    </row>
    <row r="867" spans="5:20">
      <c r="E867" s="186"/>
      <c r="J867" s="186"/>
      <c r="O867" s="186"/>
      <c r="T867" s="186"/>
    </row>
    <row r="868" spans="5:20">
      <c r="E868" s="186"/>
      <c r="J868" s="186"/>
      <c r="O868" s="186"/>
      <c r="T868" s="186"/>
    </row>
    <row r="869" spans="5:20">
      <c r="E869" s="186"/>
      <c r="J869" s="186"/>
      <c r="O869" s="186"/>
      <c r="T869" s="186"/>
    </row>
    <row r="870" spans="5:20">
      <c r="E870" s="186"/>
      <c r="J870" s="186"/>
      <c r="O870" s="186"/>
      <c r="T870" s="186"/>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8"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pageSetUpPr fitToPage="1"/>
  </sheetPr>
  <dimension ref="A1:U884"/>
  <sheetViews>
    <sheetView windowProtection="1" zoomScaleNormal="100" zoomScaleSheetLayoutView="100" workbookViewId="0">
      <pane xSplit="1" ySplit="3" topLeftCell="B10" activePane="bottomRight" state="frozen"/>
      <selection activeCell="F25" sqref="F25"/>
      <selection pane="topRight" activeCell="F25" sqref="F25"/>
      <selection pane="bottomLeft" activeCell="F25" sqref="F25"/>
      <selection pane="bottomRight" activeCell="F25" sqref="F25"/>
    </sheetView>
  </sheetViews>
  <sheetFormatPr defaultColWidth="9.28515625" defaultRowHeight="12.75"/>
  <cols>
    <col min="1" max="1" width="7.140625" style="244" customWidth="1"/>
    <col min="2" max="2" width="46.42578125" style="245" customWidth="1"/>
    <col min="3" max="4" width="8.7109375" style="185" customWidth="1"/>
    <col min="5" max="5" width="8.7109375" style="112" customWidth="1"/>
    <col min="6" max="6" width="11.5703125" style="186" customWidth="1"/>
    <col min="7" max="7" width="3.7109375" style="112" customWidth="1"/>
    <col min="8" max="9" width="8.7109375" style="185" customWidth="1"/>
    <col min="10" max="10" width="8.7109375" style="112" customWidth="1"/>
    <col min="11" max="11" width="11.5703125" style="186" customWidth="1"/>
    <col min="12" max="12" width="3.7109375" style="112" customWidth="1"/>
    <col min="13" max="14" width="8.7109375" style="185" customWidth="1"/>
    <col min="15" max="15" width="8.7109375" style="112" customWidth="1"/>
    <col min="16" max="16" width="11.5703125" style="186" customWidth="1"/>
    <col min="17" max="17" width="3.7109375" style="112" customWidth="1"/>
    <col min="18" max="19" width="8.7109375" style="185" customWidth="1"/>
    <col min="20" max="20" width="8.7109375" style="112" customWidth="1"/>
    <col min="21" max="21" width="11.5703125" style="186" customWidth="1"/>
    <col min="22" max="256" width="9.28515625" style="112"/>
    <col min="257" max="257" width="7.140625" style="112" customWidth="1"/>
    <col min="258" max="258" width="46.42578125" style="112" customWidth="1"/>
    <col min="259" max="259" width="8.140625" style="112" customWidth="1"/>
    <col min="260" max="260" width="7.42578125" style="112" customWidth="1"/>
    <col min="261" max="261" width="9.85546875" style="112" customWidth="1"/>
    <col min="262" max="262" width="11.5703125" style="112" customWidth="1"/>
    <col min="263" max="512" width="9.28515625" style="112"/>
    <col min="513" max="513" width="7.140625" style="112" customWidth="1"/>
    <col min="514" max="514" width="46.42578125" style="112" customWidth="1"/>
    <col min="515" max="515" width="8.140625" style="112" customWidth="1"/>
    <col min="516" max="516" width="7.42578125" style="112" customWidth="1"/>
    <col min="517" max="517" width="9.85546875" style="112" customWidth="1"/>
    <col min="518" max="518" width="11.5703125" style="112" customWidth="1"/>
    <col min="519" max="768" width="9.28515625" style="112"/>
    <col min="769" max="769" width="7.140625" style="112" customWidth="1"/>
    <col min="770" max="770" width="46.42578125" style="112" customWidth="1"/>
    <col min="771" max="771" width="8.140625" style="112" customWidth="1"/>
    <col min="772" max="772" width="7.42578125" style="112" customWidth="1"/>
    <col min="773" max="773" width="9.85546875" style="112" customWidth="1"/>
    <col min="774" max="774" width="11.5703125" style="112" customWidth="1"/>
    <col min="775" max="1024" width="9.28515625" style="112"/>
    <col min="1025" max="1025" width="7.140625" style="112" customWidth="1"/>
    <col min="1026" max="1026" width="46.42578125" style="112" customWidth="1"/>
    <col min="1027" max="1027" width="8.140625" style="112" customWidth="1"/>
    <col min="1028" max="1028" width="7.42578125" style="112" customWidth="1"/>
    <col min="1029" max="1029" width="9.85546875" style="112" customWidth="1"/>
    <col min="1030" max="1030" width="11.5703125" style="112" customWidth="1"/>
    <col min="1031" max="1280" width="9.28515625" style="112"/>
    <col min="1281" max="1281" width="7.140625" style="112" customWidth="1"/>
    <col min="1282" max="1282" width="46.42578125" style="112" customWidth="1"/>
    <col min="1283" max="1283" width="8.140625" style="112" customWidth="1"/>
    <col min="1284" max="1284" width="7.42578125" style="112" customWidth="1"/>
    <col min="1285" max="1285" width="9.85546875" style="112" customWidth="1"/>
    <col min="1286" max="1286" width="11.5703125" style="112" customWidth="1"/>
    <col min="1287" max="1536" width="9.28515625" style="112"/>
    <col min="1537" max="1537" width="7.140625" style="112" customWidth="1"/>
    <col min="1538" max="1538" width="46.42578125" style="112" customWidth="1"/>
    <col min="1539" max="1539" width="8.140625" style="112" customWidth="1"/>
    <col min="1540" max="1540" width="7.42578125" style="112" customWidth="1"/>
    <col min="1541" max="1541" width="9.85546875" style="112" customWidth="1"/>
    <col min="1542" max="1542" width="11.5703125" style="112" customWidth="1"/>
    <col min="1543" max="1792" width="9.28515625" style="112"/>
    <col min="1793" max="1793" width="7.140625" style="112" customWidth="1"/>
    <col min="1794" max="1794" width="46.42578125" style="112" customWidth="1"/>
    <col min="1795" max="1795" width="8.140625" style="112" customWidth="1"/>
    <col min="1796" max="1796" width="7.42578125" style="112" customWidth="1"/>
    <col min="1797" max="1797" width="9.85546875" style="112" customWidth="1"/>
    <col min="1798" max="1798" width="11.5703125" style="112" customWidth="1"/>
    <col min="1799" max="2048" width="9.28515625" style="112"/>
    <col min="2049" max="2049" width="7.140625" style="112" customWidth="1"/>
    <col min="2050" max="2050" width="46.42578125" style="112" customWidth="1"/>
    <col min="2051" max="2051" width="8.140625" style="112" customWidth="1"/>
    <col min="2052" max="2052" width="7.42578125" style="112" customWidth="1"/>
    <col min="2053" max="2053" width="9.85546875" style="112" customWidth="1"/>
    <col min="2054" max="2054" width="11.5703125" style="112" customWidth="1"/>
    <col min="2055" max="2304" width="9.28515625" style="112"/>
    <col min="2305" max="2305" width="7.140625" style="112" customWidth="1"/>
    <col min="2306" max="2306" width="46.42578125" style="112" customWidth="1"/>
    <col min="2307" max="2307" width="8.140625" style="112" customWidth="1"/>
    <col min="2308" max="2308" width="7.42578125" style="112" customWidth="1"/>
    <col min="2309" max="2309" width="9.85546875" style="112" customWidth="1"/>
    <col min="2310" max="2310" width="11.5703125" style="112" customWidth="1"/>
    <col min="2311" max="2560" width="9.28515625" style="112"/>
    <col min="2561" max="2561" width="7.140625" style="112" customWidth="1"/>
    <col min="2562" max="2562" width="46.42578125" style="112" customWidth="1"/>
    <col min="2563" max="2563" width="8.140625" style="112" customWidth="1"/>
    <col min="2564" max="2564" width="7.42578125" style="112" customWidth="1"/>
    <col min="2565" max="2565" width="9.85546875" style="112" customWidth="1"/>
    <col min="2566" max="2566" width="11.5703125" style="112" customWidth="1"/>
    <col min="2567" max="2816" width="9.28515625" style="112"/>
    <col min="2817" max="2817" width="7.140625" style="112" customWidth="1"/>
    <col min="2818" max="2818" width="46.42578125" style="112" customWidth="1"/>
    <col min="2819" max="2819" width="8.140625" style="112" customWidth="1"/>
    <col min="2820" max="2820" width="7.42578125" style="112" customWidth="1"/>
    <col min="2821" max="2821" width="9.85546875" style="112" customWidth="1"/>
    <col min="2822" max="2822" width="11.5703125" style="112" customWidth="1"/>
    <col min="2823" max="3072" width="9.28515625" style="112"/>
    <col min="3073" max="3073" width="7.140625" style="112" customWidth="1"/>
    <col min="3074" max="3074" width="46.42578125" style="112" customWidth="1"/>
    <col min="3075" max="3075" width="8.140625" style="112" customWidth="1"/>
    <col min="3076" max="3076" width="7.42578125" style="112" customWidth="1"/>
    <col min="3077" max="3077" width="9.85546875" style="112" customWidth="1"/>
    <col min="3078" max="3078" width="11.5703125" style="112" customWidth="1"/>
    <col min="3079" max="3328" width="9.28515625" style="112"/>
    <col min="3329" max="3329" width="7.140625" style="112" customWidth="1"/>
    <col min="3330" max="3330" width="46.42578125" style="112" customWidth="1"/>
    <col min="3331" max="3331" width="8.140625" style="112" customWidth="1"/>
    <col min="3332" max="3332" width="7.42578125" style="112" customWidth="1"/>
    <col min="3333" max="3333" width="9.85546875" style="112" customWidth="1"/>
    <col min="3334" max="3334" width="11.5703125" style="112" customWidth="1"/>
    <col min="3335" max="3584" width="9.28515625" style="112"/>
    <col min="3585" max="3585" width="7.140625" style="112" customWidth="1"/>
    <col min="3586" max="3586" width="46.42578125" style="112" customWidth="1"/>
    <col min="3587" max="3587" width="8.140625" style="112" customWidth="1"/>
    <col min="3588" max="3588" width="7.42578125" style="112" customWidth="1"/>
    <col min="3589" max="3589" width="9.85546875" style="112" customWidth="1"/>
    <col min="3590" max="3590" width="11.5703125" style="112" customWidth="1"/>
    <col min="3591" max="3840" width="9.28515625" style="112"/>
    <col min="3841" max="3841" width="7.140625" style="112" customWidth="1"/>
    <col min="3842" max="3842" width="46.42578125" style="112" customWidth="1"/>
    <col min="3843" max="3843" width="8.140625" style="112" customWidth="1"/>
    <col min="3844" max="3844" width="7.42578125" style="112" customWidth="1"/>
    <col min="3845" max="3845" width="9.85546875" style="112" customWidth="1"/>
    <col min="3846" max="3846" width="11.5703125" style="112" customWidth="1"/>
    <col min="3847" max="4096" width="9.28515625" style="112"/>
    <col min="4097" max="4097" width="7.140625" style="112" customWidth="1"/>
    <col min="4098" max="4098" width="46.42578125" style="112" customWidth="1"/>
    <col min="4099" max="4099" width="8.140625" style="112" customWidth="1"/>
    <col min="4100" max="4100" width="7.42578125" style="112" customWidth="1"/>
    <col min="4101" max="4101" width="9.85546875" style="112" customWidth="1"/>
    <col min="4102" max="4102" width="11.5703125" style="112" customWidth="1"/>
    <col min="4103" max="4352" width="9.28515625" style="112"/>
    <col min="4353" max="4353" width="7.140625" style="112" customWidth="1"/>
    <col min="4354" max="4354" width="46.42578125" style="112" customWidth="1"/>
    <col min="4355" max="4355" width="8.140625" style="112" customWidth="1"/>
    <col min="4356" max="4356" width="7.42578125" style="112" customWidth="1"/>
    <col min="4357" max="4357" width="9.85546875" style="112" customWidth="1"/>
    <col min="4358" max="4358" width="11.5703125" style="112" customWidth="1"/>
    <col min="4359" max="4608" width="9.28515625" style="112"/>
    <col min="4609" max="4609" width="7.140625" style="112" customWidth="1"/>
    <col min="4610" max="4610" width="46.42578125" style="112" customWidth="1"/>
    <col min="4611" max="4611" width="8.140625" style="112" customWidth="1"/>
    <col min="4612" max="4612" width="7.42578125" style="112" customWidth="1"/>
    <col min="4613" max="4613" width="9.85546875" style="112" customWidth="1"/>
    <col min="4614" max="4614" width="11.5703125" style="112" customWidth="1"/>
    <col min="4615" max="4864" width="9.28515625" style="112"/>
    <col min="4865" max="4865" width="7.140625" style="112" customWidth="1"/>
    <col min="4866" max="4866" width="46.42578125" style="112" customWidth="1"/>
    <col min="4867" max="4867" width="8.140625" style="112" customWidth="1"/>
    <col min="4868" max="4868" width="7.42578125" style="112" customWidth="1"/>
    <col min="4869" max="4869" width="9.85546875" style="112" customWidth="1"/>
    <col min="4870" max="4870" width="11.5703125" style="112" customWidth="1"/>
    <col min="4871" max="5120" width="9.28515625" style="112"/>
    <col min="5121" max="5121" width="7.140625" style="112" customWidth="1"/>
    <col min="5122" max="5122" width="46.42578125" style="112" customWidth="1"/>
    <col min="5123" max="5123" width="8.140625" style="112" customWidth="1"/>
    <col min="5124" max="5124" width="7.42578125" style="112" customWidth="1"/>
    <col min="5125" max="5125" width="9.85546875" style="112" customWidth="1"/>
    <col min="5126" max="5126" width="11.5703125" style="112" customWidth="1"/>
    <col min="5127" max="5376" width="9.28515625" style="112"/>
    <col min="5377" max="5377" width="7.140625" style="112" customWidth="1"/>
    <col min="5378" max="5378" width="46.42578125" style="112" customWidth="1"/>
    <col min="5379" max="5379" width="8.140625" style="112" customWidth="1"/>
    <col min="5380" max="5380" width="7.42578125" style="112" customWidth="1"/>
    <col min="5381" max="5381" width="9.85546875" style="112" customWidth="1"/>
    <col min="5382" max="5382" width="11.5703125" style="112" customWidth="1"/>
    <col min="5383" max="5632" width="9.28515625" style="112"/>
    <col min="5633" max="5633" width="7.140625" style="112" customWidth="1"/>
    <col min="5634" max="5634" width="46.42578125" style="112" customWidth="1"/>
    <col min="5635" max="5635" width="8.140625" style="112" customWidth="1"/>
    <col min="5636" max="5636" width="7.42578125" style="112" customWidth="1"/>
    <col min="5637" max="5637" width="9.85546875" style="112" customWidth="1"/>
    <col min="5638" max="5638" width="11.5703125" style="112" customWidth="1"/>
    <col min="5639" max="5888" width="9.28515625" style="112"/>
    <col min="5889" max="5889" width="7.140625" style="112" customWidth="1"/>
    <col min="5890" max="5890" width="46.42578125" style="112" customWidth="1"/>
    <col min="5891" max="5891" width="8.140625" style="112" customWidth="1"/>
    <col min="5892" max="5892" width="7.42578125" style="112" customWidth="1"/>
    <col min="5893" max="5893" width="9.85546875" style="112" customWidth="1"/>
    <col min="5894" max="5894" width="11.5703125" style="112" customWidth="1"/>
    <col min="5895" max="6144" width="9.28515625" style="112"/>
    <col min="6145" max="6145" width="7.140625" style="112" customWidth="1"/>
    <col min="6146" max="6146" width="46.42578125" style="112" customWidth="1"/>
    <col min="6147" max="6147" width="8.140625" style="112" customWidth="1"/>
    <col min="6148" max="6148" width="7.42578125" style="112" customWidth="1"/>
    <col min="6149" max="6149" width="9.85546875" style="112" customWidth="1"/>
    <col min="6150" max="6150" width="11.5703125" style="112" customWidth="1"/>
    <col min="6151" max="6400" width="9.28515625" style="112"/>
    <col min="6401" max="6401" width="7.140625" style="112" customWidth="1"/>
    <col min="6402" max="6402" width="46.42578125" style="112" customWidth="1"/>
    <col min="6403" max="6403" width="8.140625" style="112" customWidth="1"/>
    <col min="6404" max="6404" width="7.42578125" style="112" customWidth="1"/>
    <col min="6405" max="6405" width="9.85546875" style="112" customWidth="1"/>
    <col min="6406" max="6406" width="11.5703125" style="112" customWidth="1"/>
    <col min="6407" max="6656" width="9.28515625" style="112"/>
    <col min="6657" max="6657" width="7.140625" style="112" customWidth="1"/>
    <col min="6658" max="6658" width="46.42578125" style="112" customWidth="1"/>
    <col min="6659" max="6659" width="8.140625" style="112" customWidth="1"/>
    <col min="6660" max="6660" width="7.42578125" style="112" customWidth="1"/>
    <col min="6661" max="6661" width="9.85546875" style="112" customWidth="1"/>
    <col min="6662" max="6662" width="11.5703125" style="112" customWidth="1"/>
    <col min="6663" max="6912" width="9.28515625" style="112"/>
    <col min="6913" max="6913" width="7.140625" style="112" customWidth="1"/>
    <col min="6914" max="6914" width="46.42578125" style="112" customWidth="1"/>
    <col min="6915" max="6915" width="8.140625" style="112" customWidth="1"/>
    <col min="6916" max="6916" width="7.42578125" style="112" customWidth="1"/>
    <col min="6917" max="6917" width="9.85546875" style="112" customWidth="1"/>
    <col min="6918" max="6918" width="11.5703125" style="112" customWidth="1"/>
    <col min="6919" max="7168" width="9.28515625" style="112"/>
    <col min="7169" max="7169" width="7.140625" style="112" customWidth="1"/>
    <col min="7170" max="7170" width="46.42578125" style="112" customWidth="1"/>
    <col min="7171" max="7171" width="8.140625" style="112" customWidth="1"/>
    <col min="7172" max="7172" width="7.42578125" style="112" customWidth="1"/>
    <col min="7173" max="7173" width="9.85546875" style="112" customWidth="1"/>
    <col min="7174" max="7174" width="11.5703125" style="112" customWidth="1"/>
    <col min="7175" max="7424" width="9.28515625" style="112"/>
    <col min="7425" max="7425" width="7.140625" style="112" customWidth="1"/>
    <col min="7426" max="7426" width="46.42578125" style="112" customWidth="1"/>
    <col min="7427" max="7427" width="8.140625" style="112" customWidth="1"/>
    <col min="7428" max="7428" width="7.42578125" style="112" customWidth="1"/>
    <col min="7429" max="7429" width="9.85546875" style="112" customWidth="1"/>
    <col min="7430" max="7430" width="11.5703125" style="112" customWidth="1"/>
    <col min="7431" max="7680" width="9.28515625" style="112"/>
    <col min="7681" max="7681" width="7.140625" style="112" customWidth="1"/>
    <col min="7682" max="7682" width="46.42578125" style="112" customWidth="1"/>
    <col min="7683" max="7683" width="8.140625" style="112" customWidth="1"/>
    <col min="7684" max="7684" width="7.42578125" style="112" customWidth="1"/>
    <col min="7685" max="7685" width="9.85546875" style="112" customWidth="1"/>
    <col min="7686" max="7686" width="11.5703125" style="112" customWidth="1"/>
    <col min="7687" max="7936" width="9.28515625" style="112"/>
    <col min="7937" max="7937" width="7.140625" style="112" customWidth="1"/>
    <col min="7938" max="7938" width="46.42578125" style="112" customWidth="1"/>
    <col min="7939" max="7939" width="8.140625" style="112" customWidth="1"/>
    <col min="7940" max="7940" width="7.42578125" style="112" customWidth="1"/>
    <col min="7941" max="7941" width="9.85546875" style="112" customWidth="1"/>
    <col min="7942" max="7942" width="11.5703125" style="112" customWidth="1"/>
    <col min="7943" max="8192" width="9.28515625" style="112"/>
    <col min="8193" max="8193" width="7.140625" style="112" customWidth="1"/>
    <col min="8194" max="8194" width="46.42578125" style="112" customWidth="1"/>
    <col min="8195" max="8195" width="8.140625" style="112" customWidth="1"/>
    <col min="8196" max="8196" width="7.42578125" style="112" customWidth="1"/>
    <col min="8197" max="8197" width="9.85546875" style="112" customWidth="1"/>
    <col min="8198" max="8198" width="11.5703125" style="112" customWidth="1"/>
    <col min="8199" max="8448" width="9.28515625" style="112"/>
    <col min="8449" max="8449" width="7.140625" style="112" customWidth="1"/>
    <col min="8450" max="8450" width="46.42578125" style="112" customWidth="1"/>
    <col min="8451" max="8451" width="8.140625" style="112" customWidth="1"/>
    <col min="8452" max="8452" width="7.42578125" style="112" customWidth="1"/>
    <col min="8453" max="8453" width="9.85546875" style="112" customWidth="1"/>
    <col min="8454" max="8454" width="11.5703125" style="112" customWidth="1"/>
    <col min="8455" max="8704" width="9.28515625" style="112"/>
    <col min="8705" max="8705" width="7.140625" style="112" customWidth="1"/>
    <col min="8706" max="8706" width="46.42578125" style="112" customWidth="1"/>
    <col min="8707" max="8707" width="8.140625" style="112" customWidth="1"/>
    <col min="8708" max="8708" width="7.42578125" style="112" customWidth="1"/>
    <col min="8709" max="8709" width="9.85546875" style="112" customWidth="1"/>
    <col min="8710" max="8710" width="11.5703125" style="112" customWidth="1"/>
    <col min="8711" max="8960" width="9.28515625" style="112"/>
    <col min="8961" max="8961" width="7.140625" style="112" customWidth="1"/>
    <col min="8962" max="8962" width="46.42578125" style="112" customWidth="1"/>
    <col min="8963" max="8963" width="8.140625" style="112" customWidth="1"/>
    <col min="8964" max="8964" width="7.42578125" style="112" customWidth="1"/>
    <col min="8965" max="8965" width="9.85546875" style="112" customWidth="1"/>
    <col min="8966" max="8966" width="11.5703125" style="112" customWidth="1"/>
    <col min="8967" max="9216" width="9.28515625" style="112"/>
    <col min="9217" max="9217" width="7.140625" style="112" customWidth="1"/>
    <col min="9218" max="9218" width="46.42578125" style="112" customWidth="1"/>
    <col min="9219" max="9219" width="8.140625" style="112" customWidth="1"/>
    <col min="9220" max="9220" width="7.42578125" style="112" customWidth="1"/>
    <col min="9221" max="9221" width="9.85546875" style="112" customWidth="1"/>
    <col min="9222" max="9222" width="11.5703125" style="112" customWidth="1"/>
    <col min="9223" max="9472" width="9.28515625" style="112"/>
    <col min="9473" max="9473" width="7.140625" style="112" customWidth="1"/>
    <col min="9474" max="9474" width="46.42578125" style="112" customWidth="1"/>
    <col min="9475" max="9475" width="8.140625" style="112" customWidth="1"/>
    <col min="9476" max="9476" width="7.42578125" style="112" customWidth="1"/>
    <col min="9477" max="9477" width="9.85546875" style="112" customWidth="1"/>
    <col min="9478" max="9478" width="11.5703125" style="112" customWidth="1"/>
    <col min="9479" max="9728" width="9.28515625" style="112"/>
    <col min="9729" max="9729" width="7.140625" style="112" customWidth="1"/>
    <col min="9730" max="9730" width="46.42578125" style="112" customWidth="1"/>
    <col min="9731" max="9731" width="8.140625" style="112" customWidth="1"/>
    <col min="9732" max="9732" width="7.42578125" style="112" customWidth="1"/>
    <col min="9733" max="9733" width="9.85546875" style="112" customWidth="1"/>
    <col min="9734" max="9734" width="11.5703125" style="112" customWidth="1"/>
    <col min="9735" max="9984" width="9.28515625" style="112"/>
    <col min="9985" max="9985" width="7.140625" style="112" customWidth="1"/>
    <col min="9986" max="9986" width="46.42578125" style="112" customWidth="1"/>
    <col min="9987" max="9987" width="8.140625" style="112" customWidth="1"/>
    <col min="9988" max="9988" width="7.42578125" style="112" customWidth="1"/>
    <col min="9989" max="9989" width="9.85546875" style="112" customWidth="1"/>
    <col min="9990" max="9990" width="11.5703125" style="112" customWidth="1"/>
    <col min="9991" max="10240" width="9.28515625" style="112"/>
    <col min="10241" max="10241" width="7.140625" style="112" customWidth="1"/>
    <col min="10242" max="10242" width="46.42578125" style="112" customWidth="1"/>
    <col min="10243" max="10243" width="8.140625" style="112" customWidth="1"/>
    <col min="10244" max="10244" width="7.42578125" style="112" customWidth="1"/>
    <col min="10245" max="10245" width="9.85546875" style="112" customWidth="1"/>
    <col min="10246" max="10246" width="11.5703125" style="112" customWidth="1"/>
    <col min="10247" max="10496" width="9.28515625" style="112"/>
    <col min="10497" max="10497" width="7.140625" style="112" customWidth="1"/>
    <col min="10498" max="10498" width="46.42578125" style="112" customWidth="1"/>
    <col min="10499" max="10499" width="8.140625" style="112" customWidth="1"/>
    <col min="10500" max="10500" width="7.42578125" style="112" customWidth="1"/>
    <col min="10501" max="10501" width="9.85546875" style="112" customWidth="1"/>
    <col min="10502" max="10502" width="11.5703125" style="112" customWidth="1"/>
    <col min="10503" max="10752" width="9.28515625" style="112"/>
    <col min="10753" max="10753" width="7.140625" style="112" customWidth="1"/>
    <col min="10754" max="10754" width="46.42578125" style="112" customWidth="1"/>
    <col min="10755" max="10755" width="8.140625" style="112" customWidth="1"/>
    <col min="10756" max="10756" width="7.42578125" style="112" customWidth="1"/>
    <col min="10757" max="10757" width="9.85546875" style="112" customWidth="1"/>
    <col min="10758" max="10758" width="11.5703125" style="112" customWidth="1"/>
    <col min="10759" max="11008" width="9.28515625" style="112"/>
    <col min="11009" max="11009" width="7.140625" style="112" customWidth="1"/>
    <col min="11010" max="11010" width="46.42578125" style="112" customWidth="1"/>
    <col min="11011" max="11011" width="8.140625" style="112" customWidth="1"/>
    <col min="11012" max="11012" width="7.42578125" style="112" customWidth="1"/>
    <col min="11013" max="11013" width="9.85546875" style="112" customWidth="1"/>
    <col min="11014" max="11014" width="11.5703125" style="112" customWidth="1"/>
    <col min="11015" max="11264" width="9.28515625" style="112"/>
    <col min="11265" max="11265" width="7.140625" style="112" customWidth="1"/>
    <col min="11266" max="11266" width="46.42578125" style="112" customWidth="1"/>
    <col min="11267" max="11267" width="8.140625" style="112" customWidth="1"/>
    <col min="11268" max="11268" width="7.42578125" style="112" customWidth="1"/>
    <col min="11269" max="11269" width="9.85546875" style="112" customWidth="1"/>
    <col min="11270" max="11270" width="11.5703125" style="112" customWidth="1"/>
    <col min="11271" max="11520" width="9.28515625" style="112"/>
    <col min="11521" max="11521" width="7.140625" style="112" customWidth="1"/>
    <col min="11522" max="11522" width="46.42578125" style="112" customWidth="1"/>
    <col min="11523" max="11523" width="8.140625" style="112" customWidth="1"/>
    <col min="11524" max="11524" width="7.42578125" style="112" customWidth="1"/>
    <col min="11525" max="11525" width="9.85546875" style="112" customWidth="1"/>
    <col min="11526" max="11526" width="11.5703125" style="112" customWidth="1"/>
    <col min="11527" max="11776" width="9.28515625" style="112"/>
    <col min="11777" max="11777" width="7.140625" style="112" customWidth="1"/>
    <col min="11778" max="11778" width="46.42578125" style="112" customWidth="1"/>
    <col min="11779" max="11779" width="8.140625" style="112" customWidth="1"/>
    <col min="11780" max="11780" width="7.42578125" style="112" customWidth="1"/>
    <col min="11781" max="11781" width="9.85546875" style="112" customWidth="1"/>
    <col min="11782" max="11782" width="11.5703125" style="112" customWidth="1"/>
    <col min="11783" max="12032" width="9.28515625" style="112"/>
    <col min="12033" max="12033" width="7.140625" style="112" customWidth="1"/>
    <col min="12034" max="12034" width="46.42578125" style="112" customWidth="1"/>
    <col min="12035" max="12035" width="8.140625" style="112" customWidth="1"/>
    <col min="12036" max="12036" width="7.42578125" style="112" customWidth="1"/>
    <col min="12037" max="12037" width="9.85546875" style="112" customWidth="1"/>
    <col min="12038" max="12038" width="11.5703125" style="112" customWidth="1"/>
    <col min="12039" max="12288" width="9.28515625" style="112"/>
    <col min="12289" max="12289" width="7.140625" style="112" customWidth="1"/>
    <col min="12290" max="12290" width="46.42578125" style="112" customWidth="1"/>
    <col min="12291" max="12291" width="8.140625" style="112" customWidth="1"/>
    <col min="12292" max="12292" width="7.42578125" style="112" customWidth="1"/>
    <col min="12293" max="12293" width="9.85546875" style="112" customWidth="1"/>
    <col min="12294" max="12294" width="11.5703125" style="112" customWidth="1"/>
    <col min="12295" max="12544" width="9.28515625" style="112"/>
    <col min="12545" max="12545" width="7.140625" style="112" customWidth="1"/>
    <col min="12546" max="12546" width="46.42578125" style="112" customWidth="1"/>
    <col min="12547" max="12547" width="8.140625" style="112" customWidth="1"/>
    <col min="12548" max="12548" width="7.42578125" style="112" customWidth="1"/>
    <col min="12549" max="12549" width="9.85546875" style="112" customWidth="1"/>
    <col min="12550" max="12550" width="11.5703125" style="112" customWidth="1"/>
    <col min="12551" max="12800" width="9.28515625" style="112"/>
    <col min="12801" max="12801" width="7.140625" style="112" customWidth="1"/>
    <col min="12802" max="12802" width="46.42578125" style="112" customWidth="1"/>
    <col min="12803" max="12803" width="8.140625" style="112" customWidth="1"/>
    <col min="12804" max="12804" width="7.42578125" style="112" customWidth="1"/>
    <col min="12805" max="12805" width="9.85546875" style="112" customWidth="1"/>
    <col min="12806" max="12806" width="11.5703125" style="112" customWidth="1"/>
    <col min="12807" max="13056" width="9.28515625" style="112"/>
    <col min="13057" max="13057" width="7.140625" style="112" customWidth="1"/>
    <col min="13058" max="13058" width="46.42578125" style="112" customWidth="1"/>
    <col min="13059" max="13059" width="8.140625" style="112" customWidth="1"/>
    <col min="13060" max="13060" width="7.42578125" style="112" customWidth="1"/>
    <col min="13061" max="13061" width="9.85546875" style="112" customWidth="1"/>
    <col min="13062" max="13062" width="11.5703125" style="112" customWidth="1"/>
    <col min="13063" max="13312" width="9.28515625" style="112"/>
    <col min="13313" max="13313" width="7.140625" style="112" customWidth="1"/>
    <col min="13314" max="13314" width="46.42578125" style="112" customWidth="1"/>
    <col min="13315" max="13315" width="8.140625" style="112" customWidth="1"/>
    <col min="13316" max="13316" width="7.42578125" style="112" customWidth="1"/>
    <col min="13317" max="13317" width="9.85546875" style="112" customWidth="1"/>
    <col min="13318" max="13318" width="11.5703125" style="112" customWidth="1"/>
    <col min="13319" max="13568" width="9.28515625" style="112"/>
    <col min="13569" max="13569" width="7.140625" style="112" customWidth="1"/>
    <col min="13570" max="13570" width="46.42578125" style="112" customWidth="1"/>
    <col min="13571" max="13571" width="8.140625" style="112" customWidth="1"/>
    <col min="13572" max="13572" width="7.42578125" style="112" customWidth="1"/>
    <col min="13573" max="13573" width="9.85546875" style="112" customWidth="1"/>
    <col min="13574" max="13574" width="11.5703125" style="112" customWidth="1"/>
    <col min="13575" max="13824" width="9.28515625" style="112"/>
    <col min="13825" max="13825" width="7.140625" style="112" customWidth="1"/>
    <col min="13826" max="13826" width="46.42578125" style="112" customWidth="1"/>
    <col min="13827" max="13827" width="8.140625" style="112" customWidth="1"/>
    <col min="13828" max="13828" width="7.42578125" style="112" customWidth="1"/>
    <col min="13829" max="13829" width="9.85546875" style="112" customWidth="1"/>
    <col min="13830" max="13830" width="11.5703125" style="112" customWidth="1"/>
    <col min="13831" max="14080" width="9.28515625" style="112"/>
    <col min="14081" max="14081" width="7.140625" style="112" customWidth="1"/>
    <col min="14082" max="14082" width="46.42578125" style="112" customWidth="1"/>
    <col min="14083" max="14083" width="8.140625" style="112" customWidth="1"/>
    <col min="14084" max="14084" width="7.42578125" style="112" customWidth="1"/>
    <col min="14085" max="14085" width="9.85546875" style="112" customWidth="1"/>
    <col min="14086" max="14086" width="11.5703125" style="112" customWidth="1"/>
    <col min="14087" max="14336" width="9.28515625" style="112"/>
    <col min="14337" max="14337" width="7.140625" style="112" customWidth="1"/>
    <col min="14338" max="14338" width="46.42578125" style="112" customWidth="1"/>
    <col min="14339" max="14339" width="8.140625" style="112" customWidth="1"/>
    <col min="14340" max="14340" width="7.42578125" style="112" customWidth="1"/>
    <col min="14341" max="14341" width="9.85546875" style="112" customWidth="1"/>
    <col min="14342" max="14342" width="11.5703125" style="112" customWidth="1"/>
    <col min="14343" max="14592" width="9.28515625" style="112"/>
    <col min="14593" max="14593" width="7.140625" style="112" customWidth="1"/>
    <col min="14594" max="14594" width="46.42578125" style="112" customWidth="1"/>
    <col min="14595" max="14595" width="8.140625" style="112" customWidth="1"/>
    <col min="14596" max="14596" width="7.42578125" style="112" customWidth="1"/>
    <col min="14597" max="14597" width="9.85546875" style="112" customWidth="1"/>
    <col min="14598" max="14598" width="11.5703125" style="112" customWidth="1"/>
    <col min="14599" max="14848" width="9.28515625" style="112"/>
    <col min="14849" max="14849" width="7.140625" style="112" customWidth="1"/>
    <col min="14850" max="14850" width="46.42578125" style="112" customWidth="1"/>
    <col min="14851" max="14851" width="8.140625" style="112" customWidth="1"/>
    <col min="14852" max="14852" width="7.42578125" style="112" customWidth="1"/>
    <col min="14853" max="14853" width="9.85546875" style="112" customWidth="1"/>
    <col min="14854" max="14854" width="11.5703125" style="112" customWidth="1"/>
    <col min="14855" max="15104" width="9.28515625" style="112"/>
    <col min="15105" max="15105" width="7.140625" style="112" customWidth="1"/>
    <col min="15106" max="15106" width="46.42578125" style="112" customWidth="1"/>
    <col min="15107" max="15107" width="8.140625" style="112" customWidth="1"/>
    <col min="15108" max="15108" width="7.42578125" style="112" customWidth="1"/>
    <col min="15109" max="15109" width="9.85546875" style="112" customWidth="1"/>
    <col min="15110" max="15110" width="11.5703125" style="112" customWidth="1"/>
    <col min="15111" max="15360" width="9.28515625" style="112"/>
    <col min="15361" max="15361" width="7.140625" style="112" customWidth="1"/>
    <col min="15362" max="15362" width="46.42578125" style="112" customWidth="1"/>
    <col min="15363" max="15363" width="8.140625" style="112" customWidth="1"/>
    <col min="15364" max="15364" width="7.42578125" style="112" customWidth="1"/>
    <col min="15365" max="15365" width="9.85546875" style="112" customWidth="1"/>
    <col min="15366" max="15366" width="11.5703125" style="112" customWidth="1"/>
    <col min="15367" max="15616" width="9.28515625" style="112"/>
    <col min="15617" max="15617" width="7.140625" style="112" customWidth="1"/>
    <col min="15618" max="15618" width="46.42578125" style="112" customWidth="1"/>
    <col min="15619" max="15619" width="8.140625" style="112" customWidth="1"/>
    <col min="15620" max="15620" width="7.42578125" style="112" customWidth="1"/>
    <col min="15621" max="15621" width="9.85546875" style="112" customWidth="1"/>
    <col min="15622" max="15622" width="11.5703125" style="112" customWidth="1"/>
    <col min="15623" max="15872" width="9.28515625" style="112"/>
    <col min="15873" max="15873" width="7.140625" style="112" customWidth="1"/>
    <col min="15874" max="15874" width="46.42578125" style="112" customWidth="1"/>
    <col min="15875" max="15875" width="8.140625" style="112" customWidth="1"/>
    <col min="15876" max="15876" width="7.42578125" style="112" customWidth="1"/>
    <col min="15877" max="15877" width="9.85546875" style="112" customWidth="1"/>
    <col min="15878" max="15878" width="11.5703125" style="112" customWidth="1"/>
    <col min="15879" max="16128" width="9.28515625" style="112"/>
    <col min="16129" max="16129" width="7.140625" style="112" customWidth="1"/>
    <col min="16130" max="16130" width="46.42578125" style="112" customWidth="1"/>
    <col min="16131" max="16131" width="8.140625" style="112" customWidth="1"/>
    <col min="16132" max="16132" width="7.42578125" style="112" customWidth="1"/>
    <col min="16133" max="16133" width="9.85546875" style="112" customWidth="1"/>
    <col min="16134" max="16134" width="11.5703125" style="112" customWidth="1"/>
    <col min="16135" max="16384" width="9.28515625" style="112"/>
  </cols>
  <sheetData>
    <row r="1" spans="1:21">
      <c r="C1" s="1160" t="s">
        <v>1265</v>
      </c>
      <c r="D1" s="1160"/>
      <c r="E1" s="1160"/>
      <c r="F1" s="1160"/>
      <c r="H1" s="1160" t="s">
        <v>1990</v>
      </c>
      <c r="I1" s="1160"/>
      <c r="J1" s="1160"/>
      <c r="K1" s="1160"/>
      <c r="M1" s="1160" t="s">
        <v>1991</v>
      </c>
      <c r="N1" s="1160"/>
      <c r="O1" s="1160"/>
      <c r="P1" s="1160"/>
      <c r="R1" s="1160" t="s">
        <v>1992</v>
      </c>
      <c r="S1" s="1160"/>
      <c r="T1" s="1160"/>
      <c r="U1" s="1160"/>
    </row>
    <row r="2" spans="1:21" s="106" customFormat="1" ht="8.25" customHeight="1">
      <c r="A2" s="115"/>
      <c r="B2" s="116"/>
      <c r="C2" s="117"/>
      <c r="D2" s="117"/>
      <c r="E2" s="118"/>
      <c r="F2" s="119"/>
      <c r="H2" s="117"/>
      <c r="I2" s="117"/>
      <c r="J2" s="118"/>
      <c r="K2" s="119"/>
      <c r="M2" s="117"/>
      <c r="N2" s="117"/>
      <c r="O2" s="118"/>
      <c r="P2" s="119"/>
      <c r="R2" s="117"/>
      <c r="S2" s="117"/>
      <c r="T2" s="118"/>
      <c r="U2" s="119"/>
    </row>
    <row r="3" spans="1:21" s="241" customFormat="1" ht="25.5">
      <c r="A3" s="107" t="s">
        <v>1269</v>
      </c>
      <c r="B3" s="103" t="s">
        <v>1270</v>
      </c>
      <c r="C3" s="103" t="s">
        <v>1271</v>
      </c>
      <c r="D3" s="103" t="s">
        <v>1272</v>
      </c>
      <c r="E3" s="103" t="s">
        <v>1257</v>
      </c>
      <c r="F3" s="263" t="s">
        <v>1253</v>
      </c>
      <c r="H3" s="103" t="s">
        <v>1271</v>
      </c>
      <c r="I3" s="103" t="s">
        <v>1272</v>
      </c>
      <c r="J3" s="103" t="s">
        <v>1257</v>
      </c>
      <c r="K3" s="263" t="s">
        <v>1253</v>
      </c>
      <c r="M3" s="103" t="s">
        <v>1271</v>
      </c>
      <c r="N3" s="103" t="s">
        <v>1272</v>
      </c>
      <c r="O3" s="103" t="s">
        <v>1257</v>
      </c>
      <c r="P3" s="263" t="s">
        <v>1253</v>
      </c>
      <c r="R3" s="103" t="s">
        <v>1271</v>
      </c>
      <c r="S3" s="103" t="s">
        <v>1272</v>
      </c>
      <c r="T3" s="103" t="s">
        <v>1257</v>
      </c>
      <c r="U3" s="263" t="s">
        <v>1253</v>
      </c>
    </row>
    <row r="4" spans="1:21" s="106" customFormat="1">
      <c r="A4" s="221"/>
      <c r="B4" s="213"/>
      <c r="C4" s="185"/>
      <c r="D4" s="185"/>
      <c r="E4" s="185"/>
      <c r="F4" s="261"/>
      <c r="H4" s="185"/>
      <c r="I4" s="185"/>
      <c r="J4" s="185"/>
      <c r="K4" s="261"/>
      <c r="M4" s="185"/>
      <c r="N4" s="185"/>
      <c r="O4" s="185"/>
      <c r="P4" s="261"/>
      <c r="R4" s="185"/>
      <c r="S4" s="185"/>
      <c r="T4" s="185"/>
      <c r="U4" s="261"/>
    </row>
    <row r="5" spans="1:21">
      <c r="A5" s="134" t="s">
        <v>1285</v>
      </c>
      <c r="B5" s="135" t="s">
        <v>1318</v>
      </c>
      <c r="C5" s="109"/>
      <c r="D5" s="109"/>
      <c r="E5" s="109"/>
      <c r="F5" s="110"/>
      <c r="G5" s="111"/>
      <c r="H5" s="109"/>
      <c r="I5" s="109"/>
      <c r="J5" s="109"/>
      <c r="K5" s="110"/>
      <c r="M5" s="109"/>
      <c r="N5" s="109"/>
      <c r="O5" s="109"/>
      <c r="P5" s="110"/>
      <c r="R5" s="109"/>
      <c r="S5" s="109"/>
      <c r="T5" s="109"/>
      <c r="U5" s="110"/>
    </row>
    <row r="6" spans="1:21" ht="165.75">
      <c r="A6" s="254" t="s">
        <v>1768</v>
      </c>
      <c r="B6" s="222" t="s">
        <v>1769</v>
      </c>
      <c r="C6" s="188" t="s">
        <v>41</v>
      </c>
      <c r="D6" s="255">
        <v>1</v>
      </c>
      <c r="E6" s="1069"/>
      <c r="F6" s="114">
        <f>D6*E6</f>
        <v>0</v>
      </c>
      <c r="G6" s="111"/>
      <c r="H6" s="188" t="s">
        <v>41</v>
      </c>
      <c r="I6" s="255"/>
      <c r="J6" s="189">
        <f>E6</f>
        <v>0</v>
      </c>
      <c r="K6" s="114">
        <f>I6*J6</f>
        <v>0</v>
      </c>
      <c r="M6" s="188" t="s">
        <v>41</v>
      </c>
      <c r="N6" s="255"/>
      <c r="O6" s="189">
        <f>E6</f>
        <v>0</v>
      </c>
      <c r="P6" s="114">
        <f>N6*O6</f>
        <v>0</v>
      </c>
      <c r="R6" s="188" t="s">
        <v>41</v>
      </c>
      <c r="S6" s="255">
        <v>1</v>
      </c>
      <c r="T6" s="189">
        <f>E6</f>
        <v>0</v>
      </c>
      <c r="U6" s="114">
        <f>S6*T6</f>
        <v>0</v>
      </c>
    </row>
    <row r="7" spans="1:21" ht="66" customHeight="1">
      <c r="A7" s="254" t="s">
        <v>1770</v>
      </c>
      <c r="B7" s="264" t="s">
        <v>1771</v>
      </c>
      <c r="C7" s="188" t="s">
        <v>41</v>
      </c>
      <c r="D7" s="255">
        <v>1</v>
      </c>
      <c r="E7" s="1069"/>
      <c r="F7" s="114">
        <f t="shared" ref="F7:F17" si="0">D7*E7</f>
        <v>0</v>
      </c>
      <c r="G7" s="111"/>
      <c r="H7" s="188" t="s">
        <v>41</v>
      </c>
      <c r="I7" s="255"/>
      <c r="J7" s="189">
        <f t="shared" ref="J7:J17" si="1">E7</f>
        <v>0</v>
      </c>
      <c r="K7" s="114">
        <f t="shared" ref="K7:K17" si="2">I7*J7</f>
        <v>0</v>
      </c>
      <c r="M7" s="188" t="s">
        <v>41</v>
      </c>
      <c r="N7" s="255"/>
      <c r="O7" s="189">
        <f t="shared" ref="O7:O17" si="3">E7</f>
        <v>0</v>
      </c>
      <c r="P7" s="114">
        <f t="shared" ref="P7:P17" si="4">N7*O7</f>
        <v>0</v>
      </c>
      <c r="R7" s="188" t="s">
        <v>41</v>
      </c>
      <c r="S7" s="255">
        <v>1</v>
      </c>
      <c r="T7" s="189">
        <f t="shared" ref="T7:T17" si="5">E7</f>
        <v>0</v>
      </c>
      <c r="U7" s="114">
        <f t="shared" ref="U7:U17" si="6">S7*T7</f>
        <v>0</v>
      </c>
    </row>
    <row r="8" spans="1:21" ht="55.5" customHeight="1">
      <c r="A8" s="254" t="s">
        <v>1772</v>
      </c>
      <c r="B8" s="264" t="s">
        <v>1773</v>
      </c>
      <c r="C8" s="188" t="s">
        <v>41</v>
      </c>
      <c r="D8" s="255">
        <v>1</v>
      </c>
      <c r="E8" s="1069"/>
      <c r="F8" s="114">
        <f t="shared" si="0"/>
        <v>0</v>
      </c>
      <c r="G8" s="111"/>
      <c r="H8" s="188" t="s">
        <v>41</v>
      </c>
      <c r="I8" s="255"/>
      <c r="J8" s="189">
        <f t="shared" si="1"/>
        <v>0</v>
      </c>
      <c r="K8" s="114">
        <f t="shared" si="2"/>
        <v>0</v>
      </c>
      <c r="M8" s="188" t="s">
        <v>41</v>
      </c>
      <c r="N8" s="255"/>
      <c r="O8" s="189">
        <f t="shared" si="3"/>
        <v>0</v>
      </c>
      <c r="P8" s="114">
        <f t="shared" si="4"/>
        <v>0</v>
      </c>
      <c r="R8" s="188" t="s">
        <v>41</v>
      </c>
      <c r="S8" s="255">
        <v>1</v>
      </c>
      <c r="T8" s="189">
        <f t="shared" si="5"/>
        <v>0</v>
      </c>
      <c r="U8" s="114">
        <f t="shared" si="6"/>
        <v>0</v>
      </c>
    </row>
    <row r="9" spans="1:21" ht="29.25" customHeight="1">
      <c r="A9" s="254" t="s">
        <v>1774</v>
      </c>
      <c r="B9" s="264" t="s">
        <v>1775</v>
      </c>
      <c r="C9" s="188" t="s">
        <v>41</v>
      </c>
      <c r="D9" s="255">
        <v>1</v>
      </c>
      <c r="E9" s="1069"/>
      <c r="F9" s="114">
        <f t="shared" si="0"/>
        <v>0</v>
      </c>
      <c r="G9" s="111"/>
      <c r="H9" s="188" t="s">
        <v>41</v>
      </c>
      <c r="I9" s="255"/>
      <c r="J9" s="189">
        <f t="shared" si="1"/>
        <v>0</v>
      </c>
      <c r="K9" s="114">
        <f t="shared" si="2"/>
        <v>0</v>
      </c>
      <c r="M9" s="188" t="s">
        <v>41</v>
      </c>
      <c r="N9" s="255"/>
      <c r="O9" s="189">
        <f t="shared" si="3"/>
        <v>0</v>
      </c>
      <c r="P9" s="114">
        <f t="shared" si="4"/>
        <v>0</v>
      </c>
      <c r="R9" s="188" t="s">
        <v>41</v>
      </c>
      <c r="S9" s="255">
        <v>1</v>
      </c>
      <c r="T9" s="189">
        <f t="shared" si="5"/>
        <v>0</v>
      </c>
      <c r="U9" s="114">
        <f t="shared" si="6"/>
        <v>0</v>
      </c>
    </row>
    <row r="10" spans="1:21" ht="41.25" customHeight="1">
      <c r="A10" s="254" t="s">
        <v>1776</v>
      </c>
      <c r="B10" s="264" t="s">
        <v>1777</v>
      </c>
      <c r="C10" s="188" t="s">
        <v>41</v>
      </c>
      <c r="D10" s="255">
        <v>1</v>
      </c>
      <c r="E10" s="1069"/>
      <c r="F10" s="114">
        <f t="shared" si="0"/>
        <v>0</v>
      </c>
      <c r="G10" s="111"/>
      <c r="H10" s="188" t="s">
        <v>41</v>
      </c>
      <c r="I10" s="255"/>
      <c r="J10" s="189">
        <f t="shared" si="1"/>
        <v>0</v>
      </c>
      <c r="K10" s="114">
        <f t="shared" si="2"/>
        <v>0</v>
      </c>
      <c r="M10" s="188" t="s">
        <v>41</v>
      </c>
      <c r="N10" s="255"/>
      <c r="O10" s="189">
        <f t="shared" si="3"/>
        <v>0</v>
      </c>
      <c r="P10" s="114">
        <f t="shared" si="4"/>
        <v>0</v>
      </c>
      <c r="R10" s="188" t="s">
        <v>41</v>
      </c>
      <c r="S10" s="255">
        <v>1</v>
      </c>
      <c r="T10" s="189">
        <f t="shared" si="5"/>
        <v>0</v>
      </c>
      <c r="U10" s="114">
        <f t="shared" si="6"/>
        <v>0</v>
      </c>
    </row>
    <row r="11" spans="1:21" ht="82.5" customHeight="1">
      <c r="A11" s="254" t="s">
        <v>1778</v>
      </c>
      <c r="B11" s="264" t="s">
        <v>1779</v>
      </c>
      <c r="C11" s="188" t="s">
        <v>41</v>
      </c>
      <c r="D11" s="255">
        <v>1</v>
      </c>
      <c r="E11" s="1069"/>
      <c r="F11" s="114">
        <f t="shared" si="0"/>
        <v>0</v>
      </c>
      <c r="G11" s="111"/>
      <c r="H11" s="188" t="s">
        <v>41</v>
      </c>
      <c r="I11" s="255"/>
      <c r="J11" s="189">
        <f t="shared" si="1"/>
        <v>0</v>
      </c>
      <c r="K11" s="114">
        <f t="shared" si="2"/>
        <v>0</v>
      </c>
      <c r="M11" s="188" t="s">
        <v>41</v>
      </c>
      <c r="N11" s="255"/>
      <c r="O11" s="189">
        <f t="shared" si="3"/>
        <v>0</v>
      </c>
      <c r="P11" s="114">
        <f t="shared" si="4"/>
        <v>0</v>
      </c>
      <c r="R11" s="188" t="s">
        <v>41</v>
      </c>
      <c r="S11" s="255">
        <v>1</v>
      </c>
      <c r="T11" s="189">
        <f t="shared" si="5"/>
        <v>0</v>
      </c>
      <c r="U11" s="114">
        <f t="shared" si="6"/>
        <v>0</v>
      </c>
    </row>
    <row r="12" spans="1:21" ht="81" customHeight="1">
      <c r="A12" s="254" t="s">
        <v>1780</v>
      </c>
      <c r="B12" s="264" t="s">
        <v>1781</v>
      </c>
      <c r="C12" s="188" t="s">
        <v>41</v>
      </c>
      <c r="D12" s="255">
        <v>1</v>
      </c>
      <c r="E12" s="1065"/>
      <c r="F12" s="114">
        <f t="shared" si="0"/>
        <v>0</v>
      </c>
      <c r="G12" s="111"/>
      <c r="H12" s="188" t="s">
        <v>41</v>
      </c>
      <c r="I12" s="255"/>
      <c r="J12" s="189">
        <f t="shared" si="1"/>
        <v>0</v>
      </c>
      <c r="K12" s="114">
        <f t="shared" si="2"/>
        <v>0</v>
      </c>
      <c r="M12" s="188" t="s">
        <v>41</v>
      </c>
      <c r="N12" s="255"/>
      <c r="O12" s="189">
        <f t="shared" si="3"/>
        <v>0</v>
      </c>
      <c r="P12" s="114">
        <f t="shared" si="4"/>
        <v>0</v>
      </c>
      <c r="R12" s="188" t="s">
        <v>41</v>
      </c>
      <c r="S12" s="255">
        <v>1</v>
      </c>
      <c r="T12" s="189">
        <f t="shared" si="5"/>
        <v>0</v>
      </c>
      <c r="U12" s="114">
        <f t="shared" si="6"/>
        <v>0</v>
      </c>
    </row>
    <row r="13" spans="1:21" ht="30.75" customHeight="1">
      <c r="A13" s="254" t="s">
        <v>1782</v>
      </c>
      <c r="B13" s="264" t="s">
        <v>1783</v>
      </c>
      <c r="C13" s="188" t="s">
        <v>41</v>
      </c>
      <c r="D13" s="255">
        <v>2</v>
      </c>
      <c r="E13" s="1065"/>
      <c r="F13" s="114">
        <f t="shared" si="0"/>
        <v>0</v>
      </c>
      <c r="G13" s="111"/>
      <c r="H13" s="188" t="s">
        <v>41</v>
      </c>
      <c r="I13" s="255"/>
      <c r="J13" s="189">
        <f t="shared" si="1"/>
        <v>0</v>
      </c>
      <c r="K13" s="114">
        <f t="shared" si="2"/>
        <v>0</v>
      </c>
      <c r="M13" s="188" t="s">
        <v>41</v>
      </c>
      <c r="N13" s="255"/>
      <c r="O13" s="189">
        <f t="shared" si="3"/>
        <v>0</v>
      </c>
      <c r="P13" s="114">
        <f t="shared" si="4"/>
        <v>0</v>
      </c>
      <c r="R13" s="188" t="s">
        <v>41</v>
      </c>
      <c r="S13" s="255">
        <v>2</v>
      </c>
      <c r="T13" s="189">
        <f t="shared" si="5"/>
        <v>0</v>
      </c>
      <c r="U13" s="114">
        <f t="shared" si="6"/>
        <v>0</v>
      </c>
    </row>
    <row r="14" spans="1:21" ht="38.25">
      <c r="A14" s="254" t="s">
        <v>1784</v>
      </c>
      <c r="B14" s="264" t="s">
        <v>1785</v>
      </c>
      <c r="C14" s="188" t="s">
        <v>1255</v>
      </c>
      <c r="D14" s="255">
        <v>1</v>
      </c>
      <c r="E14" s="1069"/>
      <c r="F14" s="114">
        <f t="shared" si="0"/>
        <v>0</v>
      </c>
      <c r="G14" s="111"/>
      <c r="H14" s="188" t="s">
        <v>1255</v>
      </c>
      <c r="I14" s="255"/>
      <c r="J14" s="189">
        <f t="shared" si="1"/>
        <v>0</v>
      </c>
      <c r="K14" s="114">
        <f t="shared" si="2"/>
        <v>0</v>
      </c>
      <c r="M14" s="188" t="s">
        <v>1255</v>
      </c>
      <c r="N14" s="255"/>
      <c r="O14" s="189">
        <f t="shared" si="3"/>
        <v>0</v>
      </c>
      <c r="P14" s="114">
        <f t="shared" si="4"/>
        <v>0</v>
      </c>
      <c r="R14" s="188" t="s">
        <v>1255</v>
      </c>
      <c r="S14" s="255">
        <v>1</v>
      </c>
      <c r="T14" s="189">
        <f t="shared" si="5"/>
        <v>0</v>
      </c>
      <c r="U14" s="114">
        <f t="shared" si="6"/>
        <v>0</v>
      </c>
    </row>
    <row r="15" spans="1:21" ht="42" customHeight="1">
      <c r="A15" s="254" t="s">
        <v>1786</v>
      </c>
      <c r="B15" s="264" t="s">
        <v>1787</v>
      </c>
      <c r="C15" s="188" t="s">
        <v>1255</v>
      </c>
      <c r="D15" s="255">
        <v>1</v>
      </c>
      <c r="E15" s="1069"/>
      <c r="F15" s="114">
        <f t="shared" si="0"/>
        <v>0</v>
      </c>
      <c r="G15" s="111"/>
      <c r="H15" s="188" t="s">
        <v>1255</v>
      </c>
      <c r="I15" s="255"/>
      <c r="J15" s="189">
        <f t="shared" si="1"/>
        <v>0</v>
      </c>
      <c r="K15" s="114">
        <f t="shared" si="2"/>
        <v>0</v>
      </c>
      <c r="M15" s="188" t="s">
        <v>1255</v>
      </c>
      <c r="N15" s="255"/>
      <c r="O15" s="189">
        <f t="shared" si="3"/>
        <v>0</v>
      </c>
      <c r="P15" s="114">
        <f t="shared" si="4"/>
        <v>0</v>
      </c>
      <c r="R15" s="188" t="s">
        <v>1255</v>
      </c>
      <c r="S15" s="255">
        <v>1</v>
      </c>
      <c r="T15" s="189">
        <f t="shared" si="5"/>
        <v>0</v>
      </c>
      <c r="U15" s="114">
        <f t="shared" si="6"/>
        <v>0</v>
      </c>
    </row>
    <row r="16" spans="1:21" ht="42.75" customHeight="1">
      <c r="A16" s="254" t="s">
        <v>1788</v>
      </c>
      <c r="B16" s="265" t="s">
        <v>1789</v>
      </c>
      <c r="C16" s="188" t="s">
        <v>41</v>
      </c>
      <c r="D16" s="255">
        <v>1</v>
      </c>
      <c r="E16" s="1069"/>
      <c r="F16" s="114">
        <f t="shared" si="0"/>
        <v>0</v>
      </c>
      <c r="G16" s="111"/>
      <c r="H16" s="188" t="s">
        <v>41</v>
      </c>
      <c r="I16" s="255"/>
      <c r="J16" s="189">
        <f t="shared" si="1"/>
        <v>0</v>
      </c>
      <c r="K16" s="114">
        <f t="shared" si="2"/>
        <v>0</v>
      </c>
      <c r="M16" s="188" t="s">
        <v>41</v>
      </c>
      <c r="N16" s="255"/>
      <c r="O16" s="189">
        <f t="shared" si="3"/>
        <v>0</v>
      </c>
      <c r="P16" s="114">
        <f t="shared" si="4"/>
        <v>0</v>
      </c>
      <c r="R16" s="188" t="s">
        <v>41</v>
      </c>
      <c r="S16" s="255">
        <v>1</v>
      </c>
      <c r="T16" s="189">
        <f t="shared" si="5"/>
        <v>0</v>
      </c>
      <c r="U16" s="114">
        <f t="shared" si="6"/>
        <v>0</v>
      </c>
    </row>
    <row r="17" spans="1:21" ht="54.75" customHeight="1">
      <c r="A17" s="254" t="s">
        <v>1790</v>
      </c>
      <c r="B17" s="265" t="s">
        <v>1791</v>
      </c>
      <c r="C17" s="188" t="s">
        <v>1255</v>
      </c>
      <c r="D17" s="255">
        <v>1</v>
      </c>
      <c r="E17" s="1069"/>
      <c r="F17" s="114">
        <f t="shared" si="0"/>
        <v>0</v>
      </c>
      <c r="G17" s="111"/>
      <c r="H17" s="188" t="s">
        <v>1255</v>
      </c>
      <c r="I17" s="255"/>
      <c r="J17" s="189">
        <f t="shared" si="1"/>
        <v>0</v>
      </c>
      <c r="K17" s="114">
        <f t="shared" si="2"/>
        <v>0</v>
      </c>
      <c r="M17" s="188" t="s">
        <v>1255</v>
      </c>
      <c r="N17" s="255"/>
      <c r="O17" s="189">
        <f t="shared" si="3"/>
        <v>0</v>
      </c>
      <c r="P17" s="114">
        <f t="shared" si="4"/>
        <v>0</v>
      </c>
      <c r="R17" s="188" t="s">
        <v>1255</v>
      </c>
      <c r="S17" s="255">
        <v>1</v>
      </c>
      <c r="T17" s="189">
        <f t="shared" si="5"/>
        <v>0</v>
      </c>
      <c r="U17" s="114">
        <f t="shared" si="6"/>
        <v>0</v>
      </c>
    </row>
    <row r="18" spans="1:21">
      <c r="A18" s="254"/>
      <c r="B18" s="187"/>
      <c r="C18" s="188"/>
      <c r="D18" s="255"/>
      <c r="E18" s="245"/>
      <c r="F18" s="110"/>
      <c r="G18" s="111"/>
      <c r="H18" s="188"/>
      <c r="I18" s="255"/>
      <c r="J18" s="245"/>
      <c r="K18" s="110"/>
      <c r="M18" s="188"/>
      <c r="N18" s="255"/>
      <c r="O18" s="245"/>
      <c r="P18" s="110"/>
      <c r="R18" s="188"/>
      <c r="S18" s="255"/>
      <c r="T18" s="245"/>
      <c r="U18" s="110"/>
    </row>
    <row r="19" spans="1:21">
      <c r="A19" s="126" t="s">
        <v>1285</v>
      </c>
      <c r="B19" s="127" t="s">
        <v>1792</v>
      </c>
      <c r="C19" s="128"/>
      <c r="D19" s="128"/>
      <c r="E19" s="128"/>
      <c r="F19" s="129">
        <f>SUM(F6:F18)</f>
        <v>0</v>
      </c>
      <c r="H19" s="128"/>
      <c r="I19" s="128"/>
      <c r="J19" s="128"/>
      <c r="K19" s="129">
        <f>SUM(K6:K18)</f>
        <v>0</v>
      </c>
      <c r="M19" s="128"/>
      <c r="N19" s="128"/>
      <c r="O19" s="128"/>
      <c r="P19" s="129">
        <f>SUM(P6:P18)</f>
        <v>0</v>
      </c>
      <c r="R19" s="128"/>
      <c r="S19" s="128"/>
      <c r="T19" s="128"/>
      <c r="U19" s="129">
        <f>SUM(U6:U18)</f>
        <v>0</v>
      </c>
    </row>
    <row r="20" spans="1:21">
      <c r="E20" s="186"/>
      <c r="J20" s="186"/>
      <c r="O20" s="186"/>
      <c r="T20" s="186"/>
    </row>
    <row r="21" spans="1:21">
      <c r="E21" s="186"/>
      <c r="J21" s="186"/>
      <c r="O21" s="186"/>
      <c r="T21" s="186"/>
    </row>
    <row r="22" spans="1:21">
      <c r="E22" s="186"/>
      <c r="J22" s="186"/>
      <c r="O22" s="186"/>
      <c r="T22" s="186"/>
    </row>
    <row r="23" spans="1:21">
      <c r="E23" s="186"/>
      <c r="J23" s="186"/>
      <c r="O23" s="186"/>
      <c r="T23" s="186"/>
    </row>
    <row r="24" spans="1:21">
      <c r="E24" s="186"/>
      <c r="J24" s="186"/>
      <c r="O24" s="186"/>
      <c r="T24" s="186"/>
    </row>
    <row r="25" spans="1:21">
      <c r="E25" s="186"/>
      <c r="J25" s="186"/>
      <c r="O25" s="186"/>
      <c r="T25" s="186"/>
    </row>
    <row r="26" spans="1:21">
      <c r="E26" s="186"/>
      <c r="J26" s="186"/>
      <c r="O26" s="186"/>
      <c r="T26" s="186"/>
    </row>
    <row r="27" spans="1:21">
      <c r="E27" s="186"/>
      <c r="J27" s="186"/>
      <c r="O27" s="186"/>
      <c r="T27" s="186"/>
    </row>
    <row r="28" spans="1:21">
      <c r="E28" s="186"/>
      <c r="J28" s="186"/>
      <c r="O28" s="186"/>
      <c r="T28" s="186"/>
    </row>
    <row r="29" spans="1:21">
      <c r="E29" s="186"/>
      <c r="J29" s="186"/>
      <c r="O29" s="186"/>
      <c r="T29" s="186"/>
    </row>
    <row r="30" spans="1:21">
      <c r="E30" s="186"/>
      <c r="J30" s="186"/>
      <c r="O30" s="186"/>
      <c r="T30" s="186"/>
    </row>
    <row r="31" spans="1:21">
      <c r="E31" s="186"/>
      <c r="J31" s="186"/>
      <c r="O31" s="186"/>
      <c r="T31" s="186"/>
    </row>
    <row r="32" spans="1:21">
      <c r="E32" s="186"/>
      <c r="J32" s="186"/>
      <c r="O32" s="186"/>
      <c r="T32" s="186"/>
    </row>
    <row r="33" spans="5:20">
      <c r="E33" s="186"/>
      <c r="J33" s="186"/>
      <c r="O33" s="186"/>
      <c r="T33" s="186"/>
    </row>
    <row r="34" spans="5:20">
      <c r="E34" s="186"/>
      <c r="J34" s="186"/>
      <c r="O34" s="186"/>
      <c r="T34" s="186"/>
    </row>
    <row r="35" spans="5:20">
      <c r="E35" s="186"/>
      <c r="J35" s="186"/>
      <c r="O35" s="186"/>
      <c r="T35" s="186"/>
    </row>
    <row r="36" spans="5:20">
      <c r="E36" s="186"/>
      <c r="J36" s="186"/>
      <c r="O36" s="186"/>
      <c r="T36" s="186"/>
    </row>
    <row r="37" spans="5:20">
      <c r="E37" s="186"/>
      <c r="J37" s="186"/>
      <c r="O37" s="186"/>
      <c r="T37" s="186"/>
    </row>
    <row r="38" spans="5:20">
      <c r="E38" s="186"/>
      <c r="J38" s="186"/>
      <c r="O38" s="186"/>
      <c r="T38" s="186"/>
    </row>
    <row r="39" spans="5:20">
      <c r="E39" s="186"/>
      <c r="J39" s="186"/>
      <c r="O39" s="186"/>
      <c r="T39" s="186"/>
    </row>
    <row r="40" spans="5:20">
      <c r="E40" s="186"/>
      <c r="J40" s="186"/>
      <c r="O40" s="186"/>
      <c r="T40" s="186"/>
    </row>
    <row r="41" spans="5:20">
      <c r="E41" s="186"/>
      <c r="J41" s="186"/>
      <c r="O41" s="186"/>
      <c r="T41" s="186"/>
    </row>
    <row r="42" spans="5:20">
      <c r="E42" s="186"/>
      <c r="J42" s="186"/>
      <c r="O42" s="186"/>
      <c r="T42" s="186"/>
    </row>
    <row r="43" spans="5:20">
      <c r="E43" s="186"/>
      <c r="J43" s="186"/>
      <c r="O43" s="186"/>
      <c r="T43" s="186"/>
    </row>
    <row r="44" spans="5:20">
      <c r="E44" s="186"/>
      <c r="J44" s="186"/>
      <c r="O44" s="186"/>
      <c r="T44" s="186"/>
    </row>
    <row r="45" spans="5:20">
      <c r="E45" s="186"/>
      <c r="J45" s="186"/>
      <c r="O45" s="186"/>
      <c r="T45" s="186"/>
    </row>
    <row r="46" spans="5:20">
      <c r="E46" s="186"/>
      <c r="J46" s="186"/>
      <c r="O46" s="186"/>
      <c r="T46" s="186"/>
    </row>
    <row r="47" spans="5:20">
      <c r="E47" s="186"/>
      <c r="J47" s="186"/>
      <c r="O47" s="186"/>
      <c r="T47" s="186"/>
    </row>
    <row r="48" spans="5:20">
      <c r="E48" s="186"/>
      <c r="J48" s="186"/>
      <c r="O48" s="186"/>
      <c r="T48" s="186"/>
    </row>
    <row r="49" spans="5:20">
      <c r="E49" s="186"/>
      <c r="J49" s="186"/>
      <c r="O49" s="186"/>
      <c r="T49" s="186"/>
    </row>
    <row r="50" spans="5:20">
      <c r="E50" s="186"/>
      <c r="J50" s="186"/>
      <c r="O50" s="186"/>
      <c r="T50" s="186"/>
    </row>
    <row r="51" spans="5:20">
      <c r="E51" s="186"/>
      <c r="J51" s="186"/>
      <c r="O51" s="186"/>
      <c r="T51" s="186"/>
    </row>
    <row r="52" spans="5:20">
      <c r="E52" s="186"/>
      <c r="J52" s="186"/>
      <c r="O52" s="186"/>
      <c r="T52" s="186"/>
    </row>
    <row r="53" spans="5:20">
      <c r="E53" s="186"/>
      <c r="J53" s="186"/>
      <c r="O53" s="186"/>
      <c r="T53" s="186"/>
    </row>
    <row r="54" spans="5:20">
      <c r="E54" s="186"/>
      <c r="J54" s="186"/>
      <c r="O54" s="186"/>
      <c r="T54" s="186"/>
    </row>
    <row r="55" spans="5:20">
      <c r="E55" s="186"/>
      <c r="J55" s="186"/>
      <c r="O55" s="186"/>
      <c r="T55" s="186"/>
    </row>
    <row r="56" spans="5:20">
      <c r="E56" s="186"/>
      <c r="J56" s="186"/>
      <c r="O56" s="186"/>
      <c r="T56" s="186"/>
    </row>
    <row r="57" spans="5:20">
      <c r="E57" s="186"/>
      <c r="J57" s="186"/>
      <c r="O57" s="186"/>
      <c r="T57" s="186"/>
    </row>
    <row r="58" spans="5:20">
      <c r="E58" s="186"/>
      <c r="J58" s="186"/>
      <c r="O58" s="186"/>
      <c r="T58" s="186"/>
    </row>
    <row r="59" spans="5:20">
      <c r="E59" s="186"/>
      <c r="J59" s="186"/>
      <c r="O59" s="186"/>
      <c r="T59" s="186"/>
    </row>
    <row r="60" spans="5:20">
      <c r="E60" s="186"/>
      <c r="J60" s="186"/>
      <c r="O60" s="186"/>
      <c r="T60" s="186"/>
    </row>
    <row r="61" spans="5:20">
      <c r="E61" s="186"/>
      <c r="J61" s="186"/>
      <c r="O61" s="186"/>
      <c r="T61" s="186"/>
    </row>
    <row r="62" spans="5:20">
      <c r="E62" s="186"/>
      <c r="J62" s="186"/>
      <c r="O62" s="186"/>
      <c r="T62" s="186"/>
    </row>
    <row r="63" spans="5:20">
      <c r="E63" s="186"/>
      <c r="J63" s="186"/>
      <c r="O63" s="186"/>
      <c r="T63" s="186"/>
    </row>
    <row r="64" spans="5:20">
      <c r="E64" s="186"/>
      <c r="J64" s="186"/>
      <c r="O64" s="186"/>
      <c r="T64" s="186"/>
    </row>
    <row r="65" spans="5:20">
      <c r="E65" s="186"/>
      <c r="J65" s="186"/>
      <c r="O65" s="186"/>
      <c r="T65" s="186"/>
    </row>
    <row r="66" spans="5:20">
      <c r="E66" s="186"/>
      <c r="J66" s="186"/>
      <c r="O66" s="186"/>
      <c r="T66" s="186"/>
    </row>
    <row r="67" spans="5:20">
      <c r="E67" s="186"/>
      <c r="J67" s="186"/>
      <c r="O67" s="186"/>
      <c r="T67" s="186"/>
    </row>
    <row r="68" spans="5:20">
      <c r="E68" s="186"/>
      <c r="J68" s="186"/>
      <c r="O68" s="186"/>
      <c r="T68" s="186"/>
    </row>
    <row r="69" spans="5:20">
      <c r="E69" s="186"/>
      <c r="J69" s="186"/>
      <c r="O69" s="186"/>
      <c r="T69" s="186"/>
    </row>
    <row r="70" spans="5:20">
      <c r="E70" s="186"/>
      <c r="J70" s="186"/>
      <c r="O70" s="186"/>
      <c r="T70" s="186"/>
    </row>
    <row r="71" spans="5:20">
      <c r="E71" s="186"/>
      <c r="J71" s="186"/>
      <c r="O71" s="186"/>
      <c r="T71" s="186"/>
    </row>
    <row r="72" spans="5:20">
      <c r="E72" s="186"/>
      <c r="J72" s="186"/>
      <c r="O72" s="186"/>
      <c r="T72" s="186"/>
    </row>
    <row r="73" spans="5:20">
      <c r="E73" s="186"/>
      <c r="J73" s="186"/>
      <c r="O73" s="186"/>
      <c r="T73" s="186"/>
    </row>
    <row r="74" spans="5:20">
      <c r="E74" s="186"/>
      <c r="J74" s="186"/>
      <c r="O74" s="186"/>
      <c r="T74" s="186"/>
    </row>
    <row r="75" spans="5:20">
      <c r="E75" s="186"/>
      <c r="J75" s="186"/>
      <c r="O75" s="186"/>
      <c r="T75" s="186"/>
    </row>
    <row r="76" spans="5:20">
      <c r="E76" s="186"/>
      <c r="J76" s="186"/>
      <c r="O76" s="186"/>
      <c r="T76" s="186"/>
    </row>
    <row r="77" spans="5:20">
      <c r="E77" s="186"/>
      <c r="J77" s="186"/>
      <c r="O77" s="186"/>
      <c r="T77" s="186"/>
    </row>
    <row r="78" spans="5:20">
      <c r="E78" s="186"/>
      <c r="J78" s="186"/>
      <c r="O78" s="186"/>
      <c r="T78" s="186"/>
    </row>
    <row r="79" spans="5:20">
      <c r="E79" s="186"/>
      <c r="J79" s="186"/>
      <c r="O79" s="186"/>
      <c r="T79" s="186"/>
    </row>
    <row r="80" spans="5:20">
      <c r="E80" s="186"/>
      <c r="J80" s="186"/>
      <c r="O80" s="186"/>
      <c r="T80" s="186"/>
    </row>
    <row r="81" spans="5:20">
      <c r="E81" s="186"/>
      <c r="J81" s="186"/>
      <c r="O81" s="186"/>
      <c r="T81" s="186"/>
    </row>
    <row r="82" spans="5:20">
      <c r="E82" s="186"/>
      <c r="J82" s="186"/>
      <c r="O82" s="186"/>
      <c r="T82" s="186"/>
    </row>
    <row r="83" spans="5:20">
      <c r="E83" s="186"/>
      <c r="J83" s="186"/>
      <c r="O83" s="186"/>
      <c r="T83" s="186"/>
    </row>
    <row r="84" spans="5:20">
      <c r="E84" s="186"/>
      <c r="J84" s="186"/>
      <c r="O84" s="186"/>
      <c r="T84" s="186"/>
    </row>
    <row r="85" spans="5:20">
      <c r="E85" s="186"/>
      <c r="J85" s="186"/>
      <c r="O85" s="186"/>
      <c r="T85" s="186"/>
    </row>
    <row r="86" spans="5:20">
      <c r="E86" s="186"/>
      <c r="J86" s="186"/>
      <c r="O86" s="186"/>
      <c r="T86" s="186"/>
    </row>
    <row r="87" spans="5:20">
      <c r="E87" s="186"/>
      <c r="J87" s="186"/>
      <c r="O87" s="186"/>
      <c r="T87" s="186"/>
    </row>
    <row r="88" spans="5:20">
      <c r="E88" s="186"/>
      <c r="J88" s="186"/>
      <c r="O88" s="186"/>
      <c r="T88" s="186"/>
    </row>
    <row r="89" spans="5:20">
      <c r="E89" s="186"/>
      <c r="J89" s="186"/>
      <c r="O89" s="186"/>
      <c r="T89" s="186"/>
    </row>
    <row r="90" spans="5:20">
      <c r="E90" s="186"/>
      <c r="J90" s="186"/>
      <c r="O90" s="186"/>
      <c r="T90" s="186"/>
    </row>
    <row r="91" spans="5:20">
      <c r="E91" s="186"/>
      <c r="J91" s="186"/>
      <c r="O91" s="186"/>
      <c r="T91" s="186"/>
    </row>
    <row r="92" spans="5:20">
      <c r="E92" s="186"/>
      <c r="J92" s="186"/>
      <c r="O92" s="186"/>
      <c r="T92" s="186"/>
    </row>
    <row r="93" spans="5:20">
      <c r="E93" s="186"/>
      <c r="J93" s="186"/>
      <c r="O93" s="186"/>
      <c r="T93" s="186"/>
    </row>
    <row r="94" spans="5:20">
      <c r="E94" s="186"/>
      <c r="J94" s="186"/>
      <c r="O94" s="186"/>
      <c r="T94" s="186"/>
    </row>
    <row r="95" spans="5:20">
      <c r="E95" s="186"/>
      <c r="J95" s="186"/>
      <c r="O95" s="186"/>
      <c r="T95" s="186"/>
    </row>
    <row r="96" spans="5:20">
      <c r="E96" s="186"/>
      <c r="J96" s="186"/>
      <c r="O96" s="186"/>
      <c r="T96" s="186"/>
    </row>
    <row r="97" spans="5:20">
      <c r="E97" s="186"/>
      <c r="J97" s="186"/>
      <c r="O97" s="186"/>
      <c r="T97" s="186"/>
    </row>
    <row r="98" spans="5:20">
      <c r="E98" s="186"/>
      <c r="J98" s="186"/>
      <c r="O98" s="186"/>
      <c r="T98" s="186"/>
    </row>
    <row r="99" spans="5:20">
      <c r="E99" s="186"/>
      <c r="J99" s="186"/>
      <c r="O99" s="186"/>
      <c r="T99" s="186"/>
    </row>
    <row r="100" spans="5:20">
      <c r="E100" s="186"/>
      <c r="J100" s="186"/>
      <c r="O100" s="186"/>
      <c r="T100" s="186"/>
    </row>
    <row r="101" spans="5:20">
      <c r="E101" s="186"/>
      <c r="J101" s="186"/>
      <c r="O101" s="186"/>
      <c r="T101" s="186"/>
    </row>
    <row r="102" spans="5:20">
      <c r="E102" s="186"/>
      <c r="J102" s="186"/>
      <c r="O102" s="186"/>
      <c r="T102" s="186"/>
    </row>
    <row r="103" spans="5:20">
      <c r="E103" s="186"/>
      <c r="J103" s="186"/>
      <c r="O103" s="186"/>
      <c r="T103" s="186"/>
    </row>
    <row r="104" spans="5:20">
      <c r="E104" s="186"/>
      <c r="J104" s="186"/>
      <c r="O104" s="186"/>
      <c r="T104" s="186"/>
    </row>
    <row r="105" spans="5:20">
      <c r="E105" s="186"/>
      <c r="J105" s="186"/>
      <c r="O105" s="186"/>
      <c r="T105" s="186"/>
    </row>
    <row r="106" spans="5:20">
      <c r="E106" s="186"/>
      <c r="J106" s="186"/>
      <c r="O106" s="186"/>
      <c r="T106" s="186"/>
    </row>
    <row r="107" spans="5:20">
      <c r="E107" s="186"/>
      <c r="J107" s="186"/>
      <c r="O107" s="186"/>
      <c r="T107" s="186"/>
    </row>
    <row r="108" spans="5:20">
      <c r="E108" s="186"/>
      <c r="J108" s="186"/>
      <c r="O108" s="186"/>
      <c r="T108" s="186"/>
    </row>
    <row r="109" spans="5:20">
      <c r="E109" s="186"/>
      <c r="J109" s="186"/>
      <c r="O109" s="186"/>
      <c r="T109" s="186"/>
    </row>
    <row r="110" spans="5:20">
      <c r="E110" s="186"/>
      <c r="J110" s="186"/>
      <c r="O110" s="186"/>
      <c r="T110" s="186"/>
    </row>
    <row r="111" spans="5:20">
      <c r="E111" s="186"/>
      <c r="J111" s="186"/>
      <c r="O111" s="186"/>
      <c r="T111" s="186"/>
    </row>
    <row r="112" spans="5:20">
      <c r="E112" s="186"/>
      <c r="J112" s="186"/>
      <c r="O112" s="186"/>
      <c r="T112" s="186"/>
    </row>
    <row r="113" spans="5:20">
      <c r="E113" s="186"/>
      <c r="J113" s="186"/>
      <c r="O113" s="186"/>
      <c r="T113" s="186"/>
    </row>
    <row r="114" spans="5:20">
      <c r="E114" s="186"/>
      <c r="J114" s="186"/>
      <c r="O114" s="186"/>
      <c r="T114" s="186"/>
    </row>
    <row r="115" spans="5:20">
      <c r="E115" s="186"/>
      <c r="J115" s="186"/>
      <c r="O115" s="186"/>
      <c r="T115" s="186"/>
    </row>
    <row r="116" spans="5:20">
      <c r="E116" s="186"/>
      <c r="J116" s="186"/>
      <c r="O116" s="186"/>
      <c r="T116" s="186"/>
    </row>
    <row r="117" spans="5:20">
      <c r="E117" s="186"/>
      <c r="J117" s="186"/>
      <c r="O117" s="186"/>
      <c r="T117" s="186"/>
    </row>
    <row r="118" spans="5:20">
      <c r="E118" s="186"/>
      <c r="J118" s="186"/>
      <c r="O118" s="186"/>
      <c r="T118" s="186"/>
    </row>
    <row r="119" spans="5:20">
      <c r="E119" s="186"/>
      <c r="J119" s="186"/>
      <c r="O119" s="186"/>
      <c r="T119" s="186"/>
    </row>
    <row r="120" spans="5:20">
      <c r="E120" s="186"/>
      <c r="J120" s="186"/>
      <c r="O120" s="186"/>
      <c r="T120" s="186"/>
    </row>
    <row r="121" spans="5:20">
      <c r="E121" s="186"/>
      <c r="J121" s="186"/>
      <c r="O121" s="186"/>
      <c r="T121" s="186"/>
    </row>
    <row r="122" spans="5:20">
      <c r="E122" s="186"/>
      <c r="J122" s="186"/>
      <c r="O122" s="186"/>
      <c r="T122" s="186"/>
    </row>
    <row r="123" spans="5:20">
      <c r="E123" s="186"/>
      <c r="J123" s="186"/>
      <c r="O123" s="186"/>
      <c r="T123" s="186"/>
    </row>
    <row r="124" spans="5:20">
      <c r="E124" s="186"/>
      <c r="J124" s="186"/>
      <c r="O124" s="186"/>
      <c r="T124" s="186"/>
    </row>
    <row r="125" spans="5:20">
      <c r="E125" s="186"/>
      <c r="J125" s="186"/>
      <c r="O125" s="186"/>
      <c r="T125" s="186"/>
    </row>
    <row r="126" spans="5:20">
      <c r="E126" s="186"/>
      <c r="J126" s="186"/>
      <c r="O126" s="186"/>
      <c r="T126" s="186"/>
    </row>
    <row r="127" spans="5:20">
      <c r="E127" s="186"/>
      <c r="J127" s="186"/>
      <c r="O127" s="186"/>
      <c r="T127" s="186"/>
    </row>
    <row r="128" spans="5:20">
      <c r="E128" s="186"/>
      <c r="J128" s="186"/>
      <c r="O128" s="186"/>
      <c r="T128" s="186"/>
    </row>
    <row r="129" spans="5:20">
      <c r="E129" s="186"/>
      <c r="J129" s="186"/>
      <c r="O129" s="186"/>
      <c r="T129" s="186"/>
    </row>
    <row r="130" spans="5:20">
      <c r="E130" s="186"/>
      <c r="J130" s="186"/>
      <c r="O130" s="186"/>
      <c r="T130" s="186"/>
    </row>
    <row r="131" spans="5:20">
      <c r="E131" s="186"/>
      <c r="J131" s="186"/>
      <c r="O131" s="186"/>
      <c r="T131" s="186"/>
    </row>
    <row r="132" spans="5:20">
      <c r="E132" s="186"/>
      <c r="J132" s="186"/>
      <c r="O132" s="186"/>
      <c r="T132" s="186"/>
    </row>
    <row r="133" spans="5:20">
      <c r="E133" s="186"/>
      <c r="J133" s="186"/>
      <c r="O133" s="186"/>
      <c r="T133" s="186"/>
    </row>
    <row r="134" spans="5:20">
      <c r="E134" s="186"/>
      <c r="J134" s="186"/>
      <c r="O134" s="186"/>
      <c r="T134" s="186"/>
    </row>
    <row r="135" spans="5:20">
      <c r="E135" s="186"/>
      <c r="J135" s="186"/>
      <c r="O135" s="186"/>
      <c r="T135" s="186"/>
    </row>
    <row r="136" spans="5:20">
      <c r="E136" s="186"/>
      <c r="J136" s="186"/>
      <c r="O136" s="186"/>
      <c r="T136" s="186"/>
    </row>
    <row r="137" spans="5:20">
      <c r="E137" s="186"/>
      <c r="J137" s="186"/>
      <c r="O137" s="186"/>
      <c r="T137" s="186"/>
    </row>
    <row r="138" spans="5:20">
      <c r="E138" s="186"/>
      <c r="J138" s="186"/>
      <c r="O138" s="186"/>
      <c r="T138" s="186"/>
    </row>
    <row r="139" spans="5:20">
      <c r="E139" s="186"/>
      <c r="J139" s="186"/>
      <c r="O139" s="186"/>
      <c r="T139" s="186"/>
    </row>
    <row r="140" spans="5:20">
      <c r="E140" s="186"/>
      <c r="J140" s="186"/>
      <c r="O140" s="186"/>
      <c r="T140" s="186"/>
    </row>
    <row r="141" spans="5:20">
      <c r="E141" s="186"/>
      <c r="J141" s="186"/>
      <c r="O141" s="186"/>
      <c r="T141" s="186"/>
    </row>
    <row r="142" spans="5:20">
      <c r="E142" s="186"/>
      <c r="J142" s="186"/>
      <c r="O142" s="186"/>
      <c r="T142" s="186"/>
    </row>
    <row r="143" spans="5:20">
      <c r="E143" s="186"/>
      <c r="J143" s="186"/>
      <c r="O143" s="186"/>
      <c r="T143" s="186"/>
    </row>
    <row r="144" spans="5:20">
      <c r="E144" s="186"/>
      <c r="J144" s="186"/>
      <c r="O144" s="186"/>
      <c r="T144" s="186"/>
    </row>
    <row r="145" spans="5:20">
      <c r="E145" s="186"/>
      <c r="J145" s="186"/>
      <c r="O145" s="186"/>
      <c r="T145" s="186"/>
    </row>
    <row r="146" spans="5:20">
      <c r="E146" s="186"/>
      <c r="J146" s="186"/>
      <c r="O146" s="186"/>
      <c r="T146" s="186"/>
    </row>
    <row r="147" spans="5:20">
      <c r="E147" s="186"/>
      <c r="J147" s="186"/>
      <c r="O147" s="186"/>
      <c r="T147" s="186"/>
    </row>
    <row r="148" spans="5:20">
      <c r="E148" s="186"/>
      <c r="J148" s="186"/>
      <c r="O148" s="186"/>
      <c r="T148" s="186"/>
    </row>
    <row r="149" spans="5:20">
      <c r="E149" s="186"/>
      <c r="J149" s="186"/>
      <c r="O149" s="186"/>
      <c r="T149" s="186"/>
    </row>
    <row r="150" spans="5:20">
      <c r="E150" s="186"/>
      <c r="J150" s="186"/>
      <c r="O150" s="186"/>
      <c r="T150" s="186"/>
    </row>
    <row r="151" spans="5:20">
      <c r="E151" s="186"/>
      <c r="J151" s="186"/>
      <c r="O151" s="186"/>
      <c r="T151" s="186"/>
    </row>
    <row r="152" spans="5:20">
      <c r="E152" s="186"/>
      <c r="J152" s="186"/>
      <c r="O152" s="186"/>
      <c r="T152" s="186"/>
    </row>
    <row r="153" spans="5:20">
      <c r="E153" s="186"/>
      <c r="J153" s="186"/>
      <c r="O153" s="186"/>
      <c r="T153" s="186"/>
    </row>
    <row r="154" spans="5:20">
      <c r="E154" s="186"/>
      <c r="J154" s="186"/>
      <c r="O154" s="186"/>
      <c r="T154" s="186"/>
    </row>
    <row r="155" spans="5:20">
      <c r="E155" s="186"/>
      <c r="J155" s="186"/>
      <c r="O155" s="186"/>
      <c r="T155" s="186"/>
    </row>
    <row r="156" spans="5:20">
      <c r="E156" s="186"/>
      <c r="J156" s="186"/>
      <c r="O156" s="186"/>
      <c r="T156" s="186"/>
    </row>
    <row r="157" spans="5:20">
      <c r="E157" s="186"/>
      <c r="J157" s="186"/>
      <c r="O157" s="186"/>
      <c r="T157" s="186"/>
    </row>
    <row r="158" spans="5:20">
      <c r="E158" s="186"/>
      <c r="J158" s="186"/>
      <c r="O158" s="186"/>
      <c r="T158" s="186"/>
    </row>
    <row r="159" spans="5:20">
      <c r="E159" s="186"/>
      <c r="J159" s="186"/>
      <c r="O159" s="186"/>
      <c r="T159" s="186"/>
    </row>
    <row r="160" spans="5:20">
      <c r="E160" s="186"/>
      <c r="J160" s="186"/>
      <c r="O160" s="186"/>
      <c r="T160" s="186"/>
    </row>
    <row r="161" spans="5:20">
      <c r="E161" s="186"/>
      <c r="J161" s="186"/>
      <c r="O161" s="186"/>
      <c r="T161" s="186"/>
    </row>
    <row r="162" spans="5:20">
      <c r="E162" s="186"/>
      <c r="J162" s="186"/>
      <c r="O162" s="186"/>
      <c r="T162" s="186"/>
    </row>
    <row r="163" spans="5:20">
      <c r="E163" s="186"/>
      <c r="J163" s="186"/>
      <c r="O163" s="186"/>
      <c r="T163" s="186"/>
    </row>
    <row r="164" spans="5:20">
      <c r="E164" s="186"/>
      <c r="J164" s="186"/>
      <c r="O164" s="186"/>
      <c r="T164" s="186"/>
    </row>
    <row r="165" spans="5:20">
      <c r="E165" s="186"/>
      <c r="J165" s="186"/>
      <c r="O165" s="186"/>
      <c r="T165" s="186"/>
    </row>
    <row r="166" spans="5:20">
      <c r="E166" s="186"/>
      <c r="J166" s="186"/>
      <c r="O166" s="186"/>
      <c r="T166" s="186"/>
    </row>
    <row r="167" spans="5:20">
      <c r="E167" s="186"/>
      <c r="J167" s="186"/>
      <c r="O167" s="186"/>
      <c r="T167" s="186"/>
    </row>
    <row r="168" spans="5:20">
      <c r="E168" s="186"/>
      <c r="J168" s="186"/>
      <c r="O168" s="186"/>
      <c r="T168" s="186"/>
    </row>
    <row r="169" spans="5:20">
      <c r="E169" s="186"/>
      <c r="J169" s="186"/>
      <c r="O169" s="186"/>
      <c r="T169" s="186"/>
    </row>
    <row r="170" spans="5:20">
      <c r="E170" s="186"/>
      <c r="J170" s="186"/>
      <c r="O170" s="186"/>
      <c r="T170" s="186"/>
    </row>
    <row r="171" spans="5:20">
      <c r="E171" s="186"/>
      <c r="J171" s="186"/>
      <c r="O171" s="186"/>
      <c r="T171" s="186"/>
    </row>
    <row r="172" spans="5:20">
      <c r="E172" s="186"/>
      <c r="J172" s="186"/>
      <c r="O172" s="186"/>
      <c r="T172" s="186"/>
    </row>
    <row r="173" spans="5:20">
      <c r="E173" s="186"/>
      <c r="J173" s="186"/>
      <c r="O173" s="186"/>
      <c r="T173" s="186"/>
    </row>
    <row r="174" spans="5:20">
      <c r="E174" s="186"/>
      <c r="J174" s="186"/>
      <c r="O174" s="186"/>
      <c r="T174" s="186"/>
    </row>
    <row r="175" spans="5:20">
      <c r="E175" s="186"/>
      <c r="J175" s="186"/>
      <c r="O175" s="186"/>
      <c r="T175" s="186"/>
    </row>
    <row r="176" spans="5:20">
      <c r="E176" s="186"/>
      <c r="J176" s="186"/>
      <c r="O176" s="186"/>
      <c r="T176" s="186"/>
    </row>
    <row r="177" spans="5:20">
      <c r="E177" s="186"/>
      <c r="J177" s="186"/>
      <c r="O177" s="186"/>
      <c r="T177" s="186"/>
    </row>
    <row r="178" spans="5:20">
      <c r="E178" s="186"/>
      <c r="J178" s="186"/>
      <c r="O178" s="186"/>
      <c r="T178" s="186"/>
    </row>
    <row r="179" spans="5:20">
      <c r="E179" s="186"/>
      <c r="J179" s="186"/>
      <c r="O179" s="186"/>
      <c r="T179" s="186"/>
    </row>
    <row r="180" spans="5:20">
      <c r="E180" s="186"/>
      <c r="J180" s="186"/>
      <c r="O180" s="186"/>
      <c r="T180" s="186"/>
    </row>
    <row r="181" spans="5:20">
      <c r="E181" s="186"/>
      <c r="J181" s="186"/>
      <c r="O181" s="186"/>
      <c r="T181" s="186"/>
    </row>
    <row r="182" spans="5:20">
      <c r="E182" s="186"/>
      <c r="J182" s="186"/>
      <c r="O182" s="186"/>
      <c r="T182" s="186"/>
    </row>
    <row r="183" spans="5:20">
      <c r="E183" s="186"/>
      <c r="J183" s="186"/>
      <c r="O183" s="186"/>
      <c r="T183" s="186"/>
    </row>
    <row r="184" spans="5:20">
      <c r="E184" s="186"/>
      <c r="J184" s="186"/>
      <c r="O184" s="186"/>
      <c r="T184" s="186"/>
    </row>
    <row r="185" spans="5:20">
      <c r="E185" s="186"/>
      <c r="J185" s="186"/>
      <c r="O185" s="186"/>
      <c r="T185" s="186"/>
    </row>
    <row r="186" spans="5:20">
      <c r="E186" s="186"/>
      <c r="J186" s="186"/>
      <c r="O186" s="186"/>
      <c r="T186" s="186"/>
    </row>
    <row r="187" spans="5:20">
      <c r="E187" s="186"/>
      <c r="J187" s="186"/>
      <c r="O187" s="186"/>
      <c r="T187" s="186"/>
    </row>
    <row r="188" spans="5:20">
      <c r="E188" s="186"/>
      <c r="J188" s="186"/>
      <c r="O188" s="186"/>
      <c r="T188" s="186"/>
    </row>
    <row r="189" spans="5:20">
      <c r="E189" s="186"/>
      <c r="J189" s="186"/>
      <c r="O189" s="186"/>
      <c r="T189" s="186"/>
    </row>
    <row r="190" spans="5:20">
      <c r="E190" s="186"/>
      <c r="J190" s="186"/>
      <c r="O190" s="186"/>
      <c r="T190" s="186"/>
    </row>
    <row r="191" spans="5:20">
      <c r="E191" s="186"/>
      <c r="J191" s="186"/>
      <c r="O191" s="186"/>
      <c r="T191" s="186"/>
    </row>
    <row r="192" spans="5:20">
      <c r="E192" s="186"/>
      <c r="J192" s="186"/>
      <c r="O192" s="186"/>
      <c r="T192" s="186"/>
    </row>
    <row r="193" spans="5:20">
      <c r="E193" s="186"/>
      <c r="J193" s="186"/>
      <c r="O193" s="186"/>
      <c r="T193" s="186"/>
    </row>
    <row r="194" spans="5:20">
      <c r="E194" s="186"/>
      <c r="J194" s="186"/>
      <c r="O194" s="186"/>
      <c r="T194" s="186"/>
    </row>
    <row r="195" spans="5:20">
      <c r="E195" s="186"/>
      <c r="J195" s="186"/>
      <c r="O195" s="186"/>
      <c r="T195" s="186"/>
    </row>
    <row r="196" spans="5:20">
      <c r="E196" s="186"/>
      <c r="J196" s="186"/>
      <c r="O196" s="186"/>
      <c r="T196" s="186"/>
    </row>
    <row r="197" spans="5:20">
      <c r="E197" s="186"/>
      <c r="J197" s="186"/>
      <c r="O197" s="186"/>
      <c r="T197" s="186"/>
    </row>
    <row r="198" spans="5:20">
      <c r="E198" s="186"/>
      <c r="J198" s="186"/>
      <c r="O198" s="186"/>
      <c r="T198" s="186"/>
    </row>
    <row r="199" spans="5:20">
      <c r="E199" s="186"/>
      <c r="J199" s="186"/>
      <c r="O199" s="186"/>
      <c r="T199" s="186"/>
    </row>
    <row r="200" spans="5:20">
      <c r="E200" s="186"/>
      <c r="J200" s="186"/>
      <c r="O200" s="186"/>
      <c r="T200" s="186"/>
    </row>
    <row r="201" spans="5:20">
      <c r="E201" s="186"/>
      <c r="J201" s="186"/>
      <c r="O201" s="186"/>
      <c r="T201" s="186"/>
    </row>
    <row r="202" spans="5:20">
      <c r="E202" s="186"/>
      <c r="J202" s="186"/>
      <c r="O202" s="186"/>
      <c r="T202" s="186"/>
    </row>
    <row r="203" spans="5:20">
      <c r="E203" s="186"/>
      <c r="J203" s="186"/>
      <c r="O203" s="186"/>
      <c r="T203" s="186"/>
    </row>
    <row r="204" spans="5:20">
      <c r="E204" s="186"/>
      <c r="J204" s="186"/>
      <c r="O204" s="186"/>
      <c r="T204" s="186"/>
    </row>
    <row r="205" spans="5:20">
      <c r="E205" s="186"/>
      <c r="J205" s="186"/>
      <c r="O205" s="186"/>
      <c r="T205" s="186"/>
    </row>
    <row r="206" spans="5:20">
      <c r="E206" s="186"/>
      <c r="J206" s="186"/>
      <c r="O206" s="186"/>
      <c r="T206" s="186"/>
    </row>
    <row r="207" spans="5:20">
      <c r="E207" s="186"/>
      <c r="J207" s="186"/>
      <c r="O207" s="186"/>
      <c r="T207" s="186"/>
    </row>
    <row r="208" spans="5:20">
      <c r="E208" s="186"/>
      <c r="J208" s="186"/>
      <c r="O208" s="186"/>
      <c r="T208" s="186"/>
    </row>
    <row r="209" spans="5:20">
      <c r="E209" s="186"/>
      <c r="J209" s="186"/>
      <c r="O209" s="186"/>
      <c r="T209" s="186"/>
    </row>
    <row r="210" spans="5:20">
      <c r="E210" s="186"/>
      <c r="J210" s="186"/>
      <c r="O210" s="186"/>
      <c r="T210" s="186"/>
    </row>
    <row r="211" spans="5:20">
      <c r="E211" s="186"/>
      <c r="J211" s="186"/>
      <c r="O211" s="186"/>
      <c r="T211" s="186"/>
    </row>
    <row r="212" spans="5:20">
      <c r="E212" s="186"/>
      <c r="J212" s="186"/>
      <c r="O212" s="186"/>
      <c r="T212" s="186"/>
    </row>
    <row r="213" spans="5:20">
      <c r="E213" s="186"/>
      <c r="J213" s="186"/>
      <c r="O213" s="186"/>
      <c r="T213" s="186"/>
    </row>
    <row r="214" spans="5:20">
      <c r="E214" s="186"/>
      <c r="J214" s="186"/>
      <c r="O214" s="186"/>
      <c r="T214" s="186"/>
    </row>
    <row r="215" spans="5:20">
      <c r="E215" s="186"/>
      <c r="J215" s="186"/>
      <c r="O215" s="186"/>
      <c r="T215" s="186"/>
    </row>
    <row r="216" spans="5:20">
      <c r="E216" s="186"/>
      <c r="J216" s="186"/>
      <c r="O216" s="186"/>
      <c r="T216" s="186"/>
    </row>
    <row r="217" spans="5:20">
      <c r="E217" s="186"/>
      <c r="J217" s="186"/>
      <c r="O217" s="186"/>
      <c r="T217" s="186"/>
    </row>
    <row r="218" spans="5:20">
      <c r="E218" s="186"/>
      <c r="J218" s="186"/>
      <c r="O218" s="186"/>
      <c r="T218" s="186"/>
    </row>
    <row r="219" spans="5:20">
      <c r="E219" s="186"/>
      <c r="J219" s="186"/>
      <c r="O219" s="186"/>
      <c r="T219" s="186"/>
    </row>
    <row r="220" spans="5:20">
      <c r="E220" s="186"/>
      <c r="J220" s="186"/>
      <c r="O220" s="186"/>
      <c r="T220" s="186"/>
    </row>
    <row r="221" spans="5:20">
      <c r="E221" s="186"/>
      <c r="J221" s="186"/>
      <c r="O221" s="186"/>
      <c r="T221" s="186"/>
    </row>
    <row r="222" spans="5:20">
      <c r="E222" s="186"/>
      <c r="J222" s="186"/>
      <c r="O222" s="186"/>
      <c r="T222" s="186"/>
    </row>
    <row r="223" spans="5:20">
      <c r="E223" s="186"/>
      <c r="J223" s="186"/>
      <c r="O223" s="186"/>
      <c r="T223" s="186"/>
    </row>
    <row r="224" spans="5:20">
      <c r="E224" s="186"/>
      <c r="J224" s="186"/>
      <c r="O224" s="186"/>
      <c r="T224" s="186"/>
    </row>
    <row r="225" spans="5:20">
      <c r="E225" s="186"/>
      <c r="J225" s="186"/>
      <c r="O225" s="186"/>
      <c r="T225" s="186"/>
    </row>
    <row r="226" spans="5:20">
      <c r="E226" s="186"/>
      <c r="J226" s="186"/>
      <c r="O226" s="186"/>
      <c r="T226" s="186"/>
    </row>
    <row r="227" spans="5:20">
      <c r="E227" s="186"/>
      <c r="J227" s="186"/>
      <c r="O227" s="186"/>
      <c r="T227" s="186"/>
    </row>
    <row r="228" spans="5:20">
      <c r="E228" s="186"/>
      <c r="J228" s="186"/>
      <c r="O228" s="186"/>
      <c r="T228" s="186"/>
    </row>
    <row r="229" spans="5:20">
      <c r="E229" s="186"/>
      <c r="J229" s="186"/>
      <c r="O229" s="186"/>
      <c r="T229" s="186"/>
    </row>
    <row r="230" spans="5:20">
      <c r="E230" s="186"/>
      <c r="J230" s="186"/>
      <c r="O230" s="186"/>
      <c r="T230" s="186"/>
    </row>
    <row r="231" spans="5:20">
      <c r="E231" s="186"/>
      <c r="J231" s="186"/>
      <c r="O231" s="186"/>
      <c r="T231" s="186"/>
    </row>
    <row r="232" spans="5:20">
      <c r="E232" s="186"/>
      <c r="J232" s="186"/>
      <c r="O232" s="186"/>
      <c r="T232" s="186"/>
    </row>
    <row r="233" spans="5:20">
      <c r="E233" s="186"/>
      <c r="J233" s="186"/>
      <c r="O233" s="186"/>
      <c r="T233" s="186"/>
    </row>
    <row r="234" spans="5:20">
      <c r="E234" s="186"/>
      <c r="J234" s="186"/>
      <c r="O234" s="186"/>
      <c r="T234" s="186"/>
    </row>
    <row r="235" spans="5:20">
      <c r="E235" s="186"/>
      <c r="J235" s="186"/>
      <c r="O235" s="186"/>
      <c r="T235" s="186"/>
    </row>
    <row r="236" spans="5:20">
      <c r="E236" s="186"/>
      <c r="J236" s="186"/>
      <c r="O236" s="186"/>
      <c r="T236" s="186"/>
    </row>
    <row r="237" spans="5:20">
      <c r="E237" s="186"/>
      <c r="J237" s="186"/>
      <c r="O237" s="186"/>
      <c r="T237" s="186"/>
    </row>
    <row r="238" spans="5:20">
      <c r="E238" s="186"/>
      <c r="J238" s="186"/>
      <c r="O238" s="186"/>
      <c r="T238" s="186"/>
    </row>
    <row r="239" spans="5:20">
      <c r="E239" s="186"/>
      <c r="J239" s="186"/>
      <c r="O239" s="186"/>
      <c r="T239" s="186"/>
    </row>
    <row r="240" spans="5:20">
      <c r="E240" s="186"/>
      <c r="J240" s="186"/>
      <c r="O240" s="186"/>
      <c r="T240" s="186"/>
    </row>
    <row r="241" spans="5:20">
      <c r="E241" s="186"/>
      <c r="J241" s="186"/>
      <c r="O241" s="186"/>
      <c r="T241" s="186"/>
    </row>
    <row r="242" spans="5:20">
      <c r="E242" s="186"/>
      <c r="J242" s="186"/>
      <c r="O242" s="186"/>
      <c r="T242" s="186"/>
    </row>
    <row r="243" spans="5:20">
      <c r="E243" s="186"/>
      <c r="J243" s="186"/>
      <c r="O243" s="186"/>
      <c r="T243" s="186"/>
    </row>
    <row r="244" spans="5:20">
      <c r="E244" s="186"/>
      <c r="J244" s="186"/>
      <c r="O244" s="186"/>
      <c r="T244" s="186"/>
    </row>
    <row r="245" spans="5:20">
      <c r="E245" s="186"/>
      <c r="J245" s="186"/>
      <c r="O245" s="186"/>
      <c r="T245" s="186"/>
    </row>
    <row r="246" spans="5:20">
      <c r="E246" s="186"/>
      <c r="J246" s="186"/>
      <c r="O246" s="186"/>
      <c r="T246" s="186"/>
    </row>
    <row r="247" spans="5:20">
      <c r="E247" s="186"/>
      <c r="J247" s="186"/>
      <c r="O247" s="186"/>
      <c r="T247" s="186"/>
    </row>
    <row r="248" spans="5:20">
      <c r="E248" s="186"/>
      <c r="J248" s="186"/>
      <c r="O248" s="186"/>
      <c r="T248" s="186"/>
    </row>
    <row r="249" spans="5:20">
      <c r="E249" s="186"/>
      <c r="J249" s="186"/>
      <c r="O249" s="186"/>
      <c r="T249" s="186"/>
    </row>
    <row r="250" spans="5:20">
      <c r="E250" s="186"/>
      <c r="J250" s="186"/>
      <c r="O250" s="186"/>
      <c r="T250" s="186"/>
    </row>
    <row r="251" spans="5:20">
      <c r="E251" s="186"/>
      <c r="J251" s="186"/>
      <c r="O251" s="186"/>
      <c r="T251" s="186"/>
    </row>
    <row r="252" spans="5:20">
      <c r="E252" s="186"/>
      <c r="J252" s="186"/>
      <c r="O252" s="186"/>
      <c r="T252" s="186"/>
    </row>
    <row r="253" spans="5:20">
      <c r="E253" s="186"/>
      <c r="J253" s="186"/>
      <c r="O253" s="186"/>
      <c r="T253" s="186"/>
    </row>
    <row r="254" spans="5:20">
      <c r="E254" s="186"/>
      <c r="J254" s="186"/>
      <c r="O254" s="186"/>
      <c r="T254" s="186"/>
    </row>
    <row r="255" spans="5:20">
      <c r="E255" s="186"/>
      <c r="J255" s="186"/>
      <c r="O255" s="186"/>
      <c r="T255" s="186"/>
    </row>
    <row r="256" spans="5:20">
      <c r="E256" s="186"/>
      <c r="J256" s="186"/>
      <c r="O256" s="186"/>
      <c r="T256" s="186"/>
    </row>
    <row r="257" spans="5:20">
      <c r="E257" s="186"/>
      <c r="J257" s="186"/>
      <c r="O257" s="186"/>
      <c r="T257" s="186"/>
    </row>
    <row r="258" spans="5:20">
      <c r="E258" s="186"/>
      <c r="J258" s="186"/>
      <c r="O258" s="186"/>
      <c r="T258" s="186"/>
    </row>
    <row r="259" spans="5:20">
      <c r="E259" s="186"/>
      <c r="J259" s="186"/>
      <c r="O259" s="186"/>
      <c r="T259" s="186"/>
    </row>
    <row r="260" spans="5:20">
      <c r="E260" s="186"/>
      <c r="J260" s="186"/>
      <c r="O260" s="186"/>
      <c r="T260" s="186"/>
    </row>
    <row r="261" spans="5:20">
      <c r="E261" s="186"/>
      <c r="J261" s="186"/>
      <c r="O261" s="186"/>
      <c r="T261" s="186"/>
    </row>
    <row r="262" spans="5:20">
      <c r="E262" s="186"/>
      <c r="J262" s="186"/>
      <c r="O262" s="186"/>
      <c r="T262" s="186"/>
    </row>
    <row r="263" spans="5:20">
      <c r="E263" s="186"/>
      <c r="J263" s="186"/>
      <c r="O263" s="186"/>
      <c r="T263" s="186"/>
    </row>
    <row r="264" spans="5:20">
      <c r="E264" s="186"/>
      <c r="J264" s="186"/>
      <c r="O264" s="186"/>
      <c r="T264" s="186"/>
    </row>
    <row r="265" spans="5:20">
      <c r="E265" s="186"/>
      <c r="J265" s="186"/>
      <c r="O265" s="186"/>
      <c r="T265" s="186"/>
    </row>
    <row r="266" spans="5:20">
      <c r="E266" s="186"/>
      <c r="J266" s="186"/>
      <c r="O266" s="186"/>
      <c r="T266" s="186"/>
    </row>
    <row r="267" spans="5:20">
      <c r="E267" s="186"/>
      <c r="J267" s="186"/>
      <c r="O267" s="186"/>
      <c r="T267" s="186"/>
    </row>
    <row r="268" spans="5:20">
      <c r="E268" s="186"/>
      <c r="J268" s="186"/>
      <c r="O268" s="186"/>
      <c r="T268" s="186"/>
    </row>
    <row r="269" spans="5:20">
      <c r="E269" s="186"/>
      <c r="J269" s="186"/>
      <c r="O269" s="186"/>
      <c r="T269" s="186"/>
    </row>
    <row r="270" spans="5:20">
      <c r="E270" s="186"/>
      <c r="J270" s="186"/>
      <c r="O270" s="186"/>
      <c r="T270" s="186"/>
    </row>
    <row r="271" spans="5:20">
      <c r="E271" s="186"/>
      <c r="J271" s="186"/>
      <c r="O271" s="186"/>
      <c r="T271" s="186"/>
    </row>
    <row r="272" spans="5:20">
      <c r="E272" s="186"/>
      <c r="J272" s="186"/>
      <c r="O272" s="186"/>
      <c r="T272" s="186"/>
    </row>
    <row r="273" spans="5:20">
      <c r="E273" s="186"/>
      <c r="J273" s="186"/>
      <c r="O273" s="186"/>
      <c r="T273" s="186"/>
    </row>
    <row r="274" spans="5:20">
      <c r="E274" s="186"/>
      <c r="J274" s="186"/>
      <c r="O274" s="186"/>
      <c r="T274" s="186"/>
    </row>
    <row r="275" spans="5:20">
      <c r="E275" s="186"/>
      <c r="J275" s="186"/>
      <c r="O275" s="186"/>
      <c r="T275" s="186"/>
    </row>
    <row r="276" spans="5:20">
      <c r="E276" s="186"/>
      <c r="J276" s="186"/>
      <c r="O276" s="186"/>
      <c r="T276" s="186"/>
    </row>
    <row r="277" spans="5:20">
      <c r="E277" s="186"/>
      <c r="J277" s="186"/>
      <c r="O277" s="186"/>
      <c r="T277" s="186"/>
    </row>
    <row r="278" spans="5:20">
      <c r="E278" s="186"/>
      <c r="J278" s="186"/>
      <c r="O278" s="186"/>
      <c r="T278" s="186"/>
    </row>
    <row r="279" spans="5:20">
      <c r="E279" s="186"/>
      <c r="J279" s="186"/>
      <c r="O279" s="186"/>
      <c r="T279" s="186"/>
    </row>
    <row r="280" spans="5:20">
      <c r="E280" s="186"/>
      <c r="J280" s="186"/>
      <c r="O280" s="186"/>
      <c r="T280" s="186"/>
    </row>
    <row r="281" spans="5:20">
      <c r="E281" s="186"/>
      <c r="J281" s="186"/>
      <c r="O281" s="186"/>
      <c r="T281" s="186"/>
    </row>
    <row r="282" spans="5:20">
      <c r="E282" s="186"/>
      <c r="J282" s="186"/>
      <c r="O282" s="186"/>
      <c r="T282" s="186"/>
    </row>
    <row r="283" spans="5:20">
      <c r="E283" s="186"/>
      <c r="J283" s="186"/>
      <c r="O283" s="186"/>
      <c r="T283" s="186"/>
    </row>
    <row r="284" spans="5:20">
      <c r="E284" s="186"/>
      <c r="J284" s="186"/>
      <c r="O284" s="186"/>
      <c r="T284" s="186"/>
    </row>
    <row r="285" spans="5:20">
      <c r="E285" s="186"/>
      <c r="J285" s="186"/>
      <c r="O285" s="186"/>
      <c r="T285" s="186"/>
    </row>
    <row r="286" spans="5:20">
      <c r="E286" s="186"/>
      <c r="J286" s="186"/>
      <c r="O286" s="186"/>
      <c r="T286" s="186"/>
    </row>
    <row r="287" spans="5:20">
      <c r="E287" s="186"/>
      <c r="J287" s="186"/>
      <c r="O287" s="186"/>
      <c r="T287" s="186"/>
    </row>
    <row r="288" spans="5:20">
      <c r="E288" s="186"/>
      <c r="J288" s="186"/>
      <c r="O288" s="186"/>
      <c r="T288" s="186"/>
    </row>
    <row r="289" spans="5:20">
      <c r="E289" s="186"/>
      <c r="J289" s="186"/>
      <c r="O289" s="186"/>
      <c r="T289" s="186"/>
    </row>
    <row r="290" spans="5:20">
      <c r="E290" s="186"/>
      <c r="J290" s="186"/>
      <c r="O290" s="186"/>
      <c r="T290" s="186"/>
    </row>
    <row r="291" spans="5:20">
      <c r="E291" s="186"/>
      <c r="J291" s="186"/>
      <c r="O291" s="186"/>
      <c r="T291" s="186"/>
    </row>
    <row r="292" spans="5:20">
      <c r="E292" s="186"/>
      <c r="J292" s="186"/>
      <c r="O292" s="186"/>
      <c r="T292" s="186"/>
    </row>
    <row r="293" spans="5:20">
      <c r="E293" s="186"/>
      <c r="J293" s="186"/>
      <c r="O293" s="186"/>
      <c r="T293" s="186"/>
    </row>
    <row r="294" spans="5:20">
      <c r="E294" s="186"/>
      <c r="J294" s="186"/>
      <c r="O294" s="186"/>
      <c r="T294" s="186"/>
    </row>
    <row r="295" spans="5:20">
      <c r="E295" s="186"/>
      <c r="J295" s="186"/>
      <c r="O295" s="186"/>
      <c r="T295" s="186"/>
    </row>
    <row r="296" spans="5:20">
      <c r="E296" s="186"/>
      <c r="J296" s="186"/>
      <c r="O296" s="186"/>
      <c r="T296" s="186"/>
    </row>
    <row r="297" spans="5:20">
      <c r="E297" s="186"/>
      <c r="J297" s="186"/>
      <c r="O297" s="186"/>
      <c r="T297" s="186"/>
    </row>
    <row r="298" spans="5:20">
      <c r="E298" s="186"/>
      <c r="J298" s="186"/>
      <c r="O298" s="186"/>
      <c r="T298" s="186"/>
    </row>
    <row r="299" spans="5:20">
      <c r="E299" s="186"/>
      <c r="J299" s="186"/>
      <c r="O299" s="186"/>
      <c r="T299" s="186"/>
    </row>
    <row r="300" spans="5:20">
      <c r="E300" s="186"/>
      <c r="J300" s="186"/>
      <c r="O300" s="186"/>
      <c r="T300" s="186"/>
    </row>
    <row r="301" spans="5:20">
      <c r="E301" s="186"/>
      <c r="J301" s="186"/>
      <c r="O301" s="186"/>
      <c r="T301" s="186"/>
    </row>
    <row r="302" spans="5:20">
      <c r="E302" s="186"/>
      <c r="J302" s="186"/>
      <c r="O302" s="186"/>
      <c r="T302" s="186"/>
    </row>
    <row r="303" spans="5:20">
      <c r="E303" s="186"/>
      <c r="J303" s="186"/>
      <c r="O303" s="186"/>
      <c r="T303" s="186"/>
    </row>
    <row r="304" spans="5:20">
      <c r="E304" s="186"/>
      <c r="J304" s="186"/>
      <c r="O304" s="186"/>
      <c r="T304" s="186"/>
    </row>
    <row r="305" spans="5:20">
      <c r="E305" s="186"/>
      <c r="J305" s="186"/>
      <c r="O305" s="186"/>
      <c r="T305" s="186"/>
    </row>
    <row r="306" spans="5:20">
      <c r="E306" s="186"/>
      <c r="J306" s="186"/>
      <c r="O306" s="186"/>
      <c r="T306" s="186"/>
    </row>
    <row r="307" spans="5:20">
      <c r="E307" s="186"/>
      <c r="J307" s="186"/>
      <c r="O307" s="186"/>
      <c r="T307" s="186"/>
    </row>
    <row r="308" spans="5:20">
      <c r="E308" s="186"/>
      <c r="J308" s="186"/>
      <c r="O308" s="186"/>
      <c r="T308" s="186"/>
    </row>
    <row r="309" spans="5:20">
      <c r="E309" s="186"/>
      <c r="J309" s="186"/>
      <c r="O309" s="186"/>
      <c r="T309" s="186"/>
    </row>
    <row r="310" spans="5:20">
      <c r="E310" s="186"/>
      <c r="J310" s="186"/>
      <c r="O310" s="186"/>
      <c r="T310" s="186"/>
    </row>
    <row r="311" spans="5:20">
      <c r="E311" s="186"/>
      <c r="J311" s="186"/>
      <c r="O311" s="186"/>
      <c r="T311" s="186"/>
    </row>
    <row r="312" spans="5:20">
      <c r="E312" s="186"/>
      <c r="J312" s="186"/>
      <c r="O312" s="186"/>
      <c r="T312" s="186"/>
    </row>
    <row r="313" spans="5:20">
      <c r="E313" s="186"/>
      <c r="J313" s="186"/>
      <c r="O313" s="186"/>
      <c r="T313" s="186"/>
    </row>
    <row r="314" spans="5:20">
      <c r="E314" s="186"/>
      <c r="J314" s="186"/>
      <c r="O314" s="186"/>
      <c r="T314" s="186"/>
    </row>
    <row r="315" spans="5:20">
      <c r="E315" s="186"/>
      <c r="J315" s="186"/>
      <c r="O315" s="186"/>
      <c r="T315" s="186"/>
    </row>
    <row r="316" spans="5:20">
      <c r="E316" s="186"/>
      <c r="J316" s="186"/>
      <c r="O316" s="186"/>
      <c r="T316" s="186"/>
    </row>
    <row r="317" spans="5:20">
      <c r="E317" s="186"/>
      <c r="J317" s="186"/>
      <c r="O317" s="186"/>
      <c r="T317" s="186"/>
    </row>
    <row r="318" spans="5:20">
      <c r="E318" s="186"/>
      <c r="J318" s="186"/>
      <c r="O318" s="186"/>
      <c r="T318" s="186"/>
    </row>
    <row r="319" spans="5:20">
      <c r="E319" s="186"/>
      <c r="J319" s="186"/>
      <c r="O319" s="186"/>
      <c r="T319" s="186"/>
    </row>
    <row r="320" spans="5:20">
      <c r="E320" s="186"/>
      <c r="J320" s="186"/>
      <c r="O320" s="186"/>
      <c r="T320" s="186"/>
    </row>
    <row r="321" spans="5:20">
      <c r="E321" s="186"/>
      <c r="J321" s="186"/>
      <c r="O321" s="186"/>
      <c r="T321" s="186"/>
    </row>
    <row r="322" spans="5:20">
      <c r="E322" s="186"/>
      <c r="J322" s="186"/>
      <c r="O322" s="186"/>
      <c r="T322" s="186"/>
    </row>
    <row r="323" spans="5:20">
      <c r="E323" s="186"/>
      <c r="J323" s="186"/>
      <c r="O323" s="186"/>
      <c r="T323" s="186"/>
    </row>
    <row r="324" spans="5:20">
      <c r="E324" s="186"/>
      <c r="J324" s="186"/>
      <c r="O324" s="186"/>
      <c r="T324" s="186"/>
    </row>
    <row r="325" spans="5:20">
      <c r="E325" s="186"/>
      <c r="J325" s="186"/>
      <c r="O325" s="186"/>
      <c r="T325" s="186"/>
    </row>
    <row r="326" spans="5:20">
      <c r="E326" s="186"/>
      <c r="J326" s="186"/>
      <c r="O326" s="186"/>
      <c r="T326" s="186"/>
    </row>
    <row r="327" spans="5:20">
      <c r="E327" s="186"/>
      <c r="J327" s="186"/>
      <c r="O327" s="186"/>
      <c r="T327" s="186"/>
    </row>
    <row r="328" spans="5:20">
      <c r="E328" s="186"/>
      <c r="J328" s="186"/>
      <c r="O328" s="186"/>
      <c r="T328" s="186"/>
    </row>
    <row r="329" spans="5:20">
      <c r="E329" s="186"/>
      <c r="J329" s="186"/>
      <c r="O329" s="186"/>
      <c r="T329" s="186"/>
    </row>
    <row r="330" spans="5:20">
      <c r="E330" s="186"/>
      <c r="J330" s="186"/>
      <c r="O330" s="186"/>
      <c r="T330" s="186"/>
    </row>
    <row r="331" spans="5:20">
      <c r="E331" s="186"/>
      <c r="J331" s="186"/>
      <c r="O331" s="186"/>
      <c r="T331" s="186"/>
    </row>
    <row r="332" spans="5:20">
      <c r="E332" s="186"/>
      <c r="J332" s="186"/>
      <c r="O332" s="186"/>
      <c r="T332" s="186"/>
    </row>
    <row r="333" spans="5:20">
      <c r="E333" s="186"/>
      <c r="J333" s="186"/>
      <c r="O333" s="186"/>
      <c r="T333" s="186"/>
    </row>
    <row r="334" spans="5:20">
      <c r="E334" s="186"/>
      <c r="J334" s="186"/>
      <c r="O334" s="186"/>
      <c r="T334" s="186"/>
    </row>
    <row r="335" spans="5:20">
      <c r="E335" s="186"/>
      <c r="J335" s="186"/>
      <c r="O335" s="186"/>
      <c r="T335" s="186"/>
    </row>
    <row r="336" spans="5:20">
      <c r="E336" s="186"/>
      <c r="J336" s="186"/>
      <c r="O336" s="186"/>
      <c r="T336" s="186"/>
    </row>
    <row r="337" spans="5:20">
      <c r="E337" s="186"/>
      <c r="J337" s="186"/>
      <c r="O337" s="186"/>
      <c r="T337" s="186"/>
    </row>
    <row r="338" spans="5:20">
      <c r="E338" s="186"/>
      <c r="J338" s="186"/>
      <c r="O338" s="186"/>
      <c r="T338" s="186"/>
    </row>
    <row r="339" spans="5:20">
      <c r="E339" s="186"/>
      <c r="J339" s="186"/>
      <c r="O339" s="186"/>
      <c r="T339" s="186"/>
    </row>
    <row r="340" spans="5:20">
      <c r="E340" s="186"/>
      <c r="J340" s="186"/>
      <c r="O340" s="186"/>
      <c r="T340" s="186"/>
    </row>
    <row r="341" spans="5:20">
      <c r="E341" s="186"/>
      <c r="J341" s="186"/>
      <c r="O341" s="186"/>
      <c r="T341" s="186"/>
    </row>
    <row r="342" spans="5:20">
      <c r="E342" s="186"/>
      <c r="J342" s="186"/>
      <c r="O342" s="186"/>
      <c r="T342" s="186"/>
    </row>
    <row r="343" spans="5:20">
      <c r="E343" s="186"/>
      <c r="J343" s="186"/>
      <c r="O343" s="186"/>
      <c r="T343" s="186"/>
    </row>
    <row r="344" spans="5:20">
      <c r="E344" s="186"/>
      <c r="J344" s="186"/>
      <c r="O344" s="186"/>
      <c r="T344" s="186"/>
    </row>
    <row r="345" spans="5:20">
      <c r="E345" s="186"/>
      <c r="J345" s="186"/>
      <c r="O345" s="186"/>
      <c r="T345" s="186"/>
    </row>
    <row r="346" spans="5:20">
      <c r="E346" s="186"/>
      <c r="J346" s="186"/>
      <c r="O346" s="186"/>
      <c r="T346" s="186"/>
    </row>
    <row r="347" spans="5:20">
      <c r="E347" s="186"/>
      <c r="J347" s="186"/>
      <c r="O347" s="186"/>
      <c r="T347" s="186"/>
    </row>
    <row r="348" spans="5:20">
      <c r="E348" s="186"/>
      <c r="J348" s="186"/>
      <c r="O348" s="186"/>
      <c r="T348" s="186"/>
    </row>
    <row r="349" spans="5:20">
      <c r="E349" s="186"/>
      <c r="J349" s="186"/>
      <c r="O349" s="186"/>
      <c r="T349" s="186"/>
    </row>
    <row r="350" spans="5:20">
      <c r="E350" s="186"/>
      <c r="J350" s="186"/>
      <c r="O350" s="186"/>
      <c r="T350" s="186"/>
    </row>
    <row r="351" spans="5:20">
      <c r="E351" s="186"/>
      <c r="J351" s="186"/>
      <c r="O351" s="186"/>
      <c r="T351" s="186"/>
    </row>
    <row r="352" spans="5:20">
      <c r="E352" s="186"/>
      <c r="J352" s="186"/>
      <c r="O352" s="186"/>
      <c r="T352" s="186"/>
    </row>
    <row r="353" spans="5:20">
      <c r="E353" s="186"/>
      <c r="J353" s="186"/>
      <c r="O353" s="186"/>
      <c r="T353" s="186"/>
    </row>
    <row r="354" spans="5:20">
      <c r="E354" s="186"/>
      <c r="J354" s="186"/>
      <c r="O354" s="186"/>
      <c r="T354" s="186"/>
    </row>
    <row r="355" spans="5:20">
      <c r="E355" s="186"/>
      <c r="J355" s="186"/>
      <c r="O355" s="186"/>
      <c r="T355" s="186"/>
    </row>
    <row r="356" spans="5:20">
      <c r="E356" s="186"/>
      <c r="J356" s="186"/>
      <c r="O356" s="186"/>
      <c r="T356" s="186"/>
    </row>
    <row r="357" spans="5:20">
      <c r="E357" s="186"/>
      <c r="J357" s="186"/>
      <c r="O357" s="186"/>
      <c r="T357" s="186"/>
    </row>
    <row r="358" spans="5:20">
      <c r="E358" s="186"/>
      <c r="J358" s="186"/>
      <c r="O358" s="186"/>
      <c r="T358" s="186"/>
    </row>
    <row r="359" spans="5:20">
      <c r="E359" s="186"/>
      <c r="J359" s="186"/>
      <c r="O359" s="186"/>
      <c r="T359" s="186"/>
    </row>
    <row r="360" spans="5:20">
      <c r="E360" s="186"/>
      <c r="J360" s="186"/>
      <c r="O360" s="186"/>
      <c r="T360" s="186"/>
    </row>
    <row r="361" spans="5:20">
      <c r="E361" s="186"/>
      <c r="J361" s="186"/>
      <c r="O361" s="186"/>
      <c r="T361" s="186"/>
    </row>
    <row r="362" spans="5:20">
      <c r="E362" s="186"/>
      <c r="J362" s="186"/>
      <c r="O362" s="186"/>
      <c r="T362" s="186"/>
    </row>
    <row r="363" spans="5:20">
      <c r="E363" s="186"/>
      <c r="J363" s="186"/>
      <c r="O363" s="186"/>
      <c r="T363" s="186"/>
    </row>
    <row r="364" spans="5:20">
      <c r="E364" s="186"/>
      <c r="J364" s="186"/>
      <c r="O364" s="186"/>
      <c r="T364" s="186"/>
    </row>
    <row r="365" spans="5:20">
      <c r="E365" s="186"/>
      <c r="J365" s="186"/>
      <c r="O365" s="186"/>
      <c r="T365" s="186"/>
    </row>
    <row r="366" spans="5:20">
      <c r="E366" s="186"/>
      <c r="J366" s="186"/>
      <c r="O366" s="186"/>
      <c r="T366" s="186"/>
    </row>
    <row r="367" spans="5:20">
      <c r="E367" s="186"/>
      <c r="J367" s="186"/>
      <c r="O367" s="186"/>
      <c r="T367" s="186"/>
    </row>
    <row r="368" spans="5:20">
      <c r="E368" s="186"/>
      <c r="J368" s="186"/>
      <c r="O368" s="186"/>
      <c r="T368" s="186"/>
    </row>
    <row r="369" spans="5:20">
      <c r="E369" s="186"/>
      <c r="J369" s="186"/>
      <c r="O369" s="186"/>
      <c r="T369" s="186"/>
    </row>
    <row r="370" spans="5:20">
      <c r="E370" s="186"/>
      <c r="J370" s="186"/>
      <c r="O370" s="186"/>
      <c r="T370" s="186"/>
    </row>
    <row r="371" spans="5:20">
      <c r="E371" s="186"/>
      <c r="J371" s="186"/>
      <c r="O371" s="186"/>
      <c r="T371" s="186"/>
    </row>
    <row r="372" spans="5:20">
      <c r="E372" s="186"/>
      <c r="J372" s="186"/>
      <c r="O372" s="186"/>
      <c r="T372" s="186"/>
    </row>
    <row r="373" spans="5:20">
      <c r="E373" s="186"/>
      <c r="J373" s="186"/>
      <c r="O373" s="186"/>
      <c r="T373" s="186"/>
    </row>
    <row r="374" spans="5:20">
      <c r="E374" s="186"/>
      <c r="J374" s="186"/>
      <c r="O374" s="186"/>
      <c r="T374" s="186"/>
    </row>
    <row r="375" spans="5:20">
      <c r="E375" s="186"/>
      <c r="J375" s="186"/>
      <c r="O375" s="186"/>
      <c r="T375" s="186"/>
    </row>
    <row r="376" spans="5:20">
      <c r="E376" s="186"/>
      <c r="J376" s="186"/>
      <c r="O376" s="186"/>
      <c r="T376" s="186"/>
    </row>
    <row r="377" spans="5:20">
      <c r="E377" s="186"/>
      <c r="J377" s="186"/>
      <c r="O377" s="186"/>
      <c r="T377" s="186"/>
    </row>
    <row r="378" spans="5:20">
      <c r="E378" s="186"/>
      <c r="J378" s="186"/>
      <c r="O378" s="186"/>
      <c r="T378" s="186"/>
    </row>
    <row r="379" spans="5:20">
      <c r="E379" s="186"/>
      <c r="J379" s="186"/>
      <c r="O379" s="186"/>
      <c r="T379" s="186"/>
    </row>
    <row r="380" spans="5:20">
      <c r="E380" s="186"/>
      <c r="J380" s="186"/>
      <c r="O380" s="186"/>
      <c r="T380" s="186"/>
    </row>
    <row r="381" spans="5:20">
      <c r="E381" s="186"/>
      <c r="J381" s="186"/>
      <c r="O381" s="186"/>
      <c r="T381" s="186"/>
    </row>
    <row r="382" spans="5:20">
      <c r="E382" s="186"/>
      <c r="J382" s="186"/>
      <c r="O382" s="186"/>
      <c r="T382" s="186"/>
    </row>
    <row r="383" spans="5:20">
      <c r="E383" s="186"/>
      <c r="J383" s="186"/>
      <c r="O383" s="186"/>
      <c r="T383" s="186"/>
    </row>
    <row r="384" spans="5:20">
      <c r="E384" s="186"/>
      <c r="J384" s="186"/>
      <c r="O384" s="186"/>
      <c r="T384" s="186"/>
    </row>
    <row r="385" spans="5:20">
      <c r="E385" s="186"/>
      <c r="J385" s="186"/>
      <c r="O385" s="186"/>
      <c r="T385" s="186"/>
    </row>
    <row r="386" spans="5:20">
      <c r="E386" s="186"/>
      <c r="J386" s="186"/>
      <c r="O386" s="186"/>
      <c r="T386" s="186"/>
    </row>
    <row r="387" spans="5:20">
      <c r="E387" s="186"/>
      <c r="J387" s="186"/>
      <c r="O387" s="186"/>
      <c r="T387" s="186"/>
    </row>
    <row r="388" spans="5:20">
      <c r="E388" s="186"/>
      <c r="J388" s="186"/>
      <c r="O388" s="186"/>
      <c r="T388" s="186"/>
    </row>
    <row r="389" spans="5:20">
      <c r="E389" s="186"/>
      <c r="J389" s="186"/>
      <c r="O389" s="186"/>
      <c r="T389" s="186"/>
    </row>
    <row r="390" spans="5:20">
      <c r="E390" s="186"/>
      <c r="J390" s="186"/>
      <c r="O390" s="186"/>
      <c r="T390" s="186"/>
    </row>
    <row r="391" spans="5:20">
      <c r="E391" s="186"/>
      <c r="J391" s="186"/>
      <c r="O391" s="186"/>
      <c r="T391" s="186"/>
    </row>
    <row r="392" spans="5:20">
      <c r="E392" s="186"/>
      <c r="J392" s="186"/>
      <c r="O392" s="186"/>
      <c r="T392" s="186"/>
    </row>
    <row r="393" spans="5:20">
      <c r="E393" s="186"/>
      <c r="J393" s="186"/>
      <c r="O393" s="186"/>
      <c r="T393" s="186"/>
    </row>
    <row r="394" spans="5:20">
      <c r="E394" s="186"/>
      <c r="J394" s="186"/>
      <c r="O394" s="186"/>
      <c r="T394" s="186"/>
    </row>
    <row r="395" spans="5:20">
      <c r="E395" s="186"/>
      <c r="J395" s="186"/>
      <c r="O395" s="186"/>
      <c r="T395" s="186"/>
    </row>
    <row r="396" spans="5:20">
      <c r="E396" s="186"/>
      <c r="J396" s="186"/>
      <c r="O396" s="186"/>
      <c r="T396" s="186"/>
    </row>
    <row r="397" spans="5:20">
      <c r="E397" s="186"/>
      <c r="J397" s="186"/>
      <c r="O397" s="186"/>
      <c r="T397" s="186"/>
    </row>
    <row r="398" spans="5:20">
      <c r="E398" s="186"/>
      <c r="J398" s="186"/>
      <c r="O398" s="186"/>
      <c r="T398" s="186"/>
    </row>
    <row r="399" spans="5:20">
      <c r="E399" s="186"/>
      <c r="J399" s="186"/>
      <c r="O399" s="186"/>
      <c r="T399" s="186"/>
    </row>
    <row r="400" spans="5:20">
      <c r="E400" s="186"/>
      <c r="J400" s="186"/>
      <c r="O400" s="186"/>
      <c r="T400" s="186"/>
    </row>
    <row r="401" spans="5:20">
      <c r="E401" s="186"/>
      <c r="J401" s="186"/>
      <c r="O401" s="186"/>
      <c r="T401" s="186"/>
    </row>
    <row r="402" spans="5:20">
      <c r="E402" s="186"/>
      <c r="J402" s="186"/>
      <c r="O402" s="186"/>
      <c r="T402" s="186"/>
    </row>
    <row r="403" spans="5:20">
      <c r="E403" s="186"/>
      <c r="J403" s="186"/>
      <c r="O403" s="186"/>
      <c r="T403" s="186"/>
    </row>
    <row r="404" spans="5:20">
      <c r="E404" s="186"/>
      <c r="J404" s="186"/>
      <c r="O404" s="186"/>
      <c r="T404" s="186"/>
    </row>
    <row r="405" spans="5:20">
      <c r="E405" s="186"/>
      <c r="J405" s="186"/>
      <c r="O405" s="186"/>
      <c r="T405" s="186"/>
    </row>
    <row r="406" spans="5:20">
      <c r="E406" s="186"/>
      <c r="J406" s="186"/>
      <c r="O406" s="186"/>
      <c r="T406" s="186"/>
    </row>
    <row r="407" spans="5:20">
      <c r="E407" s="186"/>
      <c r="J407" s="186"/>
      <c r="O407" s="186"/>
      <c r="T407" s="186"/>
    </row>
    <row r="408" spans="5:20">
      <c r="E408" s="186"/>
      <c r="J408" s="186"/>
      <c r="O408" s="186"/>
      <c r="T408" s="186"/>
    </row>
    <row r="409" spans="5:20">
      <c r="E409" s="186"/>
      <c r="J409" s="186"/>
      <c r="O409" s="186"/>
      <c r="T409" s="186"/>
    </row>
    <row r="410" spans="5:20">
      <c r="E410" s="186"/>
      <c r="J410" s="186"/>
      <c r="O410" s="186"/>
      <c r="T410" s="186"/>
    </row>
    <row r="411" spans="5:20">
      <c r="E411" s="186"/>
      <c r="J411" s="186"/>
      <c r="O411" s="186"/>
      <c r="T411" s="186"/>
    </row>
    <row r="412" spans="5:20">
      <c r="E412" s="186"/>
      <c r="J412" s="186"/>
      <c r="O412" s="186"/>
      <c r="T412" s="186"/>
    </row>
    <row r="413" spans="5:20">
      <c r="E413" s="186"/>
      <c r="J413" s="186"/>
      <c r="O413" s="186"/>
      <c r="T413" s="186"/>
    </row>
    <row r="414" spans="5:20">
      <c r="E414" s="186"/>
      <c r="J414" s="186"/>
      <c r="O414" s="186"/>
      <c r="T414" s="186"/>
    </row>
    <row r="415" spans="5:20">
      <c r="E415" s="186"/>
      <c r="J415" s="186"/>
      <c r="O415" s="186"/>
      <c r="T415" s="186"/>
    </row>
    <row r="416" spans="5:20">
      <c r="E416" s="186"/>
      <c r="J416" s="186"/>
      <c r="O416" s="186"/>
      <c r="T416" s="186"/>
    </row>
    <row r="417" spans="5:20">
      <c r="E417" s="186"/>
      <c r="J417" s="186"/>
      <c r="O417" s="186"/>
      <c r="T417" s="186"/>
    </row>
    <row r="418" spans="5:20">
      <c r="E418" s="186"/>
      <c r="J418" s="186"/>
      <c r="O418" s="186"/>
      <c r="T418" s="186"/>
    </row>
    <row r="419" spans="5:20">
      <c r="E419" s="186"/>
      <c r="J419" s="186"/>
      <c r="O419" s="186"/>
      <c r="T419" s="186"/>
    </row>
    <row r="420" spans="5:20">
      <c r="E420" s="186"/>
      <c r="J420" s="186"/>
      <c r="O420" s="186"/>
      <c r="T420" s="186"/>
    </row>
    <row r="421" spans="5:20">
      <c r="E421" s="186"/>
      <c r="J421" s="186"/>
      <c r="O421" s="186"/>
      <c r="T421" s="186"/>
    </row>
    <row r="422" spans="5:20">
      <c r="E422" s="186"/>
      <c r="J422" s="186"/>
      <c r="O422" s="186"/>
      <c r="T422" s="186"/>
    </row>
    <row r="423" spans="5:20">
      <c r="E423" s="186"/>
      <c r="J423" s="186"/>
      <c r="O423" s="186"/>
      <c r="T423" s="186"/>
    </row>
    <row r="424" spans="5:20">
      <c r="E424" s="186"/>
      <c r="J424" s="186"/>
      <c r="O424" s="186"/>
      <c r="T424" s="186"/>
    </row>
    <row r="425" spans="5:20">
      <c r="E425" s="186"/>
      <c r="J425" s="186"/>
      <c r="O425" s="186"/>
      <c r="T425" s="186"/>
    </row>
    <row r="426" spans="5:20">
      <c r="E426" s="186"/>
      <c r="J426" s="186"/>
      <c r="O426" s="186"/>
      <c r="T426" s="186"/>
    </row>
    <row r="427" spans="5:20">
      <c r="E427" s="186"/>
      <c r="J427" s="186"/>
      <c r="O427" s="186"/>
      <c r="T427" s="186"/>
    </row>
    <row r="428" spans="5:20">
      <c r="E428" s="186"/>
      <c r="J428" s="186"/>
      <c r="O428" s="186"/>
      <c r="T428" s="186"/>
    </row>
    <row r="429" spans="5:20">
      <c r="E429" s="186"/>
      <c r="J429" s="186"/>
      <c r="O429" s="186"/>
      <c r="T429" s="186"/>
    </row>
    <row r="430" spans="5:20">
      <c r="E430" s="186"/>
      <c r="J430" s="186"/>
      <c r="O430" s="186"/>
      <c r="T430" s="186"/>
    </row>
    <row r="431" spans="5:20">
      <c r="E431" s="186"/>
      <c r="J431" s="186"/>
      <c r="O431" s="186"/>
      <c r="T431" s="186"/>
    </row>
    <row r="432" spans="5:20">
      <c r="E432" s="186"/>
      <c r="J432" s="186"/>
      <c r="O432" s="186"/>
      <c r="T432" s="186"/>
    </row>
    <row r="433" spans="5:20">
      <c r="E433" s="186"/>
      <c r="J433" s="186"/>
      <c r="O433" s="186"/>
      <c r="T433" s="186"/>
    </row>
    <row r="434" spans="5:20">
      <c r="E434" s="186"/>
      <c r="J434" s="186"/>
      <c r="O434" s="186"/>
      <c r="T434" s="186"/>
    </row>
    <row r="435" spans="5:20">
      <c r="E435" s="186"/>
      <c r="J435" s="186"/>
      <c r="O435" s="186"/>
      <c r="T435" s="186"/>
    </row>
    <row r="436" spans="5:20">
      <c r="E436" s="186"/>
      <c r="J436" s="186"/>
      <c r="O436" s="186"/>
      <c r="T436" s="186"/>
    </row>
    <row r="437" spans="5:20">
      <c r="E437" s="186"/>
      <c r="J437" s="186"/>
      <c r="O437" s="186"/>
      <c r="T437" s="186"/>
    </row>
    <row r="438" spans="5:20">
      <c r="E438" s="186"/>
      <c r="J438" s="186"/>
      <c r="O438" s="186"/>
      <c r="T438" s="186"/>
    </row>
    <row r="439" spans="5:20">
      <c r="E439" s="186"/>
      <c r="J439" s="186"/>
      <c r="O439" s="186"/>
      <c r="T439" s="186"/>
    </row>
    <row r="440" spans="5:20">
      <c r="E440" s="186"/>
      <c r="J440" s="186"/>
      <c r="O440" s="186"/>
      <c r="T440" s="186"/>
    </row>
    <row r="441" spans="5:20">
      <c r="E441" s="186"/>
      <c r="J441" s="186"/>
      <c r="O441" s="186"/>
      <c r="T441" s="186"/>
    </row>
    <row r="442" spans="5:20">
      <c r="E442" s="186"/>
      <c r="J442" s="186"/>
      <c r="O442" s="186"/>
      <c r="T442" s="186"/>
    </row>
    <row r="443" spans="5:20">
      <c r="E443" s="186"/>
      <c r="J443" s="186"/>
      <c r="O443" s="186"/>
      <c r="T443" s="186"/>
    </row>
    <row r="444" spans="5:20">
      <c r="E444" s="186"/>
      <c r="J444" s="186"/>
      <c r="O444" s="186"/>
      <c r="T444" s="186"/>
    </row>
    <row r="445" spans="5:20">
      <c r="E445" s="186"/>
      <c r="J445" s="186"/>
      <c r="O445" s="186"/>
      <c r="T445" s="186"/>
    </row>
    <row r="446" spans="5:20">
      <c r="E446" s="186"/>
      <c r="J446" s="186"/>
      <c r="O446" s="186"/>
      <c r="T446" s="186"/>
    </row>
    <row r="447" spans="5:20">
      <c r="E447" s="186"/>
      <c r="J447" s="186"/>
      <c r="O447" s="186"/>
      <c r="T447" s="186"/>
    </row>
    <row r="448" spans="5:20">
      <c r="E448" s="186"/>
      <c r="J448" s="186"/>
      <c r="O448" s="186"/>
      <c r="T448" s="186"/>
    </row>
    <row r="449" spans="5:20">
      <c r="E449" s="186"/>
      <c r="J449" s="186"/>
      <c r="O449" s="186"/>
      <c r="T449" s="186"/>
    </row>
    <row r="450" spans="5:20">
      <c r="E450" s="186"/>
      <c r="J450" s="186"/>
      <c r="O450" s="186"/>
      <c r="T450" s="186"/>
    </row>
    <row r="451" spans="5:20">
      <c r="E451" s="186"/>
      <c r="J451" s="186"/>
      <c r="O451" s="186"/>
      <c r="T451" s="186"/>
    </row>
    <row r="452" spans="5:20">
      <c r="E452" s="186"/>
      <c r="J452" s="186"/>
      <c r="O452" s="186"/>
      <c r="T452" s="186"/>
    </row>
    <row r="453" spans="5:20">
      <c r="E453" s="186"/>
      <c r="J453" s="186"/>
      <c r="O453" s="186"/>
      <c r="T453" s="186"/>
    </row>
    <row r="454" spans="5:20">
      <c r="E454" s="186"/>
      <c r="J454" s="186"/>
      <c r="O454" s="186"/>
      <c r="T454" s="186"/>
    </row>
    <row r="455" spans="5:20">
      <c r="E455" s="186"/>
      <c r="J455" s="186"/>
      <c r="O455" s="186"/>
      <c r="T455" s="186"/>
    </row>
    <row r="456" spans="5:20">
      <c r="E456" s="186"/>
      <c r="J456" s="186"/>
      <c r="O456" s="186"/>
      <c r="T456" s="186"/>
    </row>
    <row r="457" spans="5:20">
      <c r="E457" s="186"/>
      <c r="J457" s="186"/>
      <c r="O457" s="186"/>
      <c r="T457" s="186"/>
    </row>
    <row r="458" spans="5:20">
      <c r="E458" s="186"/>
      <c r="J458" s="186"/>
      <c r="O458" s="186"/>
      <c r="T458" s="186"/>
    </row>
    <row r="459" spans="5:20">
      <c r="E459" s="186"/>
      <c r="J459" s="186"/>
      <c r="O459" s="186"/>
      <c r="T459" s="186"/>
    </row>
    <row r="460" spans="5:20">
      <c r="E460" s="186"/>
      <c r="J460" s="186"/>
      <c r="O460" s="186"/>
      <c r="T460" s="186"/>
    </row>
    <row r="461" spans="5:20">
      <c r="E461" s="186"/>
      <c r="J461" s="186"/>
      <c r="O461" s="186"/>
      <c r="T461" s="186"/>
    </row>
    <row r="462" spans="5:20">
      <c r="E462" s="186"/>
      <c r="J462" s="186"/>
      <c r="O462" s="186"/>
      <c r="T462" s="186"/>
    </row>
    <row r="463" spans="5:20">
      <c r="E463" s="186"/>
      <c r="J463" s="186"/>
      <c r="O463" s="186"/>
      <c r="T463" s="186"/>
    </row>
    <row r="464" spans="5:20">
      <c r="E464" s="186"/>
      <c r="J464" s="186"/>
      <c r="O464" s="186"/>
      <c r="T464" s="186"/>
    </row>
    <row r="465" spans="5:20">
      <c r="E465" s="186"/>
      <c r="J465" s="186"/>
      <c r="O465" s="186"/>
      <c r="T465" s="186"/>
    </row>
    <row r="466" spans="5:20">
      <c r="E466" s="186"/>
      <c r="J466" s="186"/>
      <c r="O466" s="186"/>
      <c r="T466" s="186"/>
    </row>
    <row r="467" spans="5:20">
      <c r="E467" s="186"/>
      <c r="J467" s="186"/>
      <c r="O467" s="186"/>
      <c r="T467" s="186"/>
    </row>
    <row r="468" spans="5:20">
      <c r="E468" s="186"/>
      <c r="J468" s="186"/>
      <c r="O468" s="186"/>
      <c r="T468" s="186"/>
    </row>
    <row r="469" spans="5:20">
      <c r="E469" s="186"/>
      <c r="J469" s="186"/>
      <c r="O469" s="186"/>
      <c r="T469" s="186"/>
    </row>
    <row r="470" spans="5:20">
      <c r="E470" s="186"/>
      <c r="J470" s="186"/>
      <c r="O470" s="186"/>
      <c r="T470" s="186"/>
    </row>
    <row r="471" spans="5:20">
      <c r="E471" s="186"/>
      <c r="J471" s="186"/>
      <c r="O471" s="186"/>
      <c r="T471" s="186"/>
    </row>
    <row r="472" spans="5:20">
      <c r="E472" s="186"/>
      <c r="J472" s="186"/>
      <c r="O472" s="186"/>
      <c r="T472" s="186"/>
    </row>
    <row r="473" spans="5:20">
      <c r="E473" s="186"/>
      <c r="J473" s="186"/>
      <c r="O473" s="186"/>
      <c r="T473" s="186"/>
    </row>
    <row r="474" spans="5:20">
      <c r="E474" s="186"/>
      <c r="J474" s="186"/>
      <c r="O474" s="186"/>
      <c r="T474" s="186"/>
    </row>
    <row r="475" spans="5:20">
      <c r="E475" s="186"/>
      <c r="J475" s="186"/>
      <c r="O475" s="186"/>
      <c r="T475" s="186"/>
    </row>
    <row r="476" spans="5:20">
      <c r="E476" s="186"/>
      <c r="J476" s="186"/>
      <c r="O476" s="186"/>
      <c r="T476" s="186"/>
    </row>
    <row r="477" spans="5:20">
      <c r="E477" s="186"/>
      <c r="J477" s="186"/>
      <c r="O477" s="186"/>
      <c r="T477" s="186"/>
    </row>
    <row r="478" spans="5:20">
      <c r="E478" s="186"/>
      <c r="J478" s="186"/>
      <c r="O478" s="186"/>
      <c r="T478" s="186"/>
    </row>
    <row r="479" spans="5:20">
      <c r="E479" s="186"/>
      <c r="J479" s="186"/>
      <c r="O479" s="186"/>
      <c r="T479" s="186"/>
    </row>
    <row r="480" spans="5:20">
      <c r="E480" s="186"/>
      <c r="J480" s="186"/>
      <c r="O480" s="186"/>
      <c r="T480" s="186"/>
    </row>
    <row r="481" spans="5:20">
      <c r="E481" s="186"/>
      <c r="J481" s="186"/>
      <c r="O481" s="186"/>
      <c r="T481" s="186"/>
    </row>
    <row r="482" spans="5:20">
      <c r="E482" s="186"/>
      <c r="J482" s="186"/>
      <c r="O482" s="186"/>
      <c r="T482" s="186"/>
    </row>
    <row r="483" spans="5:20">
      <c r="E483" s="186"/>
      <c r="J483" s="186"/>
      <c r="O483" s="186"/>
      <c r="T483" s="186"/>
    </row>
    <row r="484" spans="5:20">
      <c r="E484" s="186"/>
      <c r="J484" s="186"/>
      <c r="O484" s="186"/>
      <c r="T484" s="186"/>
    </row>
    <row r="485" spans="5:20">
      <c r="E485" s="186"/>
      <c r="J485" s="186"/>
      <c r="O485" s="186"/>
      <c r="T485" s="186"/>
    </row>
    <row r="486" spans="5:20">
      <c r="E486" s="186"/>
      <c r="J486" s="186"/>
      <c r="O486" s="186"/>
      <c r="T486" s="186"/>
    </row>
    <row r="487" spans="5:20">
      <c r="E487" s="186"/>
      <c r="J487" s="186"/>
      <c r="O487" s="186"/>
      <c r="T487" s="186"/>
    </row>
    <row r="488" spans="5:20">
      <c r="E488" s="186"/>
      <c r="J488" s="186"/>
      <c r="O488" s="186"/>
      <c r="T488" s="186"/>
    </row>
    <row r="489" spans="5:20">
      <c r="E489" s="186"/>
      <c r="J489" s="186"/>
      <c r="O489" s="186"/>
      <c r="T489" s="186"/>
    </row>
    <row r="490" spans="5:20">
      <c r="E490" s="186"/>
      <c r="J490" s="186"/>
      <c r="O490" s="186"/>
      <c r="T490" s="186"/>
    </row>
    <row r="491" spans="5:20">
      <c r="E491" s="186"/>
      <c r="J491" s="186"/>
      <c r="O491" s="186"/>
      <c r="T491" s="186"/>
    </row>
    <row r="492" spans="5:20">
      <c r="E492" s="186"/>
      <c r="J492" s="186"/>
      <c r="O492" s="186"/>
      <c r="T492" s="186"/>
    </row>
    <row r="493" spans="5:20">
      <c r="E493" s="186"/>
      <c r="J493" s="186"/>
      <c r="O493" s="186"/>
      <c r="T493" s="186"/>
    </row>
    <row r="494" spans="5:20">
      <c r="E494" s="186"/>
      <c r="J494" s="186"/>
      <c r="O494" s="186"/>
      <c r="T494" s="186"/>
    </row>
    <row r="495" spans="5:20">
      <c r="E495" s="186"/>
      <c r="J495" s="186"/>
      <c r="O495" s="186"/>
      <c r="T495" s="186"/>
    </row>
    <row r="496" spans="5:20">
      <c r="E496" s="186"/>
      <c r="J496" s="186"/>
      <c r="O496" s="186"/>
      <c r="T496" s="186"/>
    </row>
    <row r="497" spans="5:20">
      <c r="E497" s="186"/>
      <c r="J497" s="186"/>
      <c r="O497" s="186"/>
      <c r="T497" s="186"/>
    </row>
    <row r="498" spans="5:20">
      <c r="E498" s="186"/>
      <c r="J498" s="186"/>
      <c r="O498" s="186"/>
      <c r="T498" s="186"/>
    </row>
    <row r="499" spans="5:20">
      <c r="E499" s="186"/>
      <c r="J499" s="186"/>
      <c r="O499" s="186"/>
      <c r="T499" s="186"/>
    </row>
    <row r="500" spans="5:20">
      <c r="E500" s="186"/>
      <c r="J500" s="186"/>
      <c r="O500" s="186"/>
      <c r="T500" s="186"/>
    </row>
    <row r="501" spans="5:20">
      <c r="E501" s="186"/>
      <c r="J501" s="186"/>
      <c r="O501" s="186"/>
      <c r="T501" s="186"/>
    </row>
    <row r="502" spans="5:20">
      <c r="E502" s="186"/>
      <c r="J502" s="186"/>
      <c r="O502" s="186"/>
      <c r="T502" s="186"/>
    </row>
    <row r="503" spans="5:20">
      <c r="E503" s="186"/>
      <c r="J503" s="186"/>
      <c r="O503" s="186"/>
      <c r="T503" s="186"/>
    </row>
    <row r="504" spans="5:20">
      <c r="E504" s="186"/>
      <c r="J504" s="186"/>
      <c r="O504" s="186"/>
      <c r="T504" s="186"/>
    </row>
    <row r="505" spans="5:20">
      <c r="E505" s="186"/>
      <c r="J505" s="186"/>
      <c r="O505" s="186"/>
      <c r="T505" s="186"/>
    </row>
    <row r="506" spans="5:20">
      <c r="E506" s="186"/>
      <c r="J506" s="186"/>
      <c r="O506" s="186"/>
      <c r="T506" s="186"/>
    </row>
    <row r="507" spans="5:20">
      <c r="E507" s="186"/>
      <c r="J507" s="186"/>
      <c r="O507" s="186"/>
      <c r="T507" s="186"/>
    </row>
    <row r="508" spans="5:20">
      <c r="E508" s="186"/>
      <c r="J508" s="186"/>
      <c r="O508" s="186"/>
      <c r="T508" s="186"/>
    </row>
    <row r="509" spans="5:20">
      <c r="E509" s="186"/>
      <c r="J509" s="186"/>
      <c r="O509" s="186"/>
      <c r="T509" s="186"/>
    </row>
    <row r="510" spans="5:20">
      <c r="E510" s="186"/>
      <c r="J510" s="186"/>
      <c r="O510" s="186"/>
      <c r="T510" s="186"/>
    </row>
    <row r="511" spans="5:20">
      <c r="E511" s="186"/>
      <c r="J511" s="186"/>
      <c r="O511" s="186"/>
      <c r="T511" s="186"/>
    </row>
    <row r="512" spans="5:20">
      <c r="E512" s="186"/>
      <c r="J512" s="186"/>
      <c r="O512" s="186"/>
      <c r="T512" s="186"/>
    </row>
    <row r="513" spans="5:20">
      <c r="E513" s="186"/>
      <c r="J513" s="186"/>
      <c r="O513" s="186"/>
      <c r="T513" s="186"/>
    </row>
    <row r="514" spans="5:20">
      <c r="E514" s="186"/>
      <c r="J514" s="186"/>
      <c r="O514" s="186"/>
      <c r="T514" s="186"/>
    </row>
    <row r="515" spans="5:20">
      <c r="E515" s="186"/>
      <c r="J515" s="186"/>
      <c r="O515" s="186"/>
      <c r="T515" s="186"/>
    </row>
    <row r="516" spans="5:20">
      <c r="E516" s="186"/>
      <c r="J516" s="186"/>
      <c r="O516" s="186"/>
      <c r="T516" s="186"/>
    </row>
    <row r="517" spans="5:20">
      <c r="E517" s="186"/>
      <c r="J517" s="186"/>
      <c r="O517" s="186"/>
      <c r="T517" s="186"/>
    </row>
    <row r="518" spans="5:20">
      <c r="E518" s="186"/>
      <c r="J518" s="186"/>
      <c r="O518" s="186"/>
      <c r="T518" s="186"/>
    </row>
    <row r="519" spans="5:20">
      <c r="E519" s="186"/>
      <c r="J519" s="186"/>
      <c r="O519" s="186"/>
      <c r="T519" s="186"/>
    </row>
    <row r="520" spans="5:20">
      <c r="E520" s="186"/>
      <c r="J520" s="186"/>
      <c r="O520" s="186"/>
      <c r="T520" s="186"/>
    </row>
    <row r="521" spans="5:20">
      <c r="E521" s="186"/>
      <c r="J521" s="186"/>
      <c r="O521" s="186"/>
      <c r="T521" s="186"/>
    </row>
    <row r="522" spans="5:20">
      <c r="E522" s="186"/>
      <c r="J522" s="186"/>
      <c r="O522" s="186"/>
      <c r="T522" s="186"/>
    </row>
    <row r="523" spans="5:20">
      <c r="E523" s="186"/>
      <c r="J523" s="186"/>
      <c r="O523" s="186"/>
      <c r="T523" s="186"/>
    </row>
    <row r="524" spans="5:20">
      <c r="E524" s="186"/>
      <c r="J524" s="186"/>
      <c r="O524" s="186"/>
      <c r="T524" s="186"/>
    </row>
    <row r="525" spans="5:20">
      <c r="E525" s="186"/>
      <c r="J525" s="186"/>
      <c r="O525" s="186"/>
      <c r="T525" s="186"/>
    </row>
    <row r="526" spans="5:20">
      <c r="E526" s="186"/>
      <c r="J526" s="186"/>
      <c r="O526" s="186"/>
      <c r="T526" s="186"/>
    </row>
    <row r="527" spans="5:20">
      <c r="E527" s="186"/>
      <c r="J527" s="186"/>
      <c r="O527" s="186"/>
      <c r="T527" s="186"/>
    </row>
    <row r="528" spans="5:20">
      <c r="E528" s="186"/>
      <c r="J528" s="186"/>
      <c r="O528" s="186"/>
      <c r="T528" s="186"/>
    </row>
    <row r="529" spans="5:20">
      <c r="E529" s="186"/>
      <c r="J529" s="186"/>
      <c r="O529" s="186"/>
      <c r="T529" s="186"/>
    </row>
    <row r="530" spans="5:20">
      <c r="E530" s="186"/>
      <c r="J530" s="186"/>
      <c r="O530" s="186"/>
      <c r="T530" s="186"/>
    </row>
    <row r="531" spans="5:20">
      <c r="E531" s="186"/>
      <c r="J531" s="186"/>
      <c r="O531" s="186"/>
      <c r="T531" s="186"/>
    </row>
    <row r="532" spans="5:20">
      <c r="E532" s="186"/>
      <c r="J532" s="186"/>
      <c r="O532" s="186"/>
      <c r="T532" s="186"/>
    </row>
    <row r="533" spans="5:20">
      <c r="E533" s="186"/>
      <c r="J533" s="186"/>
      <c r="O533" s="186"/>
      <c r="T533" s="186"/>
    </row>
    <row r="534" spans="5:20">
      <c r="E534" s="186"/>
      <c r="J534" s="186"/>
      <c r="O534" s="186"/>
      <c r="T534" s="186"/>
    </row>
    <row r="535" spans="5:20">
      <c r="E535" s="186"/>
      <c r="J535" s="186"/>
      <c r="O535" s="186"/>
      <c r="T535" s="186"/>
    </row>
    <row r="536" spans="5:20">
      <c r="E536" s="186"/>
      <c r="J536" s="186"/>
      <c r="O536" s="186"/>
      <c r="T536" s="186"/>
    </row>
    <row r="537" spans="5:20">
      <c r="E537" s="186"/>
      <c r="J537" s="186"/>
      <c r="O537" s="186"/>
      <c r="T537" s="186"/>
    </row>
    <row r="538" spans="5:20">
      <c r="E538" s="186"/>
      <c r="J538" s="186"/>
      <c r="O538" s="186"/>
      <c r="T538" s="186"/>
    </row>
    <row r="539" spans="5:20">
      <c r="E539" s="186"/>
      <c r="J539" s="186"/>
      <c r="O539" s="186"/>
      <c r="T539" s="186"/>
    </row>
    <row r="540" spans="5:20">
      <c r="E540" s="186"/>
      <c r="J540" s="186"/>
      <c r="O540" s="186"/>
      <c r="T540" s="186"/>
    </row>
    <row r="541" spans="5:20">
      <c r="E541" s="186"/>
      <c r="J541" s="186"/>
      <c r="O541" s="186"/>
      <c r="T541" s="186"/>
    </row>
    <row r="542" spans="5:20">
      <c r="E542" s="186"/>
      <c r="J542" s="186"/>
      <c r="O542" s="186"/>
      <c r="T542" s="186"/>
    </row>
    <row r="543" spans="5:20">
      <c r="E543" s="186"/>
      <c r="J543" s="186"/>
      <c r="O543" s="186"/>
      <c r="T543" s="186"/>
    </row>
    <row r="544" spans="5:20">
      <c r="E544" s="186"/>
      <c r="J544" s="186"/>
      <c r="O544" s="186"/>
      <c r="T544" s="186"/>
    </row>
    <row r="545" spans="5:20">
      <c r="E545" s="186"/>
      <c r="J545" s="186"/>
      <c r="O545" s="186"/>
      <c r="T545" s="186"/>
    </row>
    <row r="546" spans="5:20">
      <c r="E546" s="186"/>
      <c r="J546" s="186"/>
      <c r="O546" s="186"/>
      <c r="T546" s="186"/>
    </row>
    <row r="547" spans="5:20">
      <c r="E547" s="186"/>
      <c r="J547" s="186"/>
      <c r="O547" s="186"/>
      <c r="T547" s="186"/>
    </row>
    <row r="548" spans="5:20">
      <c r="E548" s="186"/>
      <c r="J548" s="186"/>
      <c r="O548" s="186"/>
      <c r="T548" s="186"/>
    </row>
    <row r="549" spans="5:20">
      <c r="E549" s="186"/>
      <c r="J549" s="186"/>
      <c r="O549" s="186"/>
      <c r="T549" s="186"/>
    </row>
    <row r="550" spans="5:20">
      <c r="E550" s="186"/>
      <c r="J550" s="186"/>
      <c r="O550" s="186"/>
      <c r="T550" s="186"/>
    </row>
    <row r="551" spans="5:20">
      <c r="E551" s="186"/>
      <c r="J551" s="186"/>
      <c r="O551" s="186"/>
      <c r="T551" s="186"/>
    </row>
    <row r="552" spans="5:20">
      <c r="E552" s="186"/>
      <c r="J552" s="186"/>
      <c r="O552" s="186"/>
      <c r="T552" s="186"/>
    </row>
    <row r="553" spans="5:20">
      <c r="E553" s="186"/>
      <c r="J553" s="186"/>
      <c r="O553" s="186"/>
      <c r="T553" s="186"/>
    </row>
    <row r="554" spans="5:20">
      <c r="E554" s="186"/>
      <c r="J554" s="186"/>
      <c r="O554" s="186"/>
      <c r="T554" s="186"/>
    </row>
    <row r="555" spans="5:20">
      <c r="E555" s="186"/>
      <c r="J555" s="186"/>
      <c r="O555" s="186"/>
      <c r="T555" s="186"/>
    </row>
    <row r="556" spans="5:20">
      <c r="E556" s="186"/>
      <c r="J556" s="186"/>
      <c r="O556" s="186"/>
      <c r="T556" s="186"/>
    </row>
    <row r="557" spans="5:20">
      <c r="E557" s="186"/>
      <c r="J557" s="186"/>
      <c r="O557" s="186"/>
      <c r="T557" s="186"/>
    </row>
    <row r="558" spans="5:20">
      <c r="E558" s="186"/>
      <c r="J558" s="186"/>
      <c r="O558" s="186"/>
      <c r="T558" s="186"/>
    </row>
    <row r="559" spans="5:20">
      <c r="E559" s="186"/>
      <c r="J559" s="186"/>
      <c r="O559" s="186"/>
      <c r="T559" s="186"/>
    </row>
    <row r="560" spans="5:20">
      <c r="E560" s="186"/>
      <c r="J560" s="186"/>
      <c r="O560" s="186"/>
      <c r="T560" s="186"/>
    </row>
    <row r="561" spans="5:20">
      <c r="E561" s="186"/>
      <c r="J561" s="186"/>
      <c r="O561" s="186"/>
      <c r="T561" s="186"/>
    </row>
    <row r="562" spans="5:20">
      <c r="E562" s="186"/>
      <c r="J562" s="186"/>
      <c r="O562" s="186"/>
      <c r="T562" s="186"/>
    </row>
    <row r="563" spans="5:20">
      <c r="E563" s="186"/>
      <c r="J563" s="186"/>
      <c r="O563" s="186"/>
      <c r="T563" s="186"/>
    </row>
    <row r="564" spans="5:20">
      <c r="E564" s="186"/>
      <c r="J564" s="186"/>
      <c r="O564" s="186"/>
      <c r="T564" s="186"/>
    </row>
    <row r="565" spans="5:20">
      <c r="E565" s="186"/>
      <c r="J565" s="186"/>
      <c r="O565" s="186"/>
      <c r="T565" s="186"/>
    </row>
    <row r="566" spans="5:20">
      <c r="E566" s="186"/>
      <c r="J566" s="186"/>
      <c r="O566" s="186"/>
      <c r="T566" s="186"/>
    </row>
    <row r="567" spans="5:20">
      <c r="E567" s="186"/>
      <c r="J567" s="186"/>
      <c r="O567" s="186"/>
      <c r="T567" s="186"/>
    </row>
    <row r="568" spans="5:20">
      <c r="E568" s="186"/>
      <c r="J568" s="186"/>
      <c r="O568" s="186"/>
      <c r="T568" s="186"/>
    </row>
    <row r="569" spans="5:20">
      <c r="E569" s="186"/>
      <c r="J569" s="186"/>
      <c r="O569" s="186"/>
      <c r="T569" s="186"/>
    </row>
    <row r="570" spans="5:20">
      <c r="E570" s="186"/>
      <c r="J570" s="186"/>
      <c r="O570" s="186"/>
      <c r="T570" s="186"/>
    </row>
    <row r="571" spans="5:20">
      <c r="E571" s="186"/>
      <c r="J571" s="186"/>
      <c r="O571" s="186"/>
      <c r="T571" s="186"/>
    </row>
    <row r="572" spans="5:20">
      <c r="E572" s="186"/>
      <c r="J572" s="186"/>
      <c r="O572" s="186"/>
      <c r="T572" s="186"/>
    </row>
    <row r="573" spans="5:20">
      <c r="E573" s="186"/>
      <c r="J573" s="186"/>
      <c r="O573" s="186"/>
      <c r="T573" s="186"/>
    </row>
    <row r="574" spans="5:20">
      <c r="E574" s="186"/>
      <c r="J574" s="186"/>
      <c r="O574" s="186"/>
      <c r="T574" s="186"/>
    </row>
    <row r="575" spans="5:20">
      <c r="E575" s="186"/>
      <c r="J575" s="186"/>
      <c r="O575" s="186"/>
      <c r="T575" s="186"/>
    </row>
    <row r="576" spans="5:20">
      <c r="E576" s="186"/>
      <c r="J576" s="186"/>
      <c r="O576" s="186"/>
      <c r="T576" s="186"/>
    </row>
    <row r="577" spans="5:20">
      <c r="E577" s="186"/>
      <c r="J577" s="186"/>
      <c r="O577" s="186"/>
      <c r="T577" s="186"/>
    </row>
    <row r="578" spans="5:20">
      <c r="E578" s="186"/>
      <c r="J578" s="186"/>
      <c r="O578" s="186"/>
      <c r="T578" s="186"/>
    </row>
    <row r="579" spans="5:20">
      <c r="E579" s="186"/>
      <c r="J579" s="186"/>
      <c r="O579" s="186"/>
      <c r="T579" s="186"/>
    </row>
    <row r="580" spans="5:20">
      <c r="E580" s="186"/>
      <c r="J580" s="186"/>
      <c r="O580" s="186"/>
      <c r="T580" s="186"/>
    </row>
    <row r="581" spans="5:20">
      <c r="E581" s="186"/>
      <c r="J581" s="186"/>
      <c r="O581" s="186"/>
      <c r="T581" s="186"/>
    </row>
    <row r="582" spans="5:20">
      <c r="E582" s="186"/>
      <c r="J582" s="186"/>
      <c r="O582" s="186"/>
      <c r="T582" s="186"/>
    </row>
    <row r="583" spans="5:20">
      <c r="E583" s="186"/>
      <c r="J583" s="186"/>
      <c r="O583" s="186"/>
      <c r="T583" s="186"/>
    </row>
    <row r="584" spans="5:20">
      <c r="E584" s="186"/>
      <c r="J584" s="186"/>
      <c r="O584" s="186"/>
      <c r="T584" s="186"/>
    </row>
    <row r="585" spans="5:20">
      <c r="E585" s="186"/>
      <c r="J585" s="186"/>
      <c r="O585" s="186"/>
      <c r="T585" s="186"/>
    </row>
    <row r="586" spans="5:20">
      <c r="E586" s="186"/>
      <c r="J586" s="186"/>
      <c r="O586" s="186"/>
      <c r="T586" s="186"/>
    </row>
    <row r="587" spans="5:20">
      <c r="E587" s="186"/>
      <c r="J587" s="186"/>
      <c r="O587" s="186"/>
      <c r="T587" s="186"/>
    </row>
    <row r="588" spans="5:20">
      <c r="E588" s="186"/>
      <c r="J588" s="186"/>
      <c r="O588" s="186"/>
      <c r="T588" s="186"/>
    </row>
    <row r="589" spans="5:20">
      <c r="E589" s="186"/>
      <c r="J589" s="186"/>
      <c r="O589" s="186"/>
      <c r="T589" s="186"/>
    </row>
    <row r="590" spans="5:20">
      <c r="E590" s="186"/>
      <c r="J590" s="186"/>
      <c r="O590" s="186"/>
      <c r="T590" s="186"/>
    </row>
    <row r="591" spans="5:20">
      <c r="E591" s="186"/>
      <c r="J591" s="186"/>
      <c r="O591" s="186"/>
      <c r="T591" s="186"/>
    </row>
    <row r="592" spans="5:20">
      <c r="E592" s="186"/>
      <c r="J592" s="186"/>
      <c r="O592" s="186"/>
      <c r="T592" s="186"/>
    </row>
    <row r="593" spans="5:20">
      <c r="E593" s="186"/>
      <c r="J593" s="186"/>
      <c r="O593" s="186"/>
      <c r="T593" s="186"/>
    </row>
    <row r="594" spans="5:20">
      <c r="E594" s="186"/>
      <c r="J594" s="186"/>
      <c r="O594" s="186"/>
      <c r="T594" s="186"/>
    </row>
    <row r="595" spans="5:20">
      <c r="E595" s="186"/>
      <c r="J595" s="186"/>
      <c r="O595" s="186"/>
      <c r="T595" s="186"/>
    </row>
    <row r="596" spans="5:20">
      <c r="E596" s="186"/>
      <c r="J596" s="186"/>
      <c r="O596" s="186"/>
      <c r="T596" s="186"/>
    </row>
    <row r="597" spans="5:20">
      <c r="E597" s="186"/>
      <c r="J597" s="186"/>
      <c r="O597" s="186"/>
      <c r="T597" s="186"/>
    </row>
    <row r="598" spans="5:20">
      <c r="E598" s="186"/>
      <c r="J598" s="186"/>
      <c r="O598" s="186"/>
      <c r="T598" s="186"/>
    </row>
    <row r="599" spans="5:20">
      <c r="E599" s="186"/>
      <c r="J599" s="186"/>
      <c r="O599" s="186"/>
      <c r="T599" s="186"/>
    </row>
    <row r="600" spans="5:20">
      <c r="E600" s="186"/>
      <c r="J600" s="186"/>
      <c r="O600" s="186"/>
      <c r="T600" s="186"/>
    </row>
    <row r="601" spans="5:20">
      <c r="E601" s="186"/>
      <c r="J601" s="186"/>
      <c r="O601" s="186"/>
      <c r="T601" s="186"/>
    </row>
    <row r="602" spans="5:20">
      <c r="E602" s="186"/>
      <c r="J602" s="186"/>
      <c r="O602" s="186"/>
      <c r="T602" s="186"/>
    </row>
    <row r="603" spans="5:20">
      <c r="E603" s="186"/>
      <c r="J603" s="186"/>
      <c r="O603" s="186"/>
      <c r="T603" s="186"/>
    </row>
    <row r="604" spans="5:20">
      <c r="E604" s="186"/>
      <c r="J604" s="186"/>
      <c r="O604" s="186"/>
      <c r="T604" s="186"/>
    </row>
    <row r="605" spans="5:20">
      <c r="E605" s="186"/>
      <c r="J605" s="186"/>
      <c r="O605" s="186"/>
      <c r="T605" s="186"/>
    </row>
    <row r="606" spans="5:20">
      <c r="E606" s="186"/>
      <c r="J606" s="186"/>
      <c r="O606" s="186"/>
      <c r="T606" s="186"/>
    </row>
    <row r="607" spans="5:20">
      <c r="E607" s="186"/>
      <c r="J607" s="186"/>
      <c r="O607" s="186"/>
      <c r="T607" s="186"/>
    </row>
    <row r="608" spans="5:20">
      <c r="E608" s="186"/>
      <c r="J608" s="186"/>
      <c r="O608" s="186"/>
      <c r="T608" s="186"/>
    </row>
    <row r="609" spans="5:20">
      <c r="E609" s="186"/>
      <c r="J609" s="186"/>
      <c r="O609" s="186"/>
      <c r="T609" s="186"/>
    </row>
    <row r="610" spans="5:20">
      <c r="E610" s="186"/>
      <c r="J610" s="186"/>
      <c r="O610" s="186"/>
      <c r="T610" s="186"/>
    </row>
    <row r="611" spans="5:20">
      <c r="E611" s="186"/>
      <c r="J611" s="186"/>
      <c r="O611" s="186"/>
      <c r="T611" s="186"/>
    </row>
    <row r="612" spans="5:20">
      <c r="E612" s="186"/>
      <c r="J612" s="186"/>
      <c r="O612" s="186"/>
      <c r="T612" s="186"/>
    </row>
    <row r="613" spans="5:20">
      <c r="E613" s="186"/>
      <c r="J613" s="186"/>
      <c r="O613" s="186"/>
      <c r="T613" s="186"/>
    </row>
    <row r="614" spans="5:20">
      <c r="E614" s="186"/>
      <c r="J614" s="186"/>
      <c r="O614" s="186"/>
      <c r="T614" s="186"/>
    </row>
    <row r="615" spans="5:20">
      <c r="E615" s="186"/>
      <c r="J615" s="186"/>
      <c r="O615" s="186"/>
      <c r="T615" s="186"/>
    </row>
    <row r="616" spans="5:20">
      <c r="E616" s="186"/>
      <c r="J616" s="186"/>
      <c r="O616" s="186"/>
      <c r="T616" s="186"/>
    </row>
    <row r="617" spans="5:20">
      <c r="E617" s="186"/>
      <c r="J617" s="186"/>
      <c r="O617" s="186"/>
      <c r="T617" s="186"/>
    </row>
    <row r="618" spans="5:20">
      <c r="E618" s="186"/>
      <c r="J618" s="186"/>
      <c r="O618" s="186"/>
      <c r="T618" s="186"/>
    </row>
    <row r="619" spans="5:20">
      <c r="E619" s="186"/>
      <c r="J619" s="186"/>
      <c r="O619" s="186"/>
      <c r="T619" s="186"/>
    </row>
    <row r="620" spans="5:20">
      <c r="E620" s="186"/>
      <c r="J620" s="186"/>
      <c r="O620" s="186"/>
      <c r="T620" s="186"/>
    </row>
    <row r="621" spans="5:20">
      <c r="E621" s="186"/>
      <c r="J621" s="186"/>
      <c r="O621" s="186"/>
      <c r="T621" s="186"/>
    </row>
    <row r="622" spans="5:20">
      <c r="E622" s="186"/>
      <c r="J622" s="186"/>
      <c r="O622" s="186"/>
      <c r="T622" s="186"/>
    </row>
    <row r="623" spans="5:20">
      <c r="E623" s="186"/>
      <c r="J623" s="186"/>
      <c r="O623" s="186"/>
      <c r="T623" s="186"/>
    </row>
    <row r="624" spans="5:20">
      <c r="E624" s="186"/>
      <c r="J624" s="186"/>
      <c r="O624" s="186"/>
      <c r="T624" s="186"/>
    </row>
    <row r="625" spans="5:20">
      <c r="E625" s="186"/>
      <c r="J625" s="186"/>
      <c r="O625" s="186"/>
      <c r="T625" s="186"/>
    </row>
    <row r="626" spans="5:20">
      <c r="E626" s="186"/>
      <c r="J626" s="186"/>
      <c r="O626" s="186"/>
      <c r="T626" s="186"/>
    </row>
    <row r="627" spans="5:20">
      <c r="E627" s="186"/>
      <c r="J627" s="186"/>
      <c r="O627" s="186"/>
      <c r="T627" s="186"/>
    </row>
    <row r="628" spans="5:20">
      <c r="E628" s="186"/>
      <c r="J628" s="186"/>
      <c r="O628" s="186"/>
      <c r="T628" s="186"/>
    </row>
    <row r="629" spans="5:20">
      <c r="E629" s="186"/>
      <c r="J629" s="186"/>
      <c r="O629" s="186"/>
      <c r="T629" s="186"/>
    </row>
    <row r="630" spans="5:20">
      <c r="E630" s="186"/>
      <c r="J630" s="186"/>
      <c r="O630" s="186"/>
      <c r="T630" s="186"/>
    </row>
    <row r="631" spans="5:20">
      <c r="E631" s="186"/>
      <c r="J631" s="186"/>
      <c r="O631" s="186"/>
      <c r="T631" s="186"/>
    </row>
    <row r="632" spans="5:20">
      <c r="E632" s="186"/>
      <c r="J632" s="186"/>
      <c r="O632" s="186"/>
      <c r="T632" s="186"/>
    </row>
    <row r="633" spans="5:20">
      <c r="E633" s="186"/>
      <c r="J633" s="186"/>
      <c r="O633" s="186"/>
      <c r="T633" s="186"/>
    </row>
    <row r="634" spans="5:20">
      <c r="E634" s="186"/>
      <c r="J634" s="186"/>
      <c r="O634" s="186"/>
      <c r="T634" s="186"/>
    </row>
    <row r="635" spans="5:20">
      <c r="E635" s="186"/>
      <c r="J635" s="186"/>
      <c r="O635" s="186"/>
      <c r="T635" s="186"/>
    </row>
    <row r="636" spans="5:20">
      <c r="E636" s="186"/>
      <c r="J636" s="186"/>
      <c r="O636" s="186"/>
      <c r="T636" s="186"/>
    </row>
    <row r="637" spans="5:20">
      <c r="E637" s="186"/>
      <c r="J637" s="186"/>
      <c r="O637" s="186"/>
      <c r="T637" s="186"/>
    </row>
    <row r="638" spans="5:20">
      <c r="E638" s="186"/>
      <c r="J638" s="186"/>
      <c r="O638" s="186"/>
      <c r="T638" s="186"/>
    </row>
    <row r="639" spans="5:20">
      <c r="E639" s="186"/>
      <c r="J639" s="186"/>
      <c r="O639" s="186"/>
      <c r="T639" s="186"/>
    </row>
    <row r="640" spans="5:20">
      <c r="E640" s="186"/>
      <c r="J640" s="186"/>
      <c r="O640" s="186"/>
      <c r="T640" s="186"/>
    </row>
    <row r="641" spans="5:20">
      <c r="E641" s="186"/>
      <c r="J641" s="186"/>
      <c r="O641" s="186"/>
      <c r="T641" s="186"/>
    </row>
    <row r="642" spans="5:20">
      <c r="E642" s="186"/>
      <c r="J642" s="186"/>
      <c r="O642" s="186"/>
      <c r="T642" s="186"/>
    </row>
    <row r="643" spans="5:20">
      <c r="E643" s="186"/>
      <c r="J643" s="186"/>
      <c r="O643" s="186"/>
      <c r="T643" s="186"/>
    </row>
    <row r="644" spans="5:20">
      <c r="E644" s="186"/>
      <c r="J644" s="186"/>
      <c r="O644" s="186"/>
      <c r="T644" s="186"/>
    </row>
    <row r="645" spans="5:20">
      <c r="E645" s="186"/>
      <c r="J645" s="186"/>
      <c r="O645" s="186"/>
      <c r="T645" s="186"/>
    </row>
    <row r="646" spans="5:20">
      <c r="E646" s="186"/>
      <c r="J646" s="186"/>
      <c r="O646" s="186"/>
      <c r="T646" s="186"/>
    </row>
    <row r="647" spans="5:20">
      <c r="E647" s="186"/>
      <c r="J647" s="186"/>
      <c r="O647" s="186"/>
      <c r="T647" s="186"/>
    </row>
    <row r="648" spans="5:20">
      <c r="E648" s="186"/>
      <c r="J648" s="186"/>
      <c r="O648" s="186"/>
      <c r="T648" s="186"/>
    </row>
    <row r="649" spans="5:20">
      <c r="E649" s="186"/>
      <c r="J649" s="186"/>
      <c r="O649" s="186"/>
      <c r="T649" s="186"/>
    </row>
    <row r="650" spans="5:20">
      <c r="E650" s="186"/>
      <c r="J650" s="186"/>
      <c r="O650" s="186"/>
      <c r="T650" s="186"/>
    </row>
    <row r="651" spans="5:20">
      <c r="E651" s="186"/>
      <c r="J651" s="186"/>
      <c r="O651" s="186"/>
      <c r="T651" s="186"/>
    </row>
    <row r="652" spans="5:20">
      <c r="E652" s="186"/>
      <c r="J652" s="186"/>
      <c r="O652" s="186"/>
      <c r="T652" s="186"/>
    </row>
    <row r="653" spans="5:20">
      <c r="E653" s="186"/>
      <c r="J653" s="186"/>
      <c r="O653" s="186"/>
      <c r="T653" s="186"/>
    </row>
    <row r="654" spans="5:20">
      <c r="E654" s="186"/>
      <c r="J654" s="186"/>
      <c r="O654" s="186"/>
      <c r="T654" s="186"/>
    </row>
    <row r="655" spans="5:20">
      <c r="E655" s="186"/>
      <c r="J655" s="186"/>
      <c r="O655" s="186"/>
      <c r="T655" s="186"/>
    </row>
    <row r="656" spans="5:20">
      <c r="E656" s="186"/>
      <c r="J656" s="186"/>
      <c r="O656" s="186"/>
      <c r="T656" s="186"/>
    </row>
    <row r="657" spans="5:20">
      <c r="E657" s="186"/>
      <c r="J657" s="186"/>
      <c r="O657" s="186"/>
      <c r="T657" s="186"/>
    </row>
    <row r="658" spans="5:20">
      <c r="E658" s="186"/>
      <c r="J658" s="186"/>
      <c r="O658" s="186"/>
      <c r="T658" s="186"/>
    </row>
    <row r="659" spans="5:20">
      <c r="E659" s="186"/>
      <c r="J659" s="186"/>
      <c r="O659" s="186"/>
      <c r="T659" s="186"/>
    </row>
    <row r="660" spans="5:20">
      <c r="E660" s="186"/>
      <c r="J660" s="186"/>
      <c r="O660" s="186"/>
      <c r="T660" s="186"/>
    </row>
    <row r="661" spans="5:20">
      <c r="E661" s="186"/>
      <c r="J661" s="186"/>
      <c r="O661" s="186"/>
      <c r="T661" s="186"/>
    </row>
    <row r="662" spans="5:20">
      <c r="E662" s="186"/>
      <c r="J662" s="186"/>
      <c r="O662" s="186"/>
      <c r="T662" s="186"/>
    </row>
    <row r="663" spans="5:20">
      <c r="E663" s="186"/>
      <c r="J663" s="186"/>
      <c r="O663" s="186"/>
      <c r="T663" s="186"/>
    </row>
    <row r="664" spans="5:20">
      <c r="E664" s="186"/>
      <c r="J664" s="186"/>
      <c r="O664" s="186"/>
      <c r="T664" s="186"/>
    </row>
    <row r="665" spans="5:20">
      <c r="E665" s="186"/>
      <c r="J665" s="186"/>
      <c r="O665" s="186"/>
      <c r="T665" s="186"/>
    </row>
    <row r="666" spans="5:20">
      <c r="E666" s="186"/>
      <c r="J666" s="186"/>
      <c r="O666" s="186"/>
      <c r="T666" s="186"/>
    </row>
    <row r="667" spans="5:20">
      <c r="E667" s="186"/>
      <c r="J667" s="186"/>
      <c r="O667" s="186"/>
      <c r="T667" s="186"/>
    </row>
    <row r="668" spans="5:20">
      <c r="E668" s="186"/>
      <c r="J668" s="186"/>
      <c r="O668" s="186"/>
      <c r="T668" s="186"/>
    </row>
    <row r="669" spans="5:20">
      <c r="E669" s="186"/>
      <c r="J669" s="186"/>
      <c r="O669" s="186"/>
      <c r="T669" s="186"/>
    </row>
    <row r="670" spans="5:20">
      <c r="E670" s="186"/>
      <c r="J670" s="186"/>
      <c r="O670" s="186"/>
      <c r="T670" s="186"/>
    </row>
    <row r="671" spans="5:20">
      <c r="E671" s="186"/>
      <c r="J671" s="186"/>
      <c r="O671" s="186"/>
      <c r="T671" s="186"/>
    </row>
    <row r="672" spans="5:20">
      <c r="E672" s="186"/>
      <c r="J672" s="186"/>
      <c r="O672" s="186"/>
      <c r="T672" s="186"/>
    </row>
    <row r="673" spans="5:20">
      <c r="E673" s="186"/>
      <c r="J673" s="186"/>
      <c r="O673" s="186"/>
      <c r="T673" s="186"/>
    </row>
    <row r="674" spans="5:20">
      <c r="E674" s="186"/>
      <c r="J674" s="186"/>
      <c r="O674" s="186"/>
      <c r="T674" s="186"/>
    </row>
    <row r="675" spans="5:20">
      <c r="E675" s="186"/>
      <c r="J675" s="186"/>
      <c r="O675" s="186"/>
      <c r="T675" s="186"/>
    </row>
    <row r="676" spans="5:20">
      <c r="E676" s="186"/>
      <c r="J676" s="186"/>
      <c r="O676" s="186"/>
      <c r="T676" s="186"/>
    </row>
    <row r="677" spans="5:20">
      <c r="E677" s="186"/>
      <c r="J677" s="186"/>
      <c r="O677" s="186"/>
      <c r="T677" s="186"/>
    </row>
    <row r="678" spans="5:20">
      <c r="E678" s="186"/>
      <c r="J678" s="186"/>
      <c r="O678" s="186"/>
      <c r="T678" s="186"/>
    </row>
    <row r="679" spans="5:20">
      <c r="E679" s="186"/>
      <c r="J679" s="186"/>
      <c r="O679" s="186"/>
      <c r="T679" s="186"/>
    </row>
    <row r="680" spans="5:20">
      <c r="E680" s="186"/>
      <c r="J680" s="186"/>
      <c r="O680" s="186"/>
      <c r="T680" s="186"/>
    </row>
    <row r="681" spans="5:20">
      <c r="E681" s="186"/>
      <c r="J681" s="186"/>
      <c r="O681" s="186"/>
      <c r="T681" s="186"/>
    </row>
    <row r="682" spans="5:20">
      <c r="E682" s="186"/>
      <c r="J682" s="186"/>
      <c r="O682" s="186"/>
      <c r="T682" s="186"/>
    </row>
    <row r="683" spans="5:20">
      <c r="E683" s="186"/>
      <c r="J683" s="186"/>
      <c r="O683" s="186"/>
      <c r="T683" s="186"/>
    </row>
    <row r="684" spans="5:20">
      <c r="E684" s="186"/>
      <c r="J684" s="186"/>
      <c r="O684" s="186"/>
      <c r="T684" s="186"/>
    </row>
    <row r="685" spans="5:20">
      <c r="E685" s="186"/>
      <c r="J685" s="186"/>
      <c r="O685" s="186"/>
      <c r="T685" s="186"/>
    </row>
    <row r="686" spans="5:20">
      <c r="E686" s="186"/>
      <c r="J686" s="186"/>
      <c r="O686" s="186"/>
      <c r="T686" s="186"/>
    </row>
    <row r="687" spans="5:20">
      <c r="E687" s="186"/>
      <c r="J687" s="186"/>
      <c r="O687" s="186"/>
      <c r="T687" s="186"/>
    </row>
    <row r="688" spans="5:20">
      <c r="E688" s="186"/>
      <c r="J688" s="186"/>
      <c r="O688" s="186"/>
      <c r="T688" s="186"/>
    </row>
    <row r="689" spans="5:20">
      <c r="E689" s="186"/>
      <c r="J689" s="186"/>
      <c r="O689" s="186"/>
      <c r="T689" s="186"/>
    </row>
    <row r="690" spans="5:20">
      <c r="E690" s="186"/>
      <c r="J690" s="186"/>
      <c r="O690" s="186"/>
      <c r="T690" s="186"/>
    </row>
    <row r="691" spans="5:20">
      <c r="E691" s="186"/>
      <c r="J691" s="186"/>
      <c r="O691" s="186"/>
      <c r="T691" s="186"/>
    </row>
    <row r="692" spans="5:20">
      <c r="E692" s="186"/>
      <c r="J692" s="186"/>
      <c r="O692" s="186"/>
      <c r="T692" s="186"/>
    </row>
    <row r="693" spans="5:20">
      <c r="E693" s="186"/>
      <c r="J693" s="186"/>
      <c r="O693" s="186"/>
      <c r="T693" s="186"/>
    </row>
    <row r="694" spans="5:20">
      <c r="E694" s="186"/>
      <c r="J694" s="186"/>
      <c r="O694" s="186"/>
      <c r="T694" s="186"/>
    </row>
    <row r="695" spans="5:20">
      <c r="E695" s="186"/>
      <c r="J695" s="186"/>
      <c r="O695" s="186"/>
      <c r="T695" s="186"/>
    </row>
    <row r="696" spans="5:20">
      <c r="E696" s="186"/>
      <c r="J696" s="186"/>
      <c r="O696" s="186"/>
      <c r="T696" s="186"/>
    </row>
    <row r="697" spans="5:20">
      <c r="E697" s="186"/>
      <c r="J697" s="186"/>
      <c r="O697" s="186"/>
      <c r="T697" s="186"/>
    </row>
    <row r="698" spans="5:20">
      <c r="E698" s="186"/>
      <c r="J698" s="186"/>
      <c r="O698" s="186"/>
      <c r="T698" s="186"/>
    </row>
    <row r="699" spans="5:20">
      <c r="E699" s="186"/>
      <c r="J699" s="186"/>
      <c r="O699" s="186"/>
      <c r="T699" s="186"/>
    </row>
    <row r="700" spans="5:20">
      <c r="E700" s="186"/>
      <c r="J700" s="186"/>
      <c r="O700" s="186"/>
      <c r="T700" s="186"/>
    </row>
    <row r="701" spans="5:20">
      <c r="E701" s="186"/>
      <c r="J701" s="186"/>
      <c r="O701" s="186"/>
      <c r="T701" s="186"/>
    </row>
    <row r="702" spans="5:20">
      <c r="E702" s="186"/>
      <c r="J702" s="186"/>
      <c r="O702" s="186"/>
      <c r="T702" s="186"/>
    </row>
    <row r="703" spans="5:20">
      <c r="E703" s="186"/>
      <c r="J703" s="186"/>
      <c r="O703" s="186"/>
      <c r="T703" s="186"/>
    </row>
    <row r="704" spans="5:20">
      <c r="E704" s="186"/>
      <c r="J704" s="186"/>
      <c r="O704" s="186"/>
      <c r="T704" s="186"/>
    </row>
    <row r="705" spans="5:20">
      <c r="E705" s="186"/>
      <c r="J705" s="186"/>
      <c r="O705" s="186"/>
      <c r="T705" s="186"/>
    </row>
    <row r="706" spans="5:20">
      <c r="E706" s="186"/>
      <c r="J706" s="186"/>
      <c r="O706" s="186"/>
      <c r="T706" s="186"/>
    </row>
    <row r="707" spans="5:20">
      <c r="E707" s="186"/>
      <c r="J707" s="186"/>
      <c r="O707" s="186"/>
      <c r="T707" s="186"/>
    </row>
    <row r="708" spans="5:20">
      <c r="E708" s="186"/>
      <c r="J708" s="186"/>
      <c r="O708" s="186"/>
      <c r="T708" s="186"/>
    </row>
    <row r="709" spans="5:20">
      <c r="E709" s="186"/>
      <c r="J709" s="186"/>
      <c r="O709" s="186"/>
      <c r="T709" s="186"/>
    </row>
    <row r="710" spans="5:20">
      <c r="E710" s="186"/>
      <c r="J710" s="186"/>
      <c r="O710" s="186"/>
      <c r="T710" s="186"/>
    </row>
    <row r="711" spans="5:20">
      <c r="E711" s="186"/>
      <c r="J711" s="186"/>
      <c r="O711" s="186"/>
      <c r="T711" s="186"/>
    </row>
    <row r="712" spans="5:20">
      <c r="E712" s="186"/>
      <c r="J712" s="186"/>
      <c r="O712" s="186"/>
      <c r="T712" s="186"/>
    </row>
    <row r="713" spans="5:20">
      <c r="E713" s="186"/>
      <c r="J713" s="186"/>
      <c r="O713" s="186"/>
      <c r="T713" s="186"/>
    </row>
    <row r="714" spans="5:20">
      <c r="E714" s="186"/>
      <c r="J714" s="186"/>
      <c r="O714" s="186"/>
      <c r="T714" s="186"/>
    </row>
    <row r="715" spans="5:20">
      <c r="E715" s="186"/>
      <c r="J715" s="186"/>
      <c r="O715" s="186"/>
      <c r="T715" s="186"/>
    </row>
    <row r="716" spans="5:20">
      <c r="E716" s="186"/>
      <c r="J716" s="186"/>
      <c r="O716" s="186"/>
      <c r="T716" s="186"/>
    </row>
    <row r="717" spans="5:20">
      <c r="E717" s="186"/>
      <c r="J717" s="186"/>
      <c r="O717" s="186"/>
      <c r="T717" s="186"/>
    </row>
    <row r="718" spans="5:20">
      <c r="E718" s="186"/>
      <c r="J718" s="186"/>
      <c r="O718" s="186"/>
      <c r="T718" s="186"/>
    </row>
    <row r="719" spans="5:20">
      <c r="E719" s="186"/>
      <c r="J719" s="186"/>
      <c r="O719" s="186"/>
      <c r="T719" s="186"/>
    </row>
    <row r="720" spans="5:20">
      <c r="E720" s="186"/>
      <c r="J720" s="186"/>
      <c r="O720" s="186"/>
      <c r="T720" s="186"/>
    </row>
    <row r="721" spans="5:20">
      <c r="E721" s="186"/>
      <c r="J721" s="186"/>
      <c r="O721" s="186"/>
      <c r="T721" s="186"/>
    </row>
    <row r="722" spans="5:20">
      <c r="E722" s="186"/>
      <c r="J722" s="186"/>
      <c r="O722" s="186"/>
      <c r="T722" s="186"/>
    </row>
    <row r="723" spans="5:20">
      <c r="E723" s="186"/>
      <c r="J723" s="186"/>
      <c r="O723" s="186"/>
      <c r="T723" s="186"/>
    </row>
    <row r="724" spans="5:20">
      <c r="E724" s="186"/>
      <c r="J724" s="186"/>
      <c r="O724" s="186"/>
      <c r="T724" s="186"/>
    </row>
    <row r="725" spans="5:20">
      <c r="E725" s="186"/>
      <c r="J725" s="186"/>
      <c r="O725" s="186"/>
      <c r="T725" s="186"/>
    </row>
    <row r="726" spans="5:20">
      <c r="E726" s="186"/>
      <c r="J726" s="186"/>
      <c r="O726" s="186"/>
      <c r="T726" s="186"/>
    </row>
    <row r="727" spans="5:20">
      <c r="E727" s="186"/>
      <c r="J727" s="186"/>
      <c r="O727" s="186"/>
      <c r="T727" s="186"/>
    </row>
    <row r="728" spans="5:20">
      <c r="E728" s="186"/>
      <c r="J728" s="186"/>
      <c r="O728" s="186"/>
      <c r="T728" s="186"/>
    </row>
    <row r="729" spans="5:20">
      <c r="E729" s="186"/>
      <c r="J729" s="186"/>
      <c r="O729" s="186"/>
      <c r="T729" s="186"/>
    </row>
    <row r="730" spans="5:20">
      <c r="E730" s="186"/>
      <c r="J730" s="186"/>
      <c r="O730" s="186"/>
      <c r="T730" s="186"/>
    </row>
    <row r="731" spans="5:20">
      <c r="E731" s="186"/>
      <c r="J731" s="186"/>
      <c r="O731" s="186"/>
      <c r="T731" s="186"/>
    </row>
    <row r="732" spans="5:20">
      <c r="E732" s="186"/>
      <c r="J732" s="186"/>
      <c r="O732" s="186"/>
      <c r="T732" s="186"/>
    </row>
    <row r="733" spans="5:20">
      <c r="E733" s="186"/>
      <c r="J733" s="186"/>
      <c r="O733" s="186"/>
      <c r="T733" s="186"/>
    </row>
    <row r="734" spans="5:20">
      <c r="E734" s="186"/>
      <c r="J734" s="186"/>
      <c r="O734" s="186"/>
      <c r="T734" s="186"/>
    </row>
    <row r="735" spans="5:20">
      <c r="E735" s="186"/>
      <c r="J735" s="186"/>
      <c r="O735" s="186"/>
      <c r="T735" s="186"/>
    </row>
    <row r="736" spans="5:20">
      <c r="E736" s="186"/>
      <c r="J736" s="186"/>
      <c r="O736" s="186"/>
      <c r="T736" s="186"/>
    </row>
    <row r="737" spans="5:20">
      <c r="E737" s="186"/>
      <c r="J737" s="186"/>
      <c r="O737" s="186"/>
      <c r="T737" s="186"/>
    </row>
    <row r="738" spans="5:20">
      <c r="E738" s="186"/>
      <c r="J738" s="186"/>
      <c r="O738" s="186"/>
      <c r="T738" s="186"/>
    </row>
    <row r="739" spans="5:20">
      <c r="E739" s="186"/>
      <c r="J739" s="186"/>
      <c r="O739" s="186"/>
      <c r="T739" s="186"/>
    </row>
    <row r="740" spans="5:20">
      <c r="E740" s="186"/>
      <c r="J740" s="186"/>
      <c r="O740" s="186"/>
      <c r="T740" s="186"/>
    </row>
    <row r="741" spans="5:20">
      <c r="E741" s="186"/>
      <c r="J741" s="186"/>
      <c r="O741" s="186"/>
      <c r="T741" s="186"/>
    </row>
    <row r="742" spans="5:20">
      <c r="E742" s="186"/>
      <c r="J742" s="186"/>
      <c r="O742" s="186"/>
      <c r="T742" s="186"/>
    </row>
    <row r="743" spans="5:20">
      <c r="E743" s="186"/>
      <c r="J743" s="186"/>
      <c r="O743" s="186"/>
      <c r="T743" s="186"/>
    </row>
    <row r="744" spans="5:20">
      <c r="E744" s="186"/>
      <c r="J744" s="186"/>
      <c r="O744" s="186"/>
      <c r="T744" s="186"/>
    </row>
    <row r="745" spans="5:20">
      <c r="E745" s="186"/>
      <c r="J745" s="186"/>
      <c r="O745" s="186"/>
      <c r="T745" s="186"/>
    </row>
    <row r="746" spans="5:20">
      <c r="E746" s="186"/>
      <c r="J746" s="186"/>
      <c r="O746" s="186"/>
      <c r="T746" s="186"/>
    </row>
    <row r="747" spans="5:20">
      <c r="E747" s="186"/>
      <c r="J747" s="186"/>
      <c r="O747" s="186"/>
      <c r="T747" s="186"/>
    </row>
    <row r="748" spans="5:20">
      <c r="E748" s="186"/>
      <c r="J748" s="186"/>
      <c r="O748" s="186"/>
      <c r="T748" s="186"/>
    </row>
    <row r="749" spans="5:20">
      <c r="E749" s="186"/>
      <c r="J749" s="186"/>
      <c r="O749" s="186"/>
      <c r="T749" s="186"/>
    </row>
    <row r="750" spans="5:20">
      <c r="E750" s="186"/>
      <c r="J750" s="186"/>
      <c r="O750" s="186"/>
      <c r="T750" s="186"/>
    </row>
    <row r="751" spans="5:20">
      <c r="E751" s="186"/>
      <c r="J751" s="186"/>
      <c r="O751" s="186"/>
      <c r="T751" s="186"/>
    </row>
    <row r="752" spans="5:20">
      <c r="E752" s="186"/>
      <c r="J752" s="186"/>
      <c r="O752" s="186"/>
      <c r="T752" s="186"/>
    </row>
    <row r="753" spans="5:20">
      <c r="E753" s="186"/>
      <c r="J753" s="186"/>
      <c r="O753" s="186"/>
      <c r="T753" s="186"/>
    </row>
    <row r="754" spans="5:20">
      <c r="E754" s="186"/>
      <c r="J754" s="186"/>
      <c r="O754" s="186"/>
      <c r="T754" s="186"/>
    </row>
    <row r="755" spans="5:20">
      <c r="E755" s="186"/>
      <c r="J755" s="186"/>
      <c r="O755" s="186"/>
      <c r="T755" s="186"/>
    </row>
    <row r="756" spans="5:20">
      <c r="E756" s="186"/>
      <c r="J756" s="186"/>
      <c r="O756" s="186"/>
      <c r="T756" s="186"/>
    </row>
    <row r="757" spans="5:20">
      <c r="E757" s="186"/>
      <c r="J757" s="186"/>
      <c r="O757" s="186"/>
      <c r="T757" s="186"/>
    </row>
    <row r="758" spans="5:20">
      <c r="E758" s="186"/>
      <c r="J758" s="186"/>
      <c r="O758" s="186"/>
      <c r="T758" s="186"/>
    </row>
    <row r="759" spans="5:20">
      <c r="E759" s="186"/>
      <c r="J759" s="186"/>
      <c r="O759" s="186"/>
      <c r="T759" s="186"/>
    </row>
    <row r="760" spans="5:20">
      <c r="E760" s="186"/>
      <c r="J760" s="186"/>
      <c r="O760" s="186"/>
      <c r="T760" s="186"/>
    </row>
    <row r="761" spans="5:20">
      <c r="E761" s="186"/>
      <c r="J761" s="186"/>
      <c r="O761" s="186"/>
      <c r="T761" s="186"/>
    </row>
    <row r="762" spans="5:20">
      <c r="E762" s="186"/>
      <c r="J762" s="186"/>
      <c r="O762" s="186"/>
      <c r="T762" s="186"/>
    </row>
    <row r="763" spans="5:20">
      <c r="E763" s="186"/>
      <c r="J763" s="186"/>
      <c r="O763" s="186"/>
      <c r="T763" s="186"/>
    </row>
    <row r="764" spans="5:20">
      <c r="E764" s="186"/>
      <c r="J764" s="186"/>
      <c r="O764" s="186"/>
      <c r="T764" s="186"/>
    </row>
    <row r="765" spans="5:20">
      <c r="E765" s="186"/>
      <c r="J765" s="186"/>
      <c r="O765" s="186"/>
      <c r="T765" s="186"/>
    </row>
    <row r="766" spans="5:20">
      <c r="E766" s="186"/>
      <c r="J766" s="186"/>
      <c r="O766" s="186"/>
      <c r="T766" s="186"/>
    </row>
    <row r="767" spans="5:20">
      <c r="E767" s="186"/>
      <c r="J767" s="186"/>
      <c r="O767" s="186"/>
      <c r="T767" s="186"/>
    </row>
    <row r="768" spans="5:20">
      <c r="E768" s="186"/>
      <c r="J768" s="186"/>
      <c r="O768" s="186"/>
      <c r="T768" s="186"/>
    </row>
    <row r="769" spans="5:20">
      <c r="E769" s="186"/>
      <c r="J769" s="186"/>
      <c r="O769" s="186"/>
      <c r="T769" s="186"/>
    </row>
    <row r="770" spans="5:20">
      <c r="E770" s="186"/>
      <c r="J770" s="186"/>
      <c r="O770" s="186"/>
      <c r="T770" s="186"/>
    </row>
    <row r="771" spans="5:20">
      <c r="E771" s="186"/>
      <c r="J771" s="186"/>
      <c r="O771" s="186"/>
      <c r="T771" s="186"/>
    </row>
    <row r="772" spans="5:20">
      <c r="E772" s="186"/>
      <c r="J772" s="186"/>
      <c r="O772" s="186"/>
      <c r="T772" s="186"/>
    </row>
    <row r="773" spans="5:20">
      <c r="E773" s="186"/>
      <c r="J773" s="186"/>
      <c r="O773" s="186"/>
      <c r="T773" s="186"/>
    </row>
    <row r="774" spans="5:20">
      <c r="E774" s="186"/>
      <c r="J774" s="186"/>
      <c r="O774" s="186"/>
      <c r="T774" s="186"/>
    </row>
    <row r="775" spans="5:20">
      <c r="E775" s="186"/>
      <c r="J775" s="186"/>
      <c r="O775" s="186"/>
      <c r="T775" s="186"/>
    </row>
    <row r="776" spans="5:20">
      <c r="E776" s="186"/>
      <c r="J776" s="186"/>
      <c r="O776" s="186"/>
      <c r="T776" s="186"/>
    </row>
    <row r="777" spans="5:20">
      <c r="E777" s="186"/>
      <c r="J777" s="186"/>
      <c r="O777" s="186"/>
      <c r="T777" s="186"/>
    </row>
    <row r="778" spans="5:20">
      <c r="E778" s="186"/>
      <c r="J778" s="186"/>
      <c r="O778" s="186"/>
      <c r="T778" s="186"/>
    </row>
    <row r="779" spans="5:20">
      <c r="E779" s="186"/>
      <c r="J779" s="186"/>
      <c r="O779" s="186"/>
      <c r="T779" s="186"/>
    </row>
    <row r="780" spans="5:20">
      <c r="E780" s="186"/>
      <c r="J780" s="186"/>
      <c r="O780" s="186"/>
      <c r="T780" s="186"/>
    </row>
    <row r="781" spans="5:20">
      <c r="E781" s="186"/>
      <c r="J781" s="186"/>
      <c r="O781" s="186"/>
      <c r="T781" s="186"/>
    </row>
    <row r="782" spans="5:20">
      <c r="E782" s="186"/>
      <c r="J782" s="186"/>
      <c r="O782" s="186"/>
      <c r="T782" s="186"/>
    </row>
    <row r="783" spans="5:20">
      <c r="E783" s="186"/>
      <c r="J783" s="186"/>
      <c r="O783" s="186"/>
      <c r="T783" s="186"/>
    </row>
    <row r="784" spans="5:20">
      <c r="E784" s="186"/>
      <c r="J784" s="186"/>
      <c r="O784" s="186"/>
      <c r="T784" s="186"/>
    </row>
    <row r="785" spans="5:20">
      <c r="E785" s="186"/>
      <c r="J785" s="186"/>
      <c r="O785" s="186"/>
      <c r="T785" s="186"/>
    </row>
    <row r="786" spans="5:20">
      <c r="E786" s="186"/>
      <c r="J786" s="186"/>
      <c r="O786" s="186"/>
      <c r="T786" s="186"/>
    </row>
    <row r="787" spans="5:20">
      <c r="E787" s="186"/>
      <c r="J787" s="186"/>
      <c r="O787" s="186"/>
      <c r="T787" s="186"/>
    </row>
    <row r="788" spans="5:20">
      <c r="E788" s="186"/>
      <c r="J788" s="186"/>
      <c r="O788" s="186"/>
      <c r="T788" s="186"/>
    </row>
    <row r="789" spans="5:20">
      <c r="E789" s="186"/>
      <c r="J789" s="186"/>
      <c r="O789" s="186"/>
      <c r="T789" s="186"/>
    </row>
    <row r="790" spans="5:20">
      <c r="E790" s="186"/>
      <c r="J790" s="186"/>
      <c r="O790" s="186"/>
      <c r="T790" s="186"/>
    </row>
    <row r="791" spans="5:20">
      <c r="E791" s="186"/>
      <c r="J791" s="186"/>
      <c r="O791" s="186"/>
      <c r="T791" s="186"/>
    </row>
    <row r="792" spans="5:20">
      <c r="E792" s="186"/>
      <c r="J792" s="186"/>
      <c r="O792" s="186"/>
      <c r="T792" s="186"/>
    </row>
    <row r="793" spans="5:20">
      <c r="E793" s="186"/>
      <c r="J793" s="186"/>
      <c r="O793" s="186"/>
      <c r="T793" s="186"/>
    </row>
    <row r="794" spans="5:20">
      <c r="E794" s="186"/>
      <c r="J794" s="186"/>
      <c r="O794" s="186"/>
      <c r="T794" s="186"/>
    </row>
    <row r="795" spans="5:20">
      <c r="E795" s="186"/>
      <c r="J795" s="186"/>
      <c r="O795" s="186"/>
      <c r="T795" s="186"/>
    </row>
    <row r="796" spans="5:20">
      <c r="E796" s="186"/>
      <c r="J796" s="186"/>
      <c r="O796" s="186"/>
      <c r="T796" s="186"/>
    </row>
    <row r="797" spans="5:20">
      <c r="E797" s="186"/>
      <c r="J797" s="186"/>
      <c r="O797" s="186"/>
      <c r="T797" s="186"/>
    </row>
    <row r="798" spans="5:20">
      <c r="E798" s="186"/>
      <c r="J798" s="186"/>
      <c r="O798" s="186"/>
      <c r="T798" s="186"/>
    </row>
    <row r="799" spans="5:20">
      <c r="E799" s="186"/>
      <c r="J799" s="186"/>
      <c r="O799" s="186"/>
      <c r="T799" s="186"/>
    </row>
    <row r="800" spans="5:20">
      <c r="E800" s="186"/>
      <c r="J800" s="186"/>
      <c r="O800" s="186"/>
      <c r="T800" s="186"/>
    </row>
    <row r="801" spans="5:20">
      <c r="E801" s="186"/>
      <c r="J801" s="186"/>
      <c r="O801" s="186"/>
      <c r="T801" s="186"/>
    </row>
    <row r="802" spans="5:20">
      <c r="E802" s="186"/>
      <c r="J802" s="186"/>
      <c r="O802" s="186"/>
      <c r="T802" s="186"/>
    </row>
    <row r="803" spans="5:20">
      <c r="E803" s="186"/>
      <c r="J803" s="186"/>
      <c r="O803" s="186"/>
      <c r="T803" s="186"/>
    </row>
    <row r="804" spans="5:20">
      <c r="E804" s="186"/>
      <c r="J804" s="186"/>
      <c r="O804" s="186"/>
      <c r="T804" s="186"/>
    </row>
    <row r="805" spans="5:20">
      <c r="E805" s="186"/>
      <c r="J805" s="186"/>
      <c r="O805" s="186"/>
      <c r="T805" s="186"/>
    </row>
    <row r="806" spans="5:20">
      <c r="E806" s="186"/>
      <c r="J806" s="186"/>
      <c r="O806" s="186"/>
      <c r="T806" s="186"/>
    </row>
    <row r="807" spans="5:20">
      <c r="E807" s="186"/>
      <c r="J807" s="186"/>
      <c r="O807" s="186"/>
      <c r="T807" s="186"/>
    </row>
    <row r="808" spans="5:20">
      <c r="E808" s="186"/>
      <c r="J808" s="186"/>
      <c r="O808" s="186"/>
      <c r="T808" s="186"/>
    </row>
    <row r="809" spans="5:20">
      <c r="E809" s="186"/>
      <c r="J809" s="186"/>
      <c r="O809" s="186"/>
      <c r="T809" s="186"/>
    </row>
    <row r="810" spans="5:20">
      <c r="E810" s="186"/>
      <c r="J810" s="186"/>
      <c r="O810" s="186"/>
      <c r="T810" s="186"/>
    </row>
    <row r="811" spans="5:20">
      <c r="E811" s="186"/>
      <c r="J811" s="186"/>
      <c r="O811" s="186"/>
      <c r="T811" s="186"/>
    </row>
    <row r="812" spans="5:20">
      <c r="E812" s="186"/>
      <c r="J812" s="186"/>
      <c r="O812" s="186"/>
      <c r="T812" s="186"/>
    </row>
    <row r="813" spans="5:20">
      <c r="E813" s="186"/>
      <c r="J813" s="186"/>
      <c r="O813" s="186"/>
      <c r="T813" s="186"/>
    </row>
    <row r="814" spans="5:20">
      <c r="E814" s="186"/>
      <c r="J814" s="186"/>
      <c r="O814" s="186"/>
      <c r="T814" s="186"/>
    </row>
    <row r="815" spans="5:20">
      <c r="E815" s="186"/>
      <c r="J815" s="186"/>
      <c r="O815" s="186"/>
      <c r="T815" s="186"/>
    </row>
    <row r="816" spans="5:20">
      <c r="E816" s="186"/>
      <c r="J816" s="186"/>
      <c r="O816" s="186"/>
      <c r="T816" s="186"/>
    </row>
    <row r="817" spans="5:20">
      <c r="E817" s="186"/>
      <c r="J817" s="186"/>
      <c r="O817" s="186"/>
      <c r="T817" s="186"/>
    </row>
    <row r="818" spans="5:20">
      <c r="E818" s="186"/>
      <c r="J818" s="186"/>
      <c r="O818" s="186"/>
      <c r="T818" s="186"/>
    </row>
    <row r="819" spans="5:20">
      <c r="E819" s="186"/>
      <c r="J819" s="186"/>
      <c r="O819" s="186"/>
      <c r="T819" s="186"/>
    </row>
    <row r="820" spans="5:20">
      <c r="E820" s="186"/>
      <c r="J820" s="186"/>
      <c r="O820" s="186"/>
      <c r="T820" s="186"/>
    </row>
    <row r="821" spans="5:20">
      <c r="E821" s="186"/>
      <c r="J821" s="186"/>
      <c r="O821" s="186"/>
      <c r="T821" s="186"/>
    </row>
    <row r="822" spans="5:20">
      <c r="E822" s="186"/>
      <c r="J822" s="186"/>
      <c r="O822" s="186"/>
      <c r="T822" s="186"/>
    </row>
    <row r="823" spans="5:20">
      <c r="E823" s="186"/>
      <c r="J823" s="186"/>
      <c r="O823" s="186"/>
      <c r="T823" s="186"/>
    </row>
    <row r="824" spans="5:20">
      <c r="E824" s="186"/>
      <c r="J824" s="186"/>
      <c r="O824" s="186"/>
      <c r="T824" s="186"/>
    </row>
    <row r="825" spans="5:20">
      <c r="E825" s="186"/>
      <c r="J825" s="186"/>
      <c r="O825" s="186"/>
      <c r="T825" s="186"/>
    </row>
    <row r="826" spans="5:20">
      <c r="E826" s="186"/>
      <c r="J826" s="186"/>
      <c r="O826" s="186"/>
      <c r="T826" s="186"/>
    </row>
    <row r="827" spans="5:20">
      <c r="E827" s="186"/>
      <c r="J827" s="186"/>
      <c r="O827" s="186"/>
      <c r="T827" s="186"/>
    </row>
    <row r="828" spans="5:20">
      <c r="E828" s="186"/>
      <c r="J828" s="186"/>
      <c r="O828" s="186"/>
      <c r="T828" s="186"/>
    </row>
    <row r="829" spans="5:20">
      <c r="E829" s="186"/>
      <c r="J829" s="186"/>
      <c r="O829" s="186"/>
      <c r="T829" s="186"/>
    </row>
    <row r="830" spans="5:20">
      <c r="E830" s="186"/>
      <c r="J830" s="186"/>
      <c r="O830" s="186"/>
      <c r="T830" s="186"/>
    </row>
    <row r="831" spans="5:20">
      <c r="E831" s="186"/>
      <c r="J831" s="186"/>
      <c r="O831" s="186"/>
      <c r="T831" s="186"/>
    </row>
    <row r="832" spans="5:20">
      <c r="E832" s="186"/>
      <c r="J832" s="186"/>
      <c r="O832" s="186"/>
      <c r="T832" s="186"/>
    </row>
    <row r="833" spans="5:20">
      <c r="E833" s="186"/>
      <c r="J833" s="186"/>
      <c r="O833" s="186"/>
      <c r="T833" s="186"/>
    </row>
    <row r="834" spans="5:20">
      <c r="E834" s="186"/>
      <c r="J834" s="186"/>
      <c r="O834" s="186"/>
      <c r="T834" s="186"/>
    </row>
    <row r="835" spans="5:20">
      <c r="E835" s="186"/>
      <c r="J835" s="186"/>
      <c r="O835" s="186"/>
      <c r="T835" s="186"/>
    </row>
    <row r="836" spans="5:20">
      <c r="E836" s="186"/>
      <c r="J836" s="186"/>
      <c r="O836" s="186"/>
      <c r="T836" s="186"/>
    </row>
    <row r="837" spans="5:20">
      <c r="E837" s="186"/>
      <c r="J837" s="186"/>
      <c r="O837" s="186"/>
      <c r="T837" s="186"/>
    </row>
    <row r="838" spans="5:20">
      <c r="E838" s="186"/>
      <c r="J838" s="186"/>
      <c r="O838" s="186"/>
      <c r="T838" s="186"/>
    </row>
    <row r="839" spans="5:20">
      <c r="E839" s="186"/>
      <c r="J839" s="186"/>
      <c r="O839" s="186"/>
      <c r="T839" s="186"/>
    </row>
    <row r="840" spans="5:20">
      <c r="E840" s="186"/>
      <c r="J840" s="186"/>
      <c r="O840" s="186"/>
      <c r="T840" s="186"/>
    </row>
    <row r="841" spans="5:20">
      <c r="E841" s="186"/>
      <c r="J841" s="186"/>
      <c r="O841" s="186"/>
      <c r="T841" s="186"/>
    </row>
    <row r="842" spans="5:20">
      <c r="E842" s="186"/>
      <c r="J842" s="186"/>
      <c r="O842" s="186"/>
      <c r="T842" s="186"/>
    </row>
    <row r="843" spans="5:20">
      <c r="E843" s="186"/>
      <c r="J843" s="186"/>
      <c r="O843" s="186"/>
      <c r="T843" s="186"/>
    </row>
    <row r="844" spans="5:20">
      <c r="E844" s="186"/>
      <c r="J844" s="186"/>
      <c r="O844" s="186"/>
      <c r="T844" s="186"/>
    </row>
    <row r="845" spans="5:20">
      <c r="E845" s="186"/>
      <c r="J845" s="186"/>
      <c r="O845" s="186"/>
      <c r="T845" s="186"/>
    </row>
    <row r="846" spans="5:20">
      <c r="E846" s="186"/>
      <c r="J846" s="186"/>
      <c r="O846" s="186"/>
      <c r="T846" s="186"/>
    </row>
    <row r="847" spans="5:20">
      <c r="E847" s="186"/>
      <c r="J847" s="186"/>
      <c r="O847" s="186"/>
      <c r="T847" s="186"/>
    </row>
    <row r="848" spans="5:20">
      <c r="E848" s="186"/>
      <c r="J848" s="186"/>
      <c r="O848" s="186"/>
      <c r="T848" s="186"/>
    </row>
    <row r="849" spans="5:20">
      <c r="E849" s="186"/>
      <c r="J849" s="186"/>
      <c r="O849" s="186"/>
      <c r="T849" s="186"/>
    </row>
    <row r="850" spans="5:20">
      <c r="E850" s="186"/>
      <c r="J850" s="186"/>
      <c r="O850" s="186"/>
      <c r="T850" s="186"/>
    </row>
    <row r="851" spans="5:20">
      <c r="E851" s="186"/>
      <c r="J851" s="186"/>
      <c r="O851" s="186"/>
      <c r="T851" s="186"/>
    </row>
    <row r="852" spans="5:20">
      <c r="E852" s="186"/>
      <c r="J852" s="186"/>
      <c r="O852" s="186"/>
      <c r="T852" s="186"/>
    </row>
    <row r="853" spans="5:20">
      <c r="E853" s="186"/>
      <c r="J853" s="186"/>
      <c r="O853" s="186"/>
      <c r="T853" s="186"/>
    </row>
    <row r="854" spans="5:20">
      <c r="E854" s="186"/>
      <c r="J854" s="186"/>
      <c r="O854" s="186"/>
      <c r="T854" s="186"/>
    </row>
    <row r="855" spans="5:20">
      <c r="E855" s="186"/>
      <c r="J855" s="186"/>
      <c r="O855" s="186"/>
      <c r="T855" s="186"/>
    </row>
    <row r="856" spans="5:20">
      <c r="E856" s="186"/>
      <c r="J856" s="186"/>
      <c r="O856" s="186"/>
      <c r="T856" s="186"/>
    </row>
    <row r="857" spans="5:20">
      <c r="E857" s="186"/>
      <c r="J857" s="186"/>
      <c r="O857" s="186"/>
      <c r="T857" s="186"/>
    </row>
    <row r="858" spans="5:20">
      <c r="E858" s="186"/>
      <c r="J858" s="186"/>
      <c r="O858" s="186"/>
      <c r="T858" s="186"/>
    </row>
    <row r="859" spans="5:20">
      <c r="E859" s="186"/>
      <c r="J859" s="186"/>
      <c r="O859" s="186"/>
      <c r="T859" s="186"/>
    </row>
    <row r="860" spans="5:20">
      <c r="E860" s="186"/>
      <c r="J860" s="186"/>
      <c r="O860" s="186"/>
      <c r="T860" s="186"/>
    </row>
    <row r="861" spans="5:20">
      <c r="E861" s="186"/>
      <c r="J861" s="186"/>
      <c r="O861" s="186"/>
      <c r="T861" s="186"/>
    </row>
    <row r="862" spans="5:20">
      <c r="E862" s="186"/>
      <c r="J862" s="186"/>
      <c r="O862" s="186"/>
      <c r="T862" s="186"/>
    </row>
    <row r="863" spans="5:20">
      <c r="E863" s="186"/>
      <c r="J863" s="186"/>
      <c r="O863" s="186"/>
      <c r="T863" s="186"/>
    </row>
    <row r="864" spans="5:20">
      <c r="E864" s="186"/>
      <c r="J864" s="186"/>
      <c r="O864" s="186"/>
      <c r="T864" s="186"/>
    </row>
    <row r="865" spans="5:20">
      <c r="E865" s="186"/>
      <c r="J865" s="186"/>
      <c r="O865" s="186"/>
      <c r="T865" s="186"/>
    </row>
    <row r="866" spans="5:20">
      <c r="E866" s="186"/>
      <c r="J866" s="186"/>
      <c r="O866" s="186"/>
      <c r="T866" s="186"/>
    </row>
    <row r="867" spans="5:20">
      <c r="E867" s="186"/>
      <c r="J867" s="186"/>
      <c r="O867" s="186"/>
      <c r="T867" s="186"/>
    </row>
    <row r="868" spans="5:20">
      <c r="E868" s="186"/>
      <c r="J868" s="186"/>
      <c r="O868" s="186"/>
      <c r="T868" s="186"/>
    </row>
    <row r="869" spans="5:20">
      <c r="E869" s="186"/>
      <c r="J869" s="186"/>
      <c r="O869" s="186"/>
      <c r="T869" s="186"/>
    </row>
    <row r="870" spans="5:20">
      <c r="E870" s="186"/>
      <c r="J870" s="186"/>
      <c r="O870" s="186"/>
      <c r="T870" s="186"/>
    </row>
    <row r="871" spans="5:20">
      <c r="E871" s="186"/>
      <c r="J871" s="186"/>
      <c r="O871" s="186"/>
      <c r="T871" s="186"/>
    </row>
    <row r="872" spans="5:20">
      <c r="E872" s="186"/>
      <c r="J872" s="186"/>
      <c r="O872" s="186"/>
      <c r="T872" s="186"/>
    </row>
    <row r="873" spans="5:20">
      <c r="E873" s="186"/>
      <c r="J873" s="186"/>
      <c r="O873" s="186"/>
      <c r="T873" s="186"/>
    </row>
    <row r="874" spans="5:20">
      <c r="E874" s="186"/>
      <c r="J874" s="186"/>
      <c r="O874" s="186"/>
      <c r="T874" s="186"/>
    </row>
    <row r="875" spans="5:20">
      <c r="E875" s="186"/>
      <c r="J875" s="186"/>
      <c r="O875" s="186"/>
      <c r="T875" s="186"/>
    </row>
    <row r="876" spans="5:20">
      <c r="E876" s="186"/>
      <c r="J876" s="186"/>
      <c r="O876" s="186"/>
      <c r="T876" s="186"/>
    </row>
    <row r="877" spans="5:20">
      <c r="E877" s="186"/>
      <c r="J877" s="186"/>
      <c r="O877" s="186"/>
      <c r="T877" s="186"/>
    </row>
    <row r="878" spans="5:20">
      <c r="E878" s="186"/>
      <c r="J878" s="186"/>
      <c r="O878" s="186"/>
      <c r="T878" s="186"/>
    </row>
    <row r="879" spans="5:20">
      <c r="E879" s="186"/>
      <c r="J879" s="186"/>
      <c r="O879" s="186"/>
      <c r="T879" s="186"/>
    </row>
    <row r="880" spans="5:20">
      <c r="E880" s="186"/>
      <c r="J880" s="186"/>
      <c r="O880" s="186"/>
      <c r="T880" s="186"/>
    </row>
    <row r="881" spans="5:20">
      <c r="E881" s="186"/>
      <c r="J881" s="186"/>
      <c r="O881" s="186"/>
      <c r="T881" s="186"/>
    </row>
    <row r="882" spans="5:20">
      <c r="E882" s="186"/>
      <c r="J882" s="186"/>
      <c r="O882" s="186"/>
      <c r="T882" s="186"/>
    </row>
    <row r="883" spans="5:20">
      <c r="E883" s="186"/>
      <c r="J883" s="186"/>
      <c r="O883" s="186"/>
      <c r="T883" s="186"/>
    </row>
    <row r="884" spans="5:20">
      <c r="E884" s="186"/>
      <c r="J884" s="186"/>
      <c r="O884" s="186"/>
      <c r="T884" s="186"/>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4"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1" manualBreakCount="1">
    <brk id="15"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pageSetUpPr fitToPage="1"/>
  </sheetPr>
  <dimension ref="A1:U708"/>
  <sheetViews>
    <sheetView windowProtection="1" zoomScaleNormal="100" zoomScaleSheetLayoutView="100" workbookViewId="0">
      <selection activeCell="F25" sqref="F25"/>
    </sheetView>
  </sheetViews>
  <sheetFormatPr defaultColWidth="9.28515625" defaultRowHeight="12.75"/>
  <cols>
    <col min="1" max="1" width="7.140625" style="221" customWidth="1"/>
    <col min="2" max="2" width="44.5703125" style="187" customWidth="1"/>
    <col min="3" max="4" width="7.85546875" style="185" customWidth="1"/>
    <col min="5" max="5" width="7.85546875" style="112" customWidth="1"/>
    <col min="6" max="6" width="11.5703125" style="112" customWidth="1"/>
    <col min="7" max="7" width="3.7109375" style="112" customWidth="1"/>
    <col min="8" max="9" width="7.85546875" style="185" customWidth="1"/>
    <col min="10" max="10" width="7.85546875" style="112" customWidth="1"/>
    <col min="11" max="11" width="11.5703125" style="112" customWidth="1"/>
    <col min="12" max="12" width="3.7109375" style="112" customWidth="1"/>
    <col min="13" max="14" width="7.85546875" style="185" customWidth="1"/>
    <col min="15" max="15" width="7.85546875" style="112" customWidth="1"/>
    <col min="16" max="16" width="11.5703125" style="112" customWidth="1"/>
    <col min="17" max="17" width="3.7109375" style="112" customWidth="1"/>
    <col min="18" max="19" width="7.85546875" style="185" customWidth="1"/>
    <col min="20" max="20" width="7.85546875" style="112" customWidth="1"/>
    <col min="21" max="21" width="11.5703125" style="112" customWidth="1"/>
    <col min="22" max="256" width="9.28515625" style="112"/>
    <col min="257" max="257" width="7.140625" style="112" customWidth="1"/>
    <col min="258" max="258" width="44.5703125" style="112" customWidth="1"/>
    <col min="259" max="259" width="8.140625" style="112" customWidth="1"/>
    <col min="260" max="260" width="7.42578125" style="112" customWidth="1"/>
    <col min="261" max="261" width="9.85546875" style="112" customWidth="1"/>
    <col min="262" max="262" width="11.5703125" style="112" customWidth="1"/>
    <col min="263" max="512" width="9.28515625" style="112"/>
    <col min="513" max="513" width="7.140625" style="112" customWidth="1"/>
    <col min="514" max="514" width="44.5703125" style="112" customWidth="1"/>
    <col min="515" max="515" width="8.140625" style="112" customWidth="1"/>
    <col min="516" max="516" width="7.42578125" style="112" customWidth="1"/>
    <col min="517" max="517" width="9.85546875" style="112" customWidth="1"/>
    <col min="518" max="518" width="11.5703125" style="112" customWidth="1"/>
    <col min="519" max="768" width="9.28515625" style="112"/>
    <col min="769" max="769" width="7.140625" style="112" customWidth="1"/>
    <col min="770" max="770" width="44.5703125" style="112" customWidth="1"/>
    <col min="771" max="771" width="8.140625" style="112" customWidth="1"/>
    <col min="772" max="772" width="7.42578125" style="112" customWidth="1"/>
    <col min="773" max="773" width="9.85546875" style="112" customWidth="1"/>
    <col min="774" max="774" width="11.5703125" style="112" customWidth="1"/>
    <col min="775" max="1024" width="9.28515625" style="112"/>
    <col min="1025" max="1025" width="7.140625" style="112" customWidth="1"/>
    <col min="1026" max="1026" width="44.5703125" style="112" customWidth="1"/>
    <col min="1027" max="1027" width="8.140625" style="112" customWidth="1"/>
    <col min="1028" max="1028" width="7.42578125" style="112" customWidth="1"/>
    <col min="1029" max="1029" width="9.85546875" style="112" customWidth="1"/>
    <col min="1030" max="1030" width="11.5703125" style="112" customWidth="1"/>
    <col min="1031" max="1280" width="9.28515625" style="112"/>
    <col min="1281" max="1281" width="7.140625" style="112" customWidth="1"/>
    <col min="1282" max="1282" width="44.5703125" style="112" customWidth="1"/>
    <col min="1283" max="1283" width="8.140625" style="112" customWidth="1"/>
    <col min="1284" max="1284" width="7.42578125" style="112" customWidth="1"/>
    <col min="1285" max="1285" width="9.85546875" style="112" customWidth="1"/>
    <col min="1286" max="1286" width="11.5703125" style="112" customWidth="1"/>
    <col min="1287" max="1536" width="9.28515625" style="112"/>
    <col min="1537" max="1537" width="7.140625" style="112" customWidth="1"/>
    <col min="1538" max="1538" width="44.5703125" style="112" customWidth="1"/>
    <col min="1539" max="1539" width="8.140625" style="112" customWidth="1"/>
    <col min="1540" max="1540" width="7.42578125" style="112" customWidth="1"/>
    <col min="1541" max="1541" width="9.85546875" style="112" customWidth="1"/>
    <col min="1542" max="1542" width="11.5703125" style="112" customWidth="1"/>
    <col min="1543" max="1792" width="9.28515625" style="112"/>
    <col min="1793" max="1793" width="7.140625" style="112" customWidth="1"/>
    <col min="1794" max="1794" width="44.5703125" style="112" customWidth="1"/>
    <col min="1795" max="1795" width="8.140625" style="112" customWidth="1"/>
    <col min="1796" max="1796" width="7.42578125" style="112" customWidth="1"/>
    <col min="1797" max="1797" width="9.85546875" style="112" customWidth="1"/>
    <col min="1798" max="1798" width="11.5703125" style="112" customWidth="1"/>
    <col min="1799" max="2048" width="9.28515625" style="112"/>
    <col min="2049" max="2049" width="7.140625" style="112" customWidth="1"/>
    <col min="2050" max="2050" width="44.5703125" style="112" customWidth="1"/>
    <col min="2051" max="2051" width="8.140625" style="112" customWidth="1"/>
    <col min="2052" max="2052" width="7.42578125" style="112" customWidth="1"/>
    <col min="2053" max="2053" width="9.85546875" style="112" customWidth="1"/>
    <col min="2054" max="2054" width="11.5703125" style="112" customWidth="1"/>
    <col min="2055" max="2304" width="9.28515625" style="112"/>
    <col min="2305" max="2305" width="7.140625" style="112" customWidth="1"/>
    <col min="2306" max="2306" width="44.5703125" style="112" customWidth="1"/>
    <col min="2307" max="2307" width="8.140625" style="112" customWidth="1"/>
    <col min="2308" max="2308" width="7.42578125" style="112" customWidth="1"/>
    <col min="2309" max="2309" width="9.85546875" style="112" customWidth="1"/>
    <col min="2310" max="2310" width="11.5703125" style="112" customWidth="1"/>
    <col min="2311" max="2560" width="9.28515625" style="112"/>
    <col min="2561" max="2561" width="7.140625" style="112" customWidth="1"/>
    <col min="2562" max="2562" width="44.5703125" style="112" customWidth="1"/>
    <col min="2563" max="2563" width="8.140625" style="112" customWidth="1"/>
    <col min="2564" max="2564" width="7.42578125" style="112" customWidth="1"/>
    <col min="2565" max="2565" width="9.85546875" style="112" customWidth="1"/>
    <col min="2566" max="2566" width="11.5703125" style="112" customWidth="1"/>
    <col min="2567" max="2816" width="9.28515625" style="112"/>
    <col min="2817" max="2817" width="7.140625" style="112" customWidth="1"/>
    <col min="2818" max="2818" width="44.5703125" style="112" customWidth="1"/>
    <col min="2819" max="2819" width="8.140625" style="112" customWidth="1"/>
    <col min="2820" max="2820" width="7.42578125" style="112" customWidth="1"/>
    <col min="2821" max="2821" width="9.85546875" style="112" customWidth="1"/>
    <col min="2822" max="2822" width="11.5703125" style="112" customWidth="1"/>
    <col min="2823" max="3072" width="9.28515625" style="112"/>
    <col min="3073" max="3073" width="7.140625" style="112" customWidth="1"/>
    <col min="3074" max="3074" width="44.5703125" style="112" customWidth="1"/>
    <col min="3075" max="3075" width="8.140625" style="112" customWidth="1"/>
    <col min="3076" max="3076" width="7.42578125" style="112" customWidth="1"/>
    <col min="3077" max="3077" width="9.85546875" style="112" customWidth="1"/>
    <col min="3078" max="3078" width="11.5703125" style="112" customWidth="1"/>
    <col min="3079" max="3328" width="9.28515625" style="112"/>
    <col min="3329" max="3329" width="7.140625" style="112" customWidth="1"/>
    <col min="3330" max="3330" width="44.5703125" style="112" customWidth="1"/>
    <col min="3331" max="3331" width="8.140625" style="112" customWidth="1"/>
    <col min="3332" max="3332" width="7.42578125" style="112" customWidth="1"/>
    <col min="3333" max="3333" width="9.85546875" style="112" customWidth="1"/>
    <col min="3334" max="3334" width="11.5703125" style="112" customWidth="1"/>
    <col min="3335" max="3584" width="9.28515625" style="112"/>
    <col min="3585" max="3585" width="7.140625" style="112" customWidth="1"/>
    <col min="3586" max="3586" width="44.5703125" style="112" customWidth="1"/>
    <col min="3587" max="3587" width="8.140625" style="112" customWidth="1"/>
    <col min="3588" max="3588" width="7.42578125" style="112" customWidth="1"/>
    <col min="3589" max="3589" width="9.85546875" style="112" customWidth="1"/>
    <col min="3590" max="3590" width="11.5703125" style="112" customWidth="1"/>
    <col min="3591" max="3840" width="9.28515625" style="112"/>
    <col min="3841" max="3841" width="7.140625" style="112" customWidth="1"/>
    <col min="3842" max="3842" width="44.5703125" style="112" customWidth="1"/>
    <col min="3843" max="3843" width="8.140625" style="112" customWidth="1"/>
    <col min="3844" max="3844" width="7.42578125" style="112" customWidth="1"/>
    <col min="3845" max="3845" width="9.85546875" style="112" customWidth="1"/>
    <col min="3846" max="3846" width="11.5703125" style="112" customWidth="1"/>
    <col min="3847" max="4096" width="9.28515625" style="112"/>
    <col min="4097" max="4097" width="7.140625" style="112" customWidth="1"/>
    <col min="4098" max="4098" width="44.5703125" style="112" customWidth="1"/>
    <col min="4099" max="4099" width="8.140625" style="112" customWidth="1"/>
    <col min="4100" max="4100" width="7.42578125" style="112" customWidth="1"/>
    <col min="4101" max="4101" width="9.85546875" style="112" customWidth="1"/>
    <col min="4102" max="4102" width="11.5703125" style="112" customWidth="1"/>
    <col min="4103" max="4352" width="9.28515625" style="112"/>
    <col min="4353" max="4353" width="7.140625" style="112" customWidth="1"/>
    <col min="4354" max="4354" width="44.5703125" style="112" customWidth="1"/>
    <col min="4355" max="4355" width="8.140625" style="112" customWidth="1"/>
    <col min="4356" max="4356" width="7.42578125" style="112" customWidth="1"/>
    <col min="4357" max="4357" width="9.85546875" style="112" customWidth="1"/>
    <col min="4358" max="4358" width="11.5703125" style="112" customWidth="1"/>
    <col min="4359" max="4608" width="9.28515625" style="112"/>
    <col min="4609" max="4609" width="7.140625" style="112" customWidth="1"/>
    <col min="4610" max="4610" width="44.5703125" style="112" customWidth="1"/>
    <col min="4611" max="4611" width="8.140625" style="112" customWidth="1"/>
    <col min="4612" max="4612" width="7.42578125" style="112" customWidth="1"/>
    <col min="4613" max="4613" width="9.85546875" style="112" customWidth="1"/>
    <col min="4614" max="4614" width="11.5703125" style="112" customWidth="1"/>
    <col min="4615" max="4864" width="9.28515625" style="112"/>
    <col min="4865" max="4865" width="7.140625" style="112" customWidth="1"/>
    <col min="4866" max="4866" width="44.5703125" style="112" customWidth="1"/>
    <col min="4867" max="4867" width="8.140625" style="112" customWidth="1"/>
    <col min="4868" max="4868" width="7.42578125" style="112" customWidth="1"/>
    <col min="4869" max="4869" width="9.85546875" style="112" customWidth="1"/>
    <col min="4870" max="4870" width="11.5703125" style="112" customWidth="1"/>
    <col min="4871" max="5120" width="9.28515625" style="112"/>
    <col min="5121" max="5121" width="7.140625" style="112" customWidth="1"/>
    <col min="5122" max="5122" width="44.5703125" style="112" customWidth="1"/>
    <col min="5123" max="5123" width="8.140625" style="112" customWidth="1"/>
    <col min="5124" max="5124" width="7.42578125" style="112" customWidth="1"/>
    <col min="5125" max="5125" width="9.85546875" style="112" customWidth="1"/>
    <col min="5126" max="5126" width="11.5703125" style="112" customWidth="1"/>
    <col min="5127" max="5376" width="9.28515625" style="112"/>
    <col min="5377" max="5377" width="7.140625" style="112" customWidth="1"/>
    <col min="5378" max="5378" width="44.5703125" style="112" customWidth="1"/>
    <col min="5379" max="5379" width="8.140625" style="112" customWidth="1"/>
    <col min="5380" max="5380" width="7.42578125" style="112" customWidth="1"/>
    <col min="5381" max="5381" width="9.85546875" style="112" customWidth="1"/>
    <col min="5382" max="5382" width="11.5703125" style="112" customWidth="1"/>
    <col min="5383" max="5632" width="9.28515625" style="112"/>
    <col min="5633" max="5633" width="7.140625" style="112" customWidth="1"/>
    <col min="5634" max="5634" width="44.5703125" style="112" customWidth="1"/>
    <col min="5635" max="5635" width="8.140625" style="112" customWidth="1"/>
    <col min="5636" max="5636" width="7.42578125" style="112" customWidth="1"/>
    <col min="5637" max="5637" width="9.85546875" style="112" customWidth="1"/>
    <col min="5638" max="5638" width="11.5703125" style="112" customWidth="1"/>
    <col min="5639" max="5888" width="9.28515625" style="112"/>
    <col min="5889" max="5889" width="7.140625" style="112" customWidth="1"/>
    <col min="5890" max="5890" width="44.5703125" style="112" customWidth="1"/>
    <col min="5891" max="5891" width="8.140625" style="112" customWidth="1"/>
    <col min="5892" max="5892" width="7.42578125" style="112" customWidth="1"/>
    <col min="5893" max="5893" width="9.85546875" style="112" customWidth="1"/>
    <col min="5894" max="5894" width="11.5703125" style="112" customWidth="1"/>
    <col min="5895" max="6144" width="9.28515625" style="112"/>
    <col min="6145" max="6145" width="7.140625" style="112" customWidth="1"/>
    <col min="6146" max="6146" width="44.5703125" style="112" customWidth="1"/>
    <col min="6147" max="6147" width="8.140625" style="112" customWidth="1"/>
    <col min="6148" max="6148" width="7.42578125" style="112" customWidth="1"/>
    <col min="6149" max="6149" width="9.85546875" style="112" customWidth="1"/>
    <col min="6150" max="6150" width="11.5703125" style="112" customWidth="1"/>
    <col min="6151" max="6400" width="9.28515625" style="112"/>
    <col min="6401" max="6401" width="7.140625" style="112" customWidth="1"/>
    <col min="6402" max="6402" width="44.5703125" style="112" customWidth="1"/>
    <col min="6403" max="6403" width="8.140625" style="112" customWidth="1"/>
    <col min="6404" max="6404" width="7.42578125" style="112" customWidth="1"/>
    <col min="6405" max="6405" width="9.85546875" style="112" customWidth="1"/>
    <col min="6406" max="6406" width="11.5703125" style="112" customWidth="1"/>
    <col min="6407" max="6656" width="9.28515625" style="112"/>
    <col min="6657" max="6657" width="7.140625" style="112" customWidth="1"/>
    <col min="6658" max="6658" width="44.5703125" style="112" customWidth="1"/>
    <col min="6659" max="6659" width="8.140625" style="112" customWidth="1"/>
    <col min="6660" max="6660" width="7.42578125" style="112" customWidth="1"/>
    <col min="6661" max="6661" width="9.85546875" style="112" customWidth="1"/>
    <col min="6662" max="6662" width="11.5703125" style="112" customWidth="1"/>
    <col min="6663" max="6912" width="9.28515625" style="112"/>
    <col min="6913" max="6913" width="7.140625" style="112" customWidth="1"/>
    <col min="6914" max="6914" width="44.5703125" style="112" customWidth="1"/>
    <col min="6915" max="6915" width="8.140625" style="112" customWidth="1"/>
    <col min="6916" max="6916" width="7.42578125" style="112" customWidth="1"/>
    <col min="6917" max="6917" width="9.85546875" style="112" customWidth="1"/>
    <col min="6918" max="6918" width="11.5703125" style="112" customWidth="1"/>
    <col min="6919" max="7168" width="9.28515625" style="112"/>
    <col min="7169" max="7169" width="7.140625" style="112" customWidth="1"/>
    <col min="7170" max="7170" width="44.5703125" style="112" customWidth="1"/>
    <col min="7171" max="7171" width="8.140625" style="112" customWidth="1"/>
    <col min="7172" max="7172" width="7.42578125" style="112" customWidth="1"/>
    <col min="7173" max="7173" width="9.85546875" style="112" customWidth="1"/>
    <col min="7174" max="7174" width="11.5703125" style="112" customWidth="1"/>
    <col min="7175" max="7424" width="9.28515625" style="112"/>
    <col min="7425" max="7425" width="7.140625" style="112" customWidth="1"/>
    <col min="7426" max="7426" width="44.5703125" style="112" customWidth="1"/>
    <col min="7427" max="7427" width="8.140625" style="112" customWidth="1"/>
    <col min="7428" max="7428" width="7.42578125" style="112" customWidth="1"/>
    <col min="7429" max="7429" width="9.85546875" style="112" customWidth="1"/>
    <col min="7430" max="7430" width="11.5703125" style="112" customWidth="1"/>
    <col min="7431" max="7680" width="9.28515625" style="112"/>
    <col min="7681" max="7681" width="7.140625" style="112" customWidth="1"/>
    <col min="7682" max="7682" width="44.5703125" style="112" customWidth="1"/>
    <col min="7683" max="7683" width="8.140625" style="112" customWidth="1"/>
    <col min="7684" max="7684" width="7.42578125" style="112" customWidth="1"/>
    <col min="7685" max="7685" width="9.85546875" style="112" customWidth="1"/>
    <col min="7686" max="7686" width="11.5703125" style="112" customWidth="1"/>
    <col min="7687" max="7936" width="9.28515625" style="112"/>
    <col min="7937" max="7937" width="7.140625" style="112" customWidth="1"/>
    <col min="7938" max="7938" width="44.5703125" style="112" customWidth="1"/>
    <col min="7939" max="7939" width="8.140625" style="112" customWidth="1"/>
    <col min="7940" max="7940" width="7.42578125" style="112" customWidth="1"/>
    <col min="7941" max="7941" width="9.85546875" style="112" customWidth="1"/>
    <col min="7942" max="7942" width="11.5703125" style="112" customWidth="1"/>
    <col min="7943" max="8192" width="9.28515625" style="112"/>
    <col min="8193" max="8193" width="7.140625" style="112" customWidth="1"/>
    <col min="8194" max="8194" width="44.5703125" style="112" customWidth="1"/>
    <col min="8195" max="8195" width="8.140625" style="112" customWidth="1"/>
    <col min="8196" max="8196" width="7.42578125" style="112" customWidth="1"/>
    <col min="8197" max="8197" width="9.85546875" style="112" customWidth="1"/>
    <col min="8198" max="8198" width="11.5703125" style="112" customWidth="1"/>
    <col min="8199" max="8448" width="9.28515625" style="112"/>
    <col min="8449" max="8449" width="7.140625" style="112" customWidth="1"/>
    <col min="8450" max="8450" width="44.5703125" style="112" customWidth="1"/>
    <col min="8451" max="8451" width="8.140625" style="112" customWidth="1"/>
    <col min="8452" max="8452" width="7.42578125" style="112" customWidth="1"/>
    <col min="8453" max="8453" width="9.85546875" style="112" customWidth="1"/>
    <col min="8454" max="8454" width="11.5703125" style="112" customWidth="1"/>
    <col min="8455" max="8704" width="9.28515625" style="112"/>
    <col min="8705" max="8705" width="7.140625" style="112" customWidth="1"/>
    <col min="8706" max="8706" width="44.5703125" style="112" customWidth="1"/>
    <col min="8707" max="8707" width="8.140625" style="112" customWidth="1"/>
    <col min="8708" max="8708" width="7.42578125" style="112" customWidth="1"/>
    <col min="8709" max="8709" width="9.85546875" style="112" customWidth="1"/>
    <col min="8710" max="8710" width="11.5703125" style="112" customWidth="1"/>
    <col min="8711" max="8960" width="9.28515625" style="112"/>
    <col min="8961" max="8961" width="7.140625" style="112" customWidth="1"/>
    <col min="8962" max="8962" width="44.5703125" style="112" customWidth="1"/>
    <col min="8963" max="8963" width="8.140625" style="112" customWidth="1"/>
    <col min="8964" max="8964" width="7.42578125" style="112" customWidth="1"/>
    <col min="8965" max="8965" width="9.85546875" style="112" customWidth="1"/>
    <col min="8966" max="8966" width="11.5703125" style="112" customWidth="1"/>
    <col min="8967" max="9216" width="9.28515625" style="112"/>
    <col min="9217" max="9217" width="7.140625" style="112" customWidth="1"/>
    <col min="9218" max="9218" width="44.5703125" style="112" customWidth="1"/>
    <col min="9219" max="9219" width="8.140625" style="112" customWidth="1"/>
    <col min="9220" max="9220" width="7.42578125" style="112" customWidth="1"/>
    <col min="9221" max="9221" width="9.85546875" style="112" customWidth="1"/>
    <col min="9222" max="9222" width="11.5703125" style="112" customWidth="1"/>
    <col min="9223" max="9472" width="9.28515625" style="112"/>
    <col min="9473" max="9473" width="7.140625" style="112" customWidth="1"/>
    <col min="9474" max="9474" width="44.5703125" style="112" customWidth="1"/>
    <col min="9475" max="9475" width="8.140625" style="112" customWidth="1"/>
    <col min="9476" max="9476" width="7.42578125" style="112" customWidth="1"/>
    <col min="9477" max="9477" width="9.85546875" style="112" customWidth="1"/>
    <col min="9478" max="9478" width="11.5703125" style="112" customWidth="1"/>
    <col min="9479" max="9728" width="9.28515625" style="112"/>
    <col min="9729" max="9729" width="7.140625" style="112" customWidth="1"/>
    <col min="9730" max="9730" width="44.5703125" style="112" customWidth="1"/>
    <col min="9731" max="9731" width="8.140625" style="112" customWidth="1"/>
    <col min="9732" max="9732" width="7.42578125" style="112" customWidth="1"/>
    <col min="9733" max="9733" width="9.85546875" style="112" customWidth="1"/>
    <col min="9734" max="9734" width="11.5703125" style="112" customWidth="1"/>
    <col min="9735" max="9984" width="9.28515625" style="112"/>
    <col min="9985" max="9985" width="7.140625" style="112" customWidth="1"/>
    <col min="9986" max="9986" width="44.5703125" style="112" customWidth="1"/>
    <col min="9987" max="9987" width="8.140625" style="112" customWidth="1"/>
    <col min="9988" max="9988" width="7.42578125" style="112" customWidth="1"/>
    <col min="9989" max="9989" width="9.85546875" style="112" customWidth="1"/>
    <col min="9990" max="9990" width="11.5703125" style="112" customWidth="1"/>
    <col min="9991" max="10240" width="9.28515625" style="112"/>
    <col min="10241" max="10241" width="7.140625" style="112" customWidth="1"/>
    <col min="10242" max="10242" width="44.5703125" style="112" customWidth="1"/>
    <col min="10243" max="10243" width="8.140625" style="112" customWidth="1"/>
    <col min="10244" max="10244" width="7.42578125" style="112" customWidth="1"/>
    <col min="10245" max="10245" width="9.85546875" style="112" customWidth="1"/>
    <col min="10246" max="10246" width="11.5703125" style="112" customWidth="1"/>
    <col min="10247" max="10496" width="9.28515625" style="112"/>
    <col min="10497" max="10497" width="7.140625" style="112" customWidth="1"/>
    <col min="10498" max="10498" width="44.5703125" style="112" customWidth="1"/>
    <col min="10499" max="10499" width="8.140625" style="112" customWidth="1"/>
    <col min="10500" max="10500" width="7.42578125" style="112" customWidth="1"/>
    <col min="10501" max="10501" width="9.85546875" style="112" customWidth="1"/>
    <col min="10502" max="10502" width="11.5703125" style="112" customWidth="1"/>
    <col min="10503" max="10752" width="9.28515625" style="112"/>
    <col min="10753" max="10753" width="7.140625" style="112" customWidth="1"/>
    <col min="10754" max="10754" width="44.5703125" style="112" customWidth="1"/>
    <col min="10755" max="10755" width="8.140625" style="112" customWidth="1"/>
    <col min="10756" max="10756" width="7.42578125" style="112" customWidth="1"/>
    <col min="10757" max="10757" width="9.85546875" style="112" customWidth="1"/>
    <col min="10758" max="10758" width="11.5703125" style="112" customWidth="1"/>
    <col min="10759" max="11008" width="9.28515625" style="112"/>
    <col min="11009" max="11009" width="7.140625" style="112" customWidth="1"/>
    <col min="11010" max="11010" width="44.5703125" style="112" customWidth="1"/>
    <col min="11011" max="11011" width="8.140625" style="112" customWidth="1"/>
    <col min="11012" max="11012" width="7.42578125" style="112" customWidth="1"/>
    <col min="11013" max="11013" width="9.85546875" style="112" customWidth="1"/>
    <col min="11014" max="11014" width="11.5703125" style="112" customWidth="1"/>
    <col min="11015" max="11264" width="9.28515625" style="112"/>
    <col min="11265" max="11265" width="7.140625" style="112" customWidth="1"/>
    <col min="11266" max="11266" width="44.5703125" style="112" customWidth="1"/>
    <col min="11267" max="11267" width="8.140625" style="112" customWidth="1"/>
    <col min="11268" max="11268" width="7.42578125" style="112" customWidth="1"/>
    <col min="11269" max="11269" width="9.85546875" style="112" customWidth="1"/>
    <col min="11270" max="11270" width="11.5703125" style="112" customWidth="1"/>
    <col min="11271" max="11520" width="9.28515625" style="112"/>
    <col min="11521" max="11521" width="7.140625" style="112" customWidth="1"/>
    <col min="11522" max="11522" width="44.5703125" style="112" customWidth="1"/>
    <col min="11523" max="11523" width="8.140625" style="112" customWidth="1"/>
    <col min="11524" max="11524" width="7.42578125" style="112" customWidth="1"/>
    <col min="11525" max="11525" width="9.85546875" style="112" customWidth="1"/>
    <col min="11526" max="11526" width="11.5703125" style="112" customWidth="1"/>
    <col min="11527" max="11776" width="9.28515625" style="112"/>
    <col min="11777" max="11777" width="7.140625" style="112" customWidth="1"/>
    <col min="11778" max="11778" width="44.5703125" style="112" customWidth="1"/>
    <col min="11779" max="11779" width="8.140625" style="112" customWidth="1"/>
    <col min="11780" max="11780" width="7.42578125" style="112" customWidth="1"/>
    <col min="11781" max="11781" width="9.85546875" style="112" customWidth="1"/>
    <col min="11782" max="11782" width="11.5703125" style="112" customWidth="1"/>
    <col min="11783" max="12032" width="9.28515625" style="112"/>
    <col min="12033" max="12033" width="7.140625" style="112" customWidth="1"/>
    <col min="12034" max="12034" width="44.5703125" style="112" customWidth="1"/>
    <col min="12035" max="12035" width="8.140625" style="112" customWidth="1"/>
    <col min="12036" max="12036" width="7.42578125" style="112" customWidth="1"/>
    <col min="12037" max="12037" width="9.85546875" style="112" customWidth="1"/>
    <col min="12038" max="12038" width="11.5703125" style="112" customWidth="1"/>
    <col min="12039" max="12288" width="9.28515625" style="112"/>
    <col min="12289" max="12289" width="7.140625" style="112" customWidth="1"/>
    <col min="12290" max="12290" width="44.5703125" style="112" customWidth="1"/>
    <col min="12291" max="12291" width="8.140625" style="112" customWidth="1"/>
    <col min="12292" max="12292" width="7.42578125" style="112" customWidth="1"/>
    <col min="12293" max="12293" width="9.85546875" style="112" customWidth="1"/>
    <col min="12294" max="12294" width="11.5703125" style="112" customWidth="1"/>
    <col min="12295" max="12544" width="9.28515625" style="112"/>
    <col min="12545" max="12545" width="7.140625" style="112" customWidth="1"/>
    <col min="12546" max="12546" width="44.5703125" style="112" customWidth="1"/>
    <col min="12547" max="12547" width="8.140625" style="112" customWidth="1"/>
    <col min="12548" max="12548" width="7.42578125" style="112" customWidth="1"/>
    <col min="12549" max="12549" width="9.85546875" style="112" customWidth="1"/>
    <col min="12550" max="12550" width="11.5703125" style="112" customWidth="1"/>
    <col min="12551" max="12800" width="9.28515625" style="112"/>
    <col min="12801" max="12801" width="7.140625" style="112" customWidth="1"/>
    <col min="12802" max="12802" width="44.5703125" style="112" customWidth="1"/>
    <col min="12803" max="12803" width="8.140625" style="112" customWidth="1"/>
    <col min="12804" max="12804" width="7.42578125" style="112" customWidth="1"/>
    <col min="12805" max="12805" width="9.85546875" style="112" customWidth="1"/>
    <col min="12806" max="12806" width="11.5703125" style="112" customWidth="1"/>
    <col min="12807" max="13056" width="9.28515625" style="112"/>
    <col min="13057" max="13057" width="7.140625" style="112" customWidth="1"/>
    <col min="13058" max="13058" width="44.5703125" style="112" customWidth="1"/>
    <col min="13059" max="13059" width="8.140625" style="112" customWidth="1"/>
    <col min="13060" max="13060" width="7.42578125" style="112" customWidth="1"/>
    <col min="13061" max="13061" width="9.85546875" style="112" customWidth="1"/>
    <col min="13062" max="13062" width="11.5703125" style="112" customWidth="1"/>
    <col min="13063" max="13312" width="9.28515625" style="112"/>
    <col min="13313" max="13313" width="7.140625" style="112" customWidth="1"/>
    <col min="13314" max="13314" width="44.5703125" style="112" customWidth="1"/>
    <col min="13315" max="13315" width="8.140625" style="112" customWidth="1"/>
    <col min="13316" max="13316" width="7.42578125" style="112" customWidth="1"/>
    <col min="13317" max="13317" width="9.85546875" style="112" customWidth="1"/>
    <col min="13318" max="13318" width="11.5703125" style="112" customWidth="1"/>
    <col min="13319" max="13568" width="9.28515625" style="112"/>
    <col min="13569" max="13569" width="7.140625" style="112" customWidth="1"/>
    <col min="13570" max="13570" width="44.5703125" style="112" customWidth="1"/>
    <col min="13571" max="13571" width="8.140625" style="112" customWidth="1"/>
    <col min="13572" max="13572" width="7.42578125" style="112" customWidth="1"/>
    <col min="13573" max="13573" width="9.85546875" style="112" customWidth="1"/>
    <col min="13574" max="13574" width="11.5703125" style="112" customWidth="1"/>
    <col min="13575" max="13824" width="9.28515625" style="112"/>
    <col min="13825" max="13825" width="7.140625" style="112" customWidth="1"/>
    <col min="13826" max="13826" width="44.5703125" style="112" customWidth="1"/>
    <col min="13827" max="13827" width="8.140625" style="112" customWidth="1"/>
    <col min="13828" max="13828" width="7.42578125" style="112" customWidth="1"/>
    <col min="13829" max="13829" width="9.85546875" style="112" customWidth="1"/>
    <col min="13830" max="13830" width="11.5703125" style="112" customWidth="1"/>
    <col min="13831" max="14080" width="9.28515625" style="112"/>
    <col min="14081" max="14081" width="7.140625" style="112" customWidth="1"/>
    <col min="14082" max="14082" width="44.5703125" style="112" customWidth="1"/>
    <col min="14083" max="14083" width="8.140625" style="112" customWidth="1"/>
    <col min="14084" max="14084" width="7.42578125" style="112" customWidth="1"/>
    <col min="14085" max="14085" width="9.85546875" style="112" customWidth="1"/>
    <col min="14086" max="14086" width="11.5703125" style="112" customWidth="1"/>
    <col min="14087" max="14336" width="9.28515625" style="112"/>
    <col min="14337" max="14337" width="7.140625" style="112" customWidth="1"/>
    <col min="14338" max="14338" width="44.5703125" style="112" customWidth="1"/>
    <col min="14339" max="14339" width="8.140625" style="112" customWidth="1"/>
    <col min="14340" max="14340" width="7.42578125" style="112" customWidth="1"/>
    <col min="14341" max="14341" width="9.85546875" style="112" customWidth="1"/>
    <col min="14342" max="14342" width="11.5703125" style="112" customWidth="1"/>
    <col min="14343" max="14592" width="9.28515625" style="112"/>
    <col min="14593" max="14593" width="7.140625" style="112" customWidth="1"/>
    <col min="14594" max="14594" width="44.5703125" style="112" customWidth="1"/>
    <col min="14595" max="14595" width="8.140625" style="112" customWidth="1"/>
    <col min="14596" max="14596" width="7.42578125" style="112" customWidth="1"/>
    <col min="14597" max="14597" width="9.85546875" style="112" customWidth="1"/>
    <col min="14598" max="14598" width="11.5703125" style="112" customWidth="1"/>
    <col min="14599" max="14848" width="9.28515625" style="112"/>
    <col min="14849" max="14849" width="7.140625" style="112" customWidth="1"/>
    <col min="14850" max="14850" width="44.5703125" style="112" customWidth="1"/>
    <col min="14851" max="14851" width="8.140625" style="112" customWidth="1"/>
    <col min="14852" max="14852" width="7.42578125" style="112" customWidth="1"/>
    <col min="14853" max="14853" width="9.85546875" style="112" customWidth="1"/>
    <col min="14854" max="14854" width="11.5703125" style="112" customWidth="1"/>
    <col min="14855" max="15104" width="9.28515625" style="112"/>
    <col min="15105" max="15105" width="7.140625" style="112" customWidth="1"/>
    <col min="15106" max="15106" width="44.5703125" style="112" customWidth="1"/>
    <col min="15107" max="15107" width="8.140625" style="112" customWidth="1"/>
    <col min="15108" max="15108" width="7.42578125" style="112" customWidth="1"/>
    <col min="15109" max="15109" width="9.85546875" style="112" customWidth="1"/>
    <col min="15110" max="15110" width="11.5703125" style="112" customWidth="1"/>
    <col min="15111" max="15360" width="9.28515625" style="112"/>
    <col min="15361" max="15361" width="7.140625" style="112" customWidth="1"/>
    <col min="15362" max="15362" width="44.5703125" style="112" customWidth="1"/>
    <col min="15363" max="15363" width="8.140625" style="112" customWidth="1"/>
    <col min="15364" max="15364" width="7.42578125" style="112" customWidth="1"/>
    <col min="15365" max="15365" width="9.85546875" style="112" customWidth="1"/>
    <col min="15366" max="15366" width="11.5703125" style="112" customWidth="1"/>
    <col min="15367" max="15616" width="9.28515625" style="112"/>
    <col min="15617" max="15617" width="7.140625" style="112" customWidth="1"/>
    <col min="15618" max="15618" width="44.5703125" style="112" customWidth="1"/>
    <col min="15619" max="15619" width="8.140625" style="112" customWidth="1"/>
    <col min="15620" max="15620" width="7.42578125" style="112" customWidth="1"/>
    <col min="15621" max="15621" width="9.85546875" style="112" customWidth="1"/>
    <col min="15622" max="15622" width="11.5703125" style="112" customWidth="1"/>
    <col min="15623" max="15872" width="9.28515625" style="112"/>
    <col min="15873" max="15873" width="7.140625" style="112" customWidth="1"/>
    <col min="15874" max="15874" width="44.5703125" style="112" customWidth="1"/>
    <col min="15875" max="15875" width="8.140625" style="112" customWidth="1"/>
    <col min="15876" max="15876" width="7.42578125" style="112" customWidth="1"/>
    <col min="15877" max="15877" width="9.85546875" style="112" customWidth="1"/>
    <col min="15878" max="15878" width="11.5703125" style="112" customWidth="1"/>
    <col min="15879" max="16128" width="9.28515625" style="112"/>
    <col min="16129" max="16129" width="7.140625" style="112" customWidth="1"/>
    <col min="16130" max="16130" width="44.5703125" style="112" customWidth="1"/>
    <col min="16131" max="16131" width="8.140625" style="112" customWidth="1"/>
    <col min="16132" max="16132" width="7.42578125" style="112" customWidth="1"/>
    <col min="16133" max="16133" width="9.85546875" style="112" customWidth="1"/>
    <col min="16134" max="16134" width="11.5703125" style="112" customWidth="1"/>
    <col min="16135" max="16384" width="9.28515625" style="112"/>
  </cols>
  <sheetData>
    <row r="1" spans="1:21">
      <c r="C1" s="1160" t="s">
        <v>1265</v>
      </c>
      <c r="D1" s="1160"/>
      <c r="E1" s="1160"/>
      <c r="F1" s="1160"/>
      <c r="H1" s="1160" t="s">
        <v>1990</v>
      </c>
      <c r="I1" s="1160"/>
      <c r="J1" s="1160"/>
      <c r="K1" s="1160"/>
      <c r="M1" s="1160" t="s">
        <v>1991</v>
      </c>
      <c r="N1" s="1160"/>
      <c r="O1" s="1160"/>
      <c r="P1" s="1160"/>
      <c r="R1" s="1160" t="s">
        <v>1992</v>
      </c>
      <c r="S1" s="1160"/>
      <c r="T1" s="1160"/>
      <c r="U1" s="1160"/>
    </row>
    <row r="2" spans="1:21" s="106" customFormat="1">
      <c r="A2" s="115"/>
      <c r="B2" s="116"/>
      <c r="C2" s="117"/>
      <c r="D2" s="117"/>
      <c r="E2" s="118"/>
      <c r="F2" s="118"/>
      <c r="H2" s="117"/>
      <c r="I2" s="117"/>
      <c r="J2" s="118"/>
      <c r="K2" s="118"/>
      <c r="M2" s="117"/>
      <c r="N2" s="117"/>
      <c r="O2" s="118"/>
      <c r="P2" s="118"/>
      <c r="R2" s="117"/>
      <c r="S2" s="117"/>
      <c r="T2" s="118"/>
      <c r="U2" s="118"/>
    </row>
    <row r="3" spans="1:21" s="241" customFormat="1" ht="25.5">
      <c r="A3" s="107" t="s">
        <v>1269</v>
      </c>
      <c r="B3" s="103" t="s">
        <v>1270</v>
      </c>
      <c r="C3" s="103" t="s">
        <v>1271</v>
      </c>
      <c r="D3" s="103" t="s">
        <v>1272</v>
      </c>
      <c r="E3" s="103" t="s">
        <v>1257</v>
      </c>
      <c r="F3" s="103" t="s">
        <v>1253</v>
      </c>
      <c r="H3" s="103" t="s">
        <v>1271</v>
      </c>
      <c r="I3" s="103" t="s">
        <v>1272</v>
      </c>
      <c r="J3" s="103" t="s">
        <v>1257</v>
      </c>
      <c r="K3" s="103" t="s">
        <v>1253</v>
      </c>
      <c r="M3" s="103" t="s">
        <v>1271</v>
      </c>
      <c r="N3" s="103" t="s">
        <v>1272</v>
      </c>
      <c r="O3" s="103" t="s">
        <v>1257</v>
      </c>
      <c r="P3" s="103" t="s">
        <v>1253</v>
      </c>
      <c r="R3" s="103" t="s">
        <v>1271</v>
      </c>
      <c r="S3" s="103" t="s">
        <v>1272</v>
      </c>
      <c r="T3" s="103" t="s">
        <v>1257</v>
      </c>
      <c r="U3" s="103" t="s">
        <v>1253</v>
      </c>
    </row>
    <row r="4" spans="1:21" s="106" customFormat="1">
      <c r="A4" s="221"/>
      <c r="B4" s="213"/>
      <c r="C4" s="185"/>
      <c r="D4" s="185"/>
      <c r="E4" s="185"/>
      <c r="F4" s="185"/>
      <c r="H4" s="185"/>
      <c r="I4" s="185"/>
      <c r="J4" s="185"/>
      <c r="K4" s="185"/>
      <c r="M4" s="185"/>
      <c r="N4" s="185"/>
      <c r="O4" s="185"/>
      <c r="P4" s="185"/>
      <c r="R4" s="185"/>
      <c r="S4" s="185"/>
      <c r="T4" s="185"/>
      <c r="U4" s="185"/>
    </row>
    <row r="5" spans="1:21">
      <c r="A5" s="107" t="s">
        <v>1188</v>
      </c>
      <c r="B5" s="252" t="s">
        <v>1319</v>
      </c>
      <c r="C5" s="230"/>
      <c r="D5" s="230"/>
      <c r="E5" s="230"/>
      <c r="F5" s="110"/>
      <c r="H5" s="230"/>
      <c r="I5" s="230"/>
      <c r="J5" s="230"/>
      <c r="K5" s="110"/>
      <c r="M5" s="230"/>
      <c r="N5" s="230"/>
      <c r="O5" s="230"/>
      <c r="P5" s="110"/>
      <c r="R5" s="230"/>
      <c r="S5" s="230"/>
      <c r="T5" s="230"/>
      <c r="U5" s="110"/>
    </row>
    <row r="6" spans="1:21">
      <c r="A6" s="221" t="s">
        <v>1793</v>
      </c>
      <c r="B6" s="187" t="s">
        <v>1794</v>
      </c>
      <c r="C6" s="112"/>
      <c r="E6" s="186"/>
      <c r="F6" s="186"/>
      <c r="H6" s="112"/>
      <c r="J6" s="186"/>
      <c r="K6" s="186"/>
      <c r="M6" s="112"/>
      <c r="O6" s="186"/>
      <c r="P6" s="186"/>
      <c r="R6" s="112"/>
      <c r="T6" s="186"/>
      <c r="U6" s="186"/>
    </row>
    <row r="7" spans="1:21" ht="12.75" customHeight="1">
      <c r="B7" s="187" t="s">
        <v>1795</v>
      </c>
      <c r="C7" s="112"/>
      <c r="E7" s="186"/>
      <c r="F7" s="186"/>
      <c r="H7" s="112"/>
      <c r="J7" s="186"/>
      <c r="K7" s="186"/>
      <c r="M7" s="112"/>
      <c r="O7" s="186"/>
      <c r="P7" s="186"/>
      <c r="R7" s="112"/>
      <c r="T7" s="186"/>
      <c r="U7" s="186"/>
    </row>
    <row r="8" spans="1:21">
      <c r="B8" s="187" t="s">
        <v>1796</v>
      </c>
      <c r="C8" s="112"/>
      <c r="E8" s="186"/>
      <c r="F8" s="186"/>
      <c r="H8" s="112"/>
      <c r="J8" s="186"/>
      <c r="K8" s="186"/>
      <c r="M8" s="112"/>
      <c r="O8" s="186"/>
      <c r="P8" s="186"/>
      <c r="R8" s="112"/>
      <c r="T8" s="186"/>
      <c r="U8" s="186"/>
    </row>
    <row r="9" spans="1:21">
      <c r="B9" s="187" t="s">
        <v>1797</v>
      </c>
      <c r="C9" s="112"/>
      <c r="E9" s="186"/>
      <c r="F9" s="186"/>
      <c r="H9" s="112"/>
      <c r="J9" s="186"/>
      <c r="K9" s="186"/>
      <c r="M9" s="112"/>
      <c r="O9" s="186"/>
      <c r="P9" s="186"/>
      <c r="R9" s="112"/>
      <c r="T9" s="186"/>
      <c r="U9" s="186"/>
    </row>
    <row r="10" spans="1:21">
      <c r="B10" s="187" t="s">
        <v>1798</v>
      </c>
      <c r="C10" s="112"/>
      <c r="E10" s="186"/>
      <c r="F10" s="186"/>
      <c r="H10" s="112"/>
      <c r="J10" s="186"/>
      <c r="K10" s="186"/>
      <c r="M10" s="112"/>
      <c r="O10" s="186"/>
      <c r="P10" s="186"/>
      <c r="R10" s="112"/>
      <c r="T10" s="186"/>
      <c r="U10" s="186"/>
    </row>
    <row r="11" spans="1:21">
      <c r="B11" s="187" t="s">
        <v>1799</v>
      </c>
      <c r="C11" s="112"/>
      <c r="E11" s="186"/>
      <c r="F11" s="186"/>
      <c r="H11" s="112"/>
      <c r="J11" s="186"/>
      <c r="K11" s="186"/>
      <c r="M11" s="112"/>
      <c r="O11" s="186"/>
      <c r="P11" s="186"/>
      <c r="R11" s="112"/>
      <c r="T11" s="186"/>
      <c r="U11" s="186"/>
    </row>
    <row r="12" spans="1:21">
      <c r="B12" s="187" t="s">
        <v>1800</v>
      </c>
      <c r="C12" s="112"/>
      <c r="E12" s="186"/>
      <c r="F12" s="186"/>
      <c r="H12" s="112"/>
      <c r="J12" s="186"/>
      <c r="K12" s="186"/>
      <c r="M12" s="112"/>
      <c r="O12" s="186"/>
      <c r="P12" s="186"/>
      <c r="R12" s="112"/>
      <c r="T12" s="186"/>
      <c r="U12" s="186"/>
    </row>
    <row r="13" spans="1:21" ht="12.75" customHeight="1">
      <c r="B13" s="187" t="s">
        <v>1801</v>
      </c>
      <c r="C13" s="112"/>
      <c r="E13" s="186"/>
      <c r="F13" s="186"/>
      <c r="H13" s="112"/>
      <c r="J13" s="186"/>
      <c r="K13" s="186"/>
      <c r="M13" s="112"/>
      <c r="O13" s="186"/>
      <c r="P13" s="186"/>
      <c r="R13" s="112"/>
      <c r="T13" s="186"/>
      <c r="U13" s="186"/>
    </row>
    <row r="14" spans="1:21" ht="25.5">
      <c r="B14" s="187" t="s">
        <v>1802</v>
      </c>
      <c r="C14" s="112"/>
      <c r="E14" s="186"/>
      <c r="F14" s="186"/>
      <c r="H14" s="112"/>
      <c r="J14" s="186"/>
      <c r="K14" s="186"/>
      <c r="M14" s="112"/>
      <c r="O14" s="186"/>
      <c r="P14" s="186"/>
      <c r="R14" s="112"/>
      <c r="T14" s="186"/>
      <c r="U14" s="186"/>
    </row>
    <row r="15" spans="1:21" ht="25.5">
      <c r="B15" s="187" t="s">
        <v>1803</v>
      </c>
      <c r="C15" s="185" t="s">
        <v>1255</v>
      </c>
      <c r="D15" s="185">
        <v>1</v>
      </c>
      <c r="E15" s="1068"/>
      <c r="F15" s="186">
        <f>D15*E15</f>
        <v>0</v>
      </c>
      <c r="H15" s="185" t="s">
        <v>1255</v>
      </c>
      <c r="J15" s="186">
        <f>E15</f>
        <v>0</v>
      </c>
      <c r="K15" s="186">
        <f>I15*J15</f>
        <v>0</v>
      </c>
      <c r="M15" s="185" t="s">
        <v>1255</v>
      </c>
      <c r="O15" s="186">
        <f>E15</f>
        <v>0</v>
      </c>
      <c r="P15" s="186">
        <f>N15*O15</f>
        <v>0</v>
      </c>
      <c r="R15" s="185" t="s">
        <v>1255</v>
      </c>
      <c r="S15" s="185">
        <v>1</v>
      </c>
      <c r="T15" s="186">
        <f>E15</f>
        <v>0</v>
      </c>
      <c r="U15" s="186">
        <f>S15*T15</f>
        <v>0</v>
      </c>
    </row>
    <row r="16" spans="1:21" ht="27" customHeight="1">
      <c r="A16" s="266" t="s">
        <v>1804</v>
      </c>
      <c r="B16" s="187" t="s">
        <v>1805</v>
      </c>
      <c r="C16" s="185" t="s">
        <v>1255</v>
      </c>
      <c r="D16" s="185">
        <v>1</v>
      </c>
      <c r="E16" s="1068"/>
      <c r="F16" s="186">
        <f>D16*E16</f>
        <v>0</v>
      </c>
      <c r="H16" s="185" t="s">
        <v>1255</v>
      </c>
      <c r="J16" s="186">
        <f t="shared" ref="J16:J19" si="0">E16</f>
        <v>0</v>
      </c>
      <c r="K16" s="186">
        <f>I16*J16</f>
        <v>0</v>
      </c>
      <c r="M16" s="185" t="s">
        <v>1255</v>
      </c>
      <c r="O16" s="186">
        <f t="shared" ref="O16:O19" si="1">E16</f>
        <v>0</v>
      </c>
      <c r="P16" s="186">
        <f>N16*O16</f>
        <v>0</v>
      </c>
      <c r="R16" s="185" t="s">
        <v>1255</v>
      </c>
      <c r="S16" s="185">
        <v>1</v>
      </c>
      <c r="T16" s="186">
        <f t="shared" ref="T16:T19" si="2">E16</f>
        <v>0</v>
      </c>
      <c r="U16" s="186">
        <f>S16*T16</f>
        <v>0</v>
      </c>
    </row>
    <row r="17" spans="1:21" ht="27" customHeight="1">
      <c r="A17" s="266" t="s">
        <v>1806</v>
      </c>
      <c r="B17" s="187" t="s">
        <v>1807</v>
      </c>
      <c r="C17" s="185" t="s">
        <v>1255</v>
      </c>
      <c r="D17" s="185">
        <v>1</v>
      </c>
      <c r="E17" s="1068"/>
      <c r="F17" s="186">
        <f>D17*E17</f>
        <v>0</v>
      </c>
      <c r="H17" s="185" t="s">
        <v>1255</v>
      </c>
      <c r="J17" s="186">
        <f t="shared" si="0"/>
        <v>0</v>
      </c>
      <c r="K17" s="186">
        <f>I17*J17</f>
        <v>0</v>
      </c>
      <c r="M17" s="185" t="s">
        <v>1255</v>
      </c>
      <c r="O17" s="186">
        <f t="shared" si="1"/>
        <v>0</v>
      </c>
      <c r="P17" s="186">
        <f>N17*O17</f>
        <v>0</v>
      </c>
      <c r="R17" s="185" t="s">
        <v>1255</v>
      </c>
      <c r="S17" s="185">
        <v>1</v>
      </c>
      <c r="T17" s="186">
        <f t="shared" si="2"/>
        <v>0</v>
      </c>
      <c r="U17" s="186">
        <f>S17*T17</f>
        <v>0</v>
      </c>
    </row>
    <row r="18" spans="1:21" ht="25.5">
      <c r="A18" s="266" t="s">
        <v>1808</v>
      </c>
      <c r="B18" s="187" t="s">
        <v>1809</v>
      </c>
      <c r="C18" s="185" t="s">
        <v>1255</v>
      </c>
      <c r="D18" s="185">
        <v>1</v>
      </c>
      <c r="E18" s="1068"/>
      <c r="F18" s="186">
        <f>D18*E18</f>
        <v>0</v>
      </c>
      <c r="H18" s="185" t="s">
        <v>1255</v>
      </c>
      <c r="J18" s="186">
        <f t="shared" si="0"/>
        <v>0</v>
      </c>
      <c r="K18" s="186">
        <f>I18*J18</f>
        <v>0</v>
      </c>
      <c r="M18" s="185" t="s">
        <v>1255</v>
      </c>
      <c r="O18" s="186">
        <f t="shared" si="1"/>
        <v>0</v>
      </c>
      <c r="P18" s="186">
        <f>N18*O18</f>
        <v>0</v>
      </c>
      <c r="R18" s="185" t="s">
        <v>1255</v>
      </c>
      <c r="S18" s="185">
        <v>1</v>
      </c>
      <c r="T18" s="186">
        <f t="shared" si="2"/>
        <v>0</v>
      </c>
      <c r="U18" s="186">
        <f>S18*T18</f>
        <v>0</v>
      </c>
    </row>
    <row r="19" spans="1:21" ht="51" customHeight="1">
      <c r="A19" s="266" t="s">
        <v>1810</v>
      </c>
      <c r="B19" s="187" t="s">
        <v>1811</v>
      </c>
      <c r="C19" s="185" t="s">
        <v>1255</v>
      </c>
      <c r="D19" s="185">
        <v>1</v>
      </c>
      <c r="E19" s="1068"/>
      <c r="F19" s="186">
        <f>D19*E19</f>
        <v>0</v>
      </c>
      <c r="H19" s="185" t="s">
        <v>1255</v>
      </c>
      <c r="J19" s="186">
        <f t="shared" si="0"/>
        <v>0</v>
      </c>
      <c r="K19" s="186">
        <f>I19*J19</f>
        <v>0</v>
      </c>
      <c r="M19" s="185" t="s">
        <v>1255</v>
      </c>
      <c r="O19" s="186">
        <f t="shared" si="1"/>
        <v>0</v>
      </c>
      <c r="P19" s="186">
        <f>N19*O19</f>
        <v>0</v>
      </c>
      <c r="R19" s="185" t="s">
        <v>1255</v>
      </c>
      <c r="S19" s="185">
        <v>1</v>
      </c>
      <c r="T19" s="186">
        <f t="shared" si="2"/>
        <v>0</v>
      </c>
      <c r="U19" s="186">
        <f>S19*T19</f>
        <v>0</v>
      </c>
    </row>
    <row r="20" spans="1:21">
      <c r="E20" s="186"/>
      <c r="F20" s="186"/>
      <c r="J20" s="186"/>
      <c r="K20" s="186"/>
      <c r="O20" s="186"/>
      <c r="P20" s="186"/>
      <c r="T20" s="186"/>
      <c r="U20" s="186"/>
    </row>
    <row r="21" spans="1:21">
      <c r="A21" s="134" t="s">
        <v>1188</v>
      </c>
      <c r="B21" s="267" t="s">
        <v>1812</v>
      </c>
      <c r="C21" s="145"/>
      <c r="D21" s="146"/>
      <c r="E21" s="147"/>
      <c r="F21" s="95">
        <f>SUM(F15:F20)</f>
        <v>0</v>
      </c>
      <c r="H21" s="145"/>
      <c r="I21" s="146"/>
      <c r="J21" s="147"/>
      <c r="K21" s="95">
        <f>SUM(K15:K20)</f>
        <v>0</v>
      </c>
      <c r="M21" s="145"/>
      <c r="N21" s="146"/>
      <c r="O21" s="147"/>
      <c r="P21" s="95">
        <f>SUM(P15:P20)</f>
        <v>0</v>
      </c>
      <c r="R21" s="145"/>
      <c r="S21" s="146"/>
      <c r="T21" s="147"/>
      <c r="U21" s="95">
        <f>SUM(U15:U20)</f>
        <v>0</v>
      </c>
    </row>
    <row r="22" spans="1:21">
      <c r="E22" s="186"/>
      <c r="F22" s="186"/>
      <c r="J22" s="186"/>
      <c r="K22" s="186"/>
      <c r="O22" s="186"/>
      <c r="P22" s="186"/>
      <c r="T22" s="186"/>
      <c r="U22" s="186"/>
    </row>
    <row r="23" spans="1:21">
      <c r="E23" s="186"/>
      <c r="F23" s="186"/>
      <c r="J23" s="186"/>
      <c r="K23" s="186"/>
      <c r="O23" s="186"/>
      <c r="P23" s="186"/>
      <c r="T23" s="186"/>
      <c r="U23" s="186"/>
    </row>
    <row r="24" spans="1:21">
      <c r="E24" s="186"/>
      <c r="F24" s="186"/>
      <c r="J24" s="186"/>
      <c r="K24" s="186"/>
      <c r="O24" s="186"/>
      <c r="P24" s="186"/>
      <c r="T24" s="186"/>
      <c r="U24" s="186"/>
    </row>
    <row r="25" spans="1:21">
      <c r="E25" s="186"/>
      <c r="F25" s="186"/>
      <c r="J25" s="186"/>
      <c r="K25" s="186"/>
      <c r="O25" s="186"/>
      <c r="P25" s="186"/>
      <c r="T25" s="186"/>
      <c r="U25" s="186"/>
    </row>
    <row r="26" spans="1:21">
      <c r="E26" s="186"/>
      <c r="F26" s="186"/>
      <c r="J26" s="186"/>
      <c r="K26" s="186"/>
      <c r="O26" s="186"/>
      <c r="P26" s="186"/>
      <c r="T26" s="186"/>
      <c r="U26" s="186"/>
    </row>
    <row r="27" spans="1:21">
      <c r="E27" s="186"/>
      <c r="F27" s="186"/>
      <c r="J27" s="186"/>
      <c r="K27" s="186"/>
      <c r="O27" s="186"/>
      <c r="P27" s="186"/>
      <c r="T27" s="186"/>
      <c r="U27" s="186"/>
    </row>
    <row r="28" spans="1:21">
      <c r="E28" s="186"/>
      <c r="F28" s="186"/>
      <c r="J28" s="186"/>
      <c r="K28" s="186"/>
      <c r="O28" s="186"/>
      <c r="P28" s="186"/>
      <c r="T28" s="186"/>
      <c r="U28" s="186"/>
    </row>
    <row r="29" spans="1:21">
      <c r="E29" s="186"/>
      <c r="F29" s="186"/>
      <c r="J29" s="186"/>
      <c r="K29" s="186"/>
      <c r="O29" s="186"/>
      <c r="P29" s="186"/>
      <c r="T29" s="186"/>
      <c r="U29" s="186"/>
    </row>
    <row r="30" spans="1:21">
      <c r="E30" s="186"/>
      <c r="F30" s="186"/>
      <c r="J30" s="186"/>
      <c r="K30" s="186"/>
      <c r="O30" s="186"/>
      <c r="P30" s="186"/>
      <c r="T30" s="186"/>
      <c r="U30" s="186"/>
    </row>
    <row r="31" spans="1:21">
      <c r="E31" s="186"/>
      <c r="F31" s="186"/>
      <c r="J31" s="186"/>
      <c r="K31" s="186"/>
      <c r="O31" s="186"/>
      <c r="P31" s="186"/>
      <c r="T31" s="186"/>
      <c r="U31" s="186"/>
    </row>
    <row r="32" spans="1:21">
      <c r="E32" s="186"/>
      <c r="F32" s="186"/>
      <c r="J32" s="186"/>
      <c r="K32" s="186"/>
      <c r="O32" s="186"/>
      <c r="P32" s="186"/>
      <c r="T32" s="186"/>
      <c r="U32" s="186"/>
    </row>
    <row r="33" spans="5:21">
      <c r="E33" s="186"/>
      <c r="F33" s="186"/>
      <c r="J33" s="186"/>
      <c r="K33" s="186"/>
      <c r="O33" s="186"/>
      <c r="P33" s="186"/>
      <c r="T33" s="186"/>
      <c r="U33" s="186"/>
    </row>
    <row r="34" spans="5:21">
      <c r="E34" s="186"/>
      <c r="F34" s="186"/>
      <c r="J34" s="186"/>
      <c r="K34" s="186"/>
      <c r="O34" s="186"/>
      <c r="P34" s="186"/>
      <c r="T34" s="186"/>
      <c r="U34" s="186"/>
    </row>
    <row r="35" spans="5:21">
      <c r="E35" s="186"/>
      <c r="F35" s="186"/>
      <c r="J35" s="186"/>
      <c r="K35" s="186"/>
      <c r="O35" s="186"/>
      <c r="P35" s="186"/>
      <c r="T35" s="186"/>
      <c r="U35" s="186"/>
    </row>
    <row r="36" spans="5:21">
      <c r="E36" s="186"/>
      <c r="F36" s="186"/>
      <c r="J36" s="186"/>
      <c r="K36" s="186"/>
      <c r="O36" s="186"/>
      <c r="P36" s="186"/>
      <c r="T36" s="186"/>
      <c r="U36" s="186"/>
    </row>
    <row r="37" spans="5:21">
      <c r="E37" s="186"/>
      <c r="F37" s="186"/>
      <c r="J37" s="186"/>
      <c r="K37" s="186"/>
      <c r="O37" s="186"/>
      <c r="P37" s="186"/>
      <c r="T37" s="186"/>
      <c r="U37" s="186"/>
    </row>
    <row r="38" spans="5:21">
      <c r="E38" s="186"/>
      <c r="F38" s="186"/>
      <c r="J38" s="186"/>
      <c r="K38" s="186"/>
      <c r="O38" s="186"/>
      <c r="P38" s="186"/>
      <c r="T38" s="186"/>
      <c r="U38" s="186"/>
    </row>
    <row r="39" spans="5:21">
      <c r="E39" s="186"/>
      <c r="F39" s="186"/>
      <c r="J39" s="186"/>
      <c r="K39" s="186"/>
      <c r="O39" s="186"/>
      <c r="P39" s="186"/>
      <c r="T39" s="186"/>
      <c r="U39" s="186"/>
    </row>
    <row r="40" spans="5:21">
      <c r="E40" s="186"/>
      <c r="F40" s="186"/>
      <c r="J40" s="186"/>
      <c r="K40" s="186"/>
      <c r="O40" s="186"/>
      <c r="P40" s="186"/>
      <c r="T40" s="186"/>
      <c r="U40" s="186"/>
    </row>
    <row r="41" spans="5:21">
      <c r="E41" s="186"/>
      <c r="F41" s="186"/>
      <c r="J41" s="186"/>
      <c r="K41" s="186"/>
      <c r="O41" s="186"/>
      <c r="P41" s="186"/>
      <c r="T41" s="186"/>
      <c r="U41" s="186"/>
    </row>
    <row r="42" spans="5:21">
      <c r="E42" s="186"/>
      <c r="F42" s="186"/>
      <c r="J42" s="186"/>
      <c r="K42" s="186"/>
      <c r="O42" s="186"/>
      <c r="P42" s="186"/>
      <c r="T42" s="186"/>
      <c r="U42" s="186"/>
    </row>
    <row r="43" spans="5:21">
      <c r="E43" s="186"/>
      <c r="F43" s="186"/>
      <c r="J43" s="186"/>
      <c r="K43" s="186"/>
      <c r="O43" s="186"/>
      <c r="P43" s="186"/>
      <c r="T43" s="186"/>
      <c r="U43" s="186"/>
    </row>
    <row r="44" spans="5:21">
      <c r="E44" s="186"/>
      <c r="F44" s="186"/>
      <c r="J44" s="186"/>
      <c r="K44" s="186"/>
      <c r="O44" s="186"/>
      <c r="P44" s="186"/>
      <c r="T44" s="186"/>
      <c r="U44" s="186"/>
    </row>
    <row r="45" spans="5:21">
      <c r="E45" s="186"/>
      <c r="F45" s="186"/>
      <c r="J45" s="186"/>
      <c r="K45" s="186"/>
      <c r="O45" s="186"/>
      <c r="P45" s="186"/>
      <c r="T45" s="186"/>
      <c r="U45" s="186"/>
    </row>
    <row r="46" spans="5:21">
      <c r="E46" s="186"/>
      <c r="F46" s="186"/>
      <c r="J46" s="186"/>
      <c r="K46" s="186"/>
      <c r="O46" s="186"/>
      <c r="P46" s="186"/>
      <c r="T46" s="186"/>
      <c r="U46" s="186"/>
    </row>
    <row r="47" spans="5:21">
      <c r="E47" s="186"/>
      <c r="F47" s="186"/>
      <c r="J47" s="186"/>
      <c r="K47" s="186"/>
      <c r="O47" s="186"/>
      <c r="P47" s="186"/>
      <c r="T47" s="186"/>
      <c r="U47" s="186"/>
    </row>
    <row r="48" spans="5:21">
      <c r="E48" s="186"/>
      <c r="F48" s="186"/>
      <c r="J48" s="186"/>
      <c r="K48" s="186"/>
      <c r="O48" s="186"/>
      <c r="P48" s="186"/>
      <c r="T48" s="186"/>
      <c r="U48" s="186"/>
    </row>
    <row r="49" spans="5:21">
      <c r="E49" s="186"/>
      <c r="F49" s="186"/>
      <c r="J49" s="186"/>
      <c r="K49" s="186"/>
      <c r="O49" s="186"/>
      <c r="P49" s="186"/>
      <c r="T49" s="186"/>
      <c r="U49" s="186"/>
    </row>
    <row r="50" spans="5:21">
      <c r="E50" s="186"/>
      <c r="F50" s="186"/>
      <c r="J50" s="186"/>
      <c r="K50" s="186"/>
      <c r="O50" s="186"/>
      <c r="P50" s="186"/>
      <c r="T50" s="186"/>
      <c r="U50" s="186"/>
    </row>
    <row r="51" spans="5:21">
      <c r="E51" s="186"/>
      <c r="F51" s="186"/>
      <c r="J51" s="186"/>
      <c r="K51" s="186"/>
      <c r="O51" s="186"/>
      <c r="P51" s="186"/>
      <c r="T51" s="186"/>
      <c r="U51" s="186"/>
    </row>
    <row r="52" spans="5:21">
      <c r="E52" s="186"/>
      <c r="F52" s="186"/>
      <c r="J52" s="186"/>
      <c r="K52" s="186"/>
      <c r="O52" s="186"/>
      <c r="P52" s="186"/>
      <c r="T52" s="186"/>
      <c r="U52" s="186"/>
    </row>
    <row r="53" spans="5:21">
      <c r="E53" s="186"/>
      <c r="F53" s="186"/>
      <c r="J53" s="186"/>
      <c r="K53" s="186"/>
      <c r="O53" s="186"/>
      <c r="P53" s="186"/>
      <c r="T53" s="186"/>
      <c r="U53" s="186"/>
    </row>
    <row r="54" spans="5:21">
      <c r="E54" s="186"/>
      <c r="F54" s="186"/>
      <c r="J54" s="186"/>
      <c r="K54" s="186"/>
      <c r="O54" s="186"/>
      <c r="P54" s="186"/>
      <c r="T54" s="186"/>
      <c r="U54" s="186"/>
    </row>
    <row r="55" spans="5:21">
      <c r="E55" s="186"/>
      <c r="F55" s="186"/>
      <c r="J55" s="186"/>
      <c r="K55" s="186"/>
      <c r="O55" s="186"/>
      <c r="P55" s="186"/>
      <c r="T55" s="186"/>
      <c r="U55" s="186"/>
    </row>
    <row r="56" spans="5:21">
      <c r="E56" s="186"/>
      <c r="F56" s="186"/>
      <c r="J56" s="186"/>
      <c r="K56" s="186"/>
      <c r="O56" s="186"/>
      <c r="P56" s="186"/>
      <c r="T56" s="186"/>
      <c r="U56" s="186"/>
    </row>
    <row r="57" spans="5:21">
      <c r="E57" s="186"/>
      <c r="F57" s="186"/>
      <c r="J57" s="186"/>
      <c r="K57" s="186"/>
      <c r="O57" s="186"/>
      <c r="P57" s="186"/>
      <c r="T57" s="186"/>
      <c r="U57" s="186"/>
    </row>
    <row r="58" spans="5:21">
      <c r="E58" s="186"/>
      <c r="F58" s="186"/>
      <c r="J58" s="186"/>
      <c r="K58" s="186"/>
      <c r="O58" s="186"/>
      <c r="P58" s="186"/>
      <c r="T58" s="186"/>
      <c r="U58" s="186"/>
    </row>
    <row r="59" spans="5:21">
      <c r="E59" s="186"/>
      <c r="F59" s="186"/>
      <c r="J59" s="186"/>
      <c r="K59" s="186"/>
      <c r="O59" s="186"/>
      <c r="P59" s="186"/>
      <c r="T59" s="186"/>
      <c r="U59" s="186"/>
    </row>
    <row r="60" spans="5:21">
      <c r="E60" s="186"/>
      <c r="F60" s="186"/>
      <c r="J60" s="186"/>
      <c r="K60" s="186"/>
      <c r="O60" s="186"/>
      <c r="P60" s="186"/>
      <c r="T60" s="186"/>
      <c r="U60" s="186"/>
    </row>
    <row r="61" spans="5:21">
      <c r="E61" s="186"/>
      <c r="F61" s="186"/>
      <c r="J61" s="186"/>
      <c r="K61" s="186"/>
      <c r="O61" s="186"/>
      <c r="P61" s="186"/>
      <c r="T61" s="186"/>
      <c r="U61" s="186"/>
    </row>
    <row r="62" spans="5:21">
      <c r="E62" s="186"/>
      <c r="F62" s="186"/>
      <c r="J62" s="186"/>
      <c r="K62" s="186"/>
      <c r="O62" s="186"/>
      <c r="P62" s="186"/>
      <c r="T62" s="186"/>
      <c r="U62" s="186"/>
    </row>
    <row r="63" spans="5:21">
      <c r="E63" s="186"/>
      <c r="F63" s="186"/>
      <c r="J63" s="186"/>
      <c r="K63" s="186"/>
      <c r="O63" s="186"/>
      <c r="P63" s="186"/>
      <c r="T63" s="186"/>
      <c r="U63" s="186"/>
    </row>
    <row r="64" spans="5:21">
      <c r="E64" s="186"/>
      <c r="F64" s="186"/>
      <c r="J64" s="186"/>
      <c r="K64" s="186"/>
      <c r="O64" s="186"/>
      <c r="P64" s="186"/>
      <c r="T64" s="186"/>
      <c r="U64" s="186"/>
    </row>
    <row r="65" spans="5:21">
      <c r="E65" s="186"/>
      <c r="F65" s="186"/>
      <c r="J65" s="186"/>
      <c r="K65" s="186"/>
      <c r="O65" s="186"/>
      <c r="P65" s="186"/>
      <c r="T65" s="186"/>
      <c r="U65" s="186"/>
    </row>
    <row r="66" spans="5:21">
      <c r="E66" s="186"/>
      <c r="F66" s="186"/>
      <c r="J66" s="186"/>
      <c r="K66" s="186"/>
      <c r="O66" s="186"/>
      <c r="P66" s="186"/>
      <c r="T66" s="186"/>
      <c r="U66" s="186"/>
    </row>
    <row r="67" spans="5:21">
      <c r="E67" s="186"/>
      <c r="F67" s="186"/>
      <c r="J67" s="186"/>
      <c r="K67" s="186"/>
      <c r="O67" s="186"/>
      <c r="P67" s="186"/>
      <c r="T67" s="186"/>
      <c r="U67" s="186"/>
    </row>
    <row r="68" spans="5:21">
      <c r="E68" s="186"/>
      <c r="F68" s="186"/>
      <c r="J68" s="186"/>
      <c r="K68" s="186"/>
      <c r="O68" s="186"/>
      <c r="P68" s="186"/>
      <c r="T68" s="186"/>
      <c r="U68" s="186"/>
    </row>
    <row r="69" spans="5:21">
      <c r="E69" s="186"/>
      <c r="F69" s="186"/>
      <c r="J69" s="186"/>
      <c r="K69" s="186"/>
      <c r="O69" s="186"/>
      <c r="P69" s="186"/>
      <c r="T69" s="186"/>
      <c r="U69" s="186"/>
    </row>
    <row r="70" spans="5:21">
      <c r="E70" s="186"/>
      <c r="F70" s="186"/>
      <c r="J70" s="186"/>
      <c r="K70" s="186"/>
      <c r="O70" s="186"/>
      <c r="P70" s="186"/>
      <c r="T70" s="186"/>
      <c r="U70" s="186"/>
    </row>
    <row r="71" spans="5:21">
      <c r="E71" s="186"/>
      <c r="F71" s="186"/>
      <c r="J71" s="186"/>
      <c r="K71" s="186"/>
      <c r="O71" s="186"/>
      <c r="P71" s="186"/>
      <c r="T71" s="186"/>
      <c r="U71" s="186"/>
    </row>
    <row r="72" spans="5:21">
      <c r="E72" s="186"/>
      <c r="F72" s="186"/>
      <c r="J72" s="186"/>
      <c r="K72" s="186"/>
      <c r="O72" s="186"/>
      <c r="P72" s="186"/>
      <c r="T72" s="186"/>
      <c r="U72" s="186"/>
    </row>
    <row r="73" spans="5:21">
      <c r="E73" s="186"/>
      <c r="F73" s="186"/>
      <c r="J73" s="186"/>
      <c r="K73" s="186"/>
      <c r="O73" s="186"/>
      <c r="P73" s="186"/>
      <c r="T73" s="186"/>
      <c r="U73" s="186"/>
    </row>
    <row r="74" spans="5:21">
      <c r="E74" s="186"/>
      <c r="F74" s="186"/>
      <c r="J74" s="186"/>
      <c r="K74" s="186"/>
      <c r="O74" s="186"/>
      <c r="P74" s="186"/>
      <c r="T74" s="186"/>
      <c r="U74" s="186"/>
    </row>
    <row r="75" spans="5:21">
      <c r="E75" s="186"/>
      <c r="F75" s="186"/>
      <c r="J75" s="186"/>
      <c r="K75" s="186"/>
      <c r="O75" s="186"/>
      <c r="P75" s="186"/>
      <c r="T75" s="186"/>
      <c r="U75" s="186"/>
    </row>
    <row r="76" spans="5:21">
      <c r="E76" s="186"/>
      <c r="F76" s="186"/>
      <c r="J76" s="186"/>
      <c r="K76" s="186"/>
      <c r="O76" s="186"/>
      <c r="P76" s="186"/>
      <c r="T76" s="186"/>
      <c r="U76" s="186"/>
    </row>
    <row r="77" spans="5:21">
      <c r="E77" s="186"/>
      <c r="F77" s="186"/>
      <c r="J77" s="186"/>
      <c r="K77" s="186"/>
      <c r="O77" s="186"/>
      <c r="P77" s="186"/>
      <c r="T77" s="186"/>
      <c r="U77" s="186"/>
    </row>
    <row r="78" spans="5:21">
      <c r="E78" s="186"/>
      <c r="F78" s="186"/>
      <c r="J78" s="186"/>
      <c r="K78" s="186"/>
      <c r="O78" s="186"/>
      <c r="P78" s="186"/>
      <c r="T78" s="186"/>
      <c r="U78" s="186"/>
    </row>
    <row r="79" spans="5:21">
      <c r="E79" s="186"/>
      <c r="F79" s="186"/>
      <c r="J79" s="186"/>
      <c r="K79" s="186"/>
      <c r="O79" s="186"/>
      <c r="P79" s="186"/>
      <c r="T79" s="186"/>
      <c r="U79" s="186"/>
    </row>
    <row r="80" spans="5:21">
      <c r="E80" s="186"/>
      <c r="F80" s="186"/>
      <c r="J80" s="186"/>
      <c r="K80" s="186"/>
      <c r="O80" s="186"/>
      <c r="P80" s="186"/>
      <c r="T80" s="186"/>
      <c r="U80" s="186"/>
    </row>
    <row r="81" spans="5:21">
      <c r="E81" s="186"/>
      <c r="F81" s="186"/>
      <c r="J81" s="186"/>
      <c r="K81" s="186"/>
      <c r="O81" s="186"/>
      <c r="P81" s="186"/>
      <c r="T81" s="186"/>
      <c r="U81" s="186"/>
    </row>
    <row r="82" spans="5:21">
      <c r="E82" s="186"/>
      <c r="F82" s="186"/>
      <c r="J82" s="186"/>
      <c r="K82" s="186"/>
      <c r="O82" s="186"/>
      <c r="P82" s="186"/>
      <c r="T82" s="186"/>
      <c r="U82" s="186"/>
    </row>
    <row r="83" spans="5:21">
      <c r="E83" s="186"/>
      <c r="F83" s="186"/>
      <c r="J83" s="186"/>
      <c r="K83" s="186"/>
      <c r="O83" s="186"/>
      <c r="P83" s="186"/>
      <c r="T83" s="186"/>
      <c r="U83" s="186"/>
    </row>
    <row r="84" spans="5:21">
      <c r="E84" s="186"/>
      <c r="F84" s="186"/>
      <c r="J84" s="186"/>
      <c r="K84" s="186"/>
      <c r="O84" s="186"/>
      <c r="P84" s="186"/>
      <c r="T84" s="186"/>
      <c r="U84" s="186"/>
    </row>
    <row r="85" spans="5:21">
      <c r="E85" s="186"/>
      <c r="F85" s="186"/>
      <c r="J85" s="186"/>
      <c r="K85" s="186"/>
      <c r="O85" s="186"/>
      <c r="P85" s="186"/>
      <c r="T85" s="186"/>
      <c r="U85" s="186"/>
    </row>
    <row r="86" spans="5:21">
      <c r="E86" s="186"/>
      <c r="F86" s="186"/>
      <c r="J86" s="186"/>
      <c r="K86" s="186"/>
      <c r="O86" s="186"/>
      <c r="P86" s="186"/>
      <c r="T86" s="186"/>
      <c r="U86" s="186"/>
    </row>
    <row r="87" spans="5:21">
      <c r="E87" s="186"/>
      <c r="F87" s="186"/>
      <c r="J87" s="186"/>
      <c r="K87" s="186"/>
      <c r="O87" s="186"/>
      <c r="P87" s="186"/>
      <c r="T87" s="186"/>
      <c r="U87" s="186"/>
    </row>
    <row r="88" spans="5:21">
      <c r="E88" s="186"/>
      <c r="F88" s="186"/>
      <c r="J88" s="186"/>
      <c r="K88" s="186"/>
      <c r="O88" s="186"/>
      <c r="P88" s="186"/>
      <c r="T88" s="186"/>
      <c r="U88" s="186"/>
    </row>
    <row r="89" spans="5:21">
      <c r="E89" s="186"/>
      <c r="F89" s="186"/>
      <c r="J89" s="186"/>
      <c r="K89" s="186"/>
      <c r="O89" s="186"/>
      <c r="P89" s="186"/>
      <c r="T89" s="186"/>
      <c r="U89" s="186"/>
    </row>
    <row r="90" spans="5:21">
      <c r="E90" s="186"/>
      <c r="F90" s="186"/>
      <c r="J90" s="186"/>
      <c r="K90" s="186"/>
      <c r="O90" s="186"/>
      <c r="P90" s="186"/>
      <c r="T90" s="186"/>
      <c r="U90" s="186"/>
    </row>
    <row r="91" spans="5:21">
      <c r="E91" s="186"/>
      <c r="F91" s="186"/>
      <c r="J91" s="186"/>
      <c r="K91" s="186"/>
      <c r="O91" s="186"/>
      <c r="P91" s="186"/>
      <c r="T91" s="186"/>
      <c r="U91" s="186"/>
    </row>
    <row r="92" spans="5:21">
      <c r="E92" s="186"/>
      <c r="F92" s="186"/>
      <c r="J92" s="186"/>
      <c r="K92" s="186"/>
      <c r="O92" s="186"/>
      <c r="P92" s="186"/>
      <c r="T92" s="186"/>
      <c r="U92" s="186"/>
    </row>
    <row r="93" spans="5:21">
      <c r="E93" s="186"/>
      <c r="F93" s="186"/>
      <c r="J93" s="186"/>
      <c r="K93" s="186"/>
      <c r="O93" s="186"/>
      <c r="P93" s="186"/>
      <c r="T93" s="186"/>
      <c r="U93" s="186"/>
    </row>
    <row r="94" spans="5:21">
      <c r="E94" s="186"/>
      <c r="F94" s="186"/>
      <c r="J94" s="186"/>
      <c r="K94" s="186"/>
      <c r="O94" s="186"/>
      <c r="P94" s="186"/>
      <c r="T94" s="186"/>
      <c r="U94" s="186"/>
    </row>
    <row r="95" spans="5:21">
      <c r="E95" s="186"/>
      <c r="F95" s="186"/>
      <c r="J95" s="186"/>
      <c r="K95" s="186"/>
      <c r="O95" s="186"/>
      <c r="P95" s="186"/>
      <c r="T95" s="186"/>
      <c r="U95" s="186"/>
    </row>
    <row r="96" spans="5:21">
      <c r="E96" s="186"/>
      <c r="F96" s="186"/>
      <c r="J96" s="186"/>
      <c r="K96" s="186"/>
      <c r="O96" s="186"/>
      <c r="P96" s="186"/>
      <c r="T96" s="186"/>
      <c r="U96" s="186"/>
    </row>
    <row r="97" spans="5:21">
      <c r="E97" s="186"/>
      <c r="F97" s="186"/>
      <c r="J97" s="186"/>
      <c r="K97" s="186"/>
      <c r="O97" s="186"/>
      <c r="P97" s="186"/>
      <c r="T97" s="186"/>
      <c r="U97" s="186"/>
    </row>
    <row r="98" spans="5:21">
      <c r="E98" s="186"/>
      <c r="F98" s="186"/>
      <c r="J98" s="186"/>
      <c r="K98" s="186"/>
      <c r="O98" s="186"/>
      <c r="P98" s="186"/>
      <c r="T98" s="186"/>
      <c r="U98" s="186"/>
    </row>
    <row r="99" spans="5:21">
      <c r="E99" s="186"/>
      <c r="F99" s="186"/>
      <c r="J99" s="186"/>
      <c r="K99" s="186"/>
      <c r="O99" s="186"/>
      <c r="P99" s="186"/>
      <c r="T99" s="186"/>
      <c r="U99" s="186"/>
    </row>
    <row r="100" spans="5:21">
      <c r="E100" s="186"/>
      <c r="F100" s="186"/>
      <c r="J100" s="186"/>
      <c r="K100" s="186"/>
      <c r="O100" s="186"/>
      <c r="P100" s="186"/>
      <c r="T100" s="186"/>
      <c r="U100" s="186"/>
    </row>
    <row r="101" spans="5:21">
      <c r="E101" s="186"/>
      <c r="F101" s="186"/>
      <c r="J101" s="186"/>
      <c r="K101" s="186"/>
      <c r="O101" s="186"/>
      <c r="P101" s="186"/>
      <c r="T101" s="186"/>
      <c r="U101" s="186"/>
    </row>
    <row r="102" spans="5:21">
      <c r="E102" s="186"/>
      <c r="F102" s="186"/>
      <c r="J102" s="186"/>
      <c r="K102" s="186"/>
      <c r="O102" s="186"/>
      <c r="P102" s="186"/>
      <c r="T102" s="186"/>
      <c r="U102" s="186"/>
    </row>
    <row r="103" spans="5:21">
      <c r="E103" s="186"/>
      <c r="F103" s="186"/>
      <c r="J103" s="186"/>
      <c r="K103" s="186"/>
      <c r="O103" s="186"/>
      <c r="P103" s="186"/>
      <c r="T103" s="186"/>
      <c r="U103" s="186"/>
    </row>
    <row r="104" spans="5:21">
      <c r="E104" s="186"/>
      <c r="F104" s="186"/>
      <c r="J104" s="186"/>
      <c r="K104" s="186"/>
      <c r="O104" s="186"/>
      <c r="P104" s="186"/>
      <c r="T104" s="186"/>
      <c r="U104" s="186"/>
    </row>
    <row r="105" spans="5:21">
      <c r="E105" s="186"/>
      <c r="F105" s="186"/>
      <c r="J105" s="186"/>
      <c r="K105" s="186"/>
      <c r="O105" s="186"/>
      <c r="P105" s="186"/>
      <c r="T105" s="186"/>
      <c r="U105" s="186"/>
    </row>
    <row r="106" spans="5:21">
      <c r="E106" s="186"/>
      <c r="F106" s="186"/>
      <c r="J106" s="186"/>
      <c r="K106" s="186"/>
      <c r="O106" s="186"/>
      <c r="P106" s="186"/>
      <c r="T106" s="186"/>
      <c r="U106" s="186"/>
    </row>
    <row r="107" spans="5:21">
      <c r="E107" s="186"/>
      <c r="F107" s="186"/>
      <c r="J107" s="186"/>
      <c r="K107" s="186"/>
      <c r="O107" s="186"/>
      <c r="P107" s="186"/>
      <c r="T107" s="186"/>
      <c r="U107" s="186"/>
    </row>
    <row r="108" spans="5:21">
      <c r="E108" s="186"/>
      <c r="F108" s="186"/>
      <c r="J108" s="186"/>
      <c r="K108" s="186"/>
      <c r="O108" s="186"/>
      <c r="P108" s="186"/>
      <c r="T108" s="186"/>
      <c r="U108" s="186"/>
    </row>
    <row r="109" spans="5:21">
      <c r="E109" s="186"/>
      <c r="F109" s="186"/>
      <c r="J109" s="186"/>
      <c r="K109" s="186"/>
      <c r="O109" s="186"/>
      <c r="P109" s="186"/>
      <c r="T109" s="186"/>
      <c r="U109" s="186"/>
    </row>
    <row r="110" spans="5:21">
      <c r="E110" s="186"/>
      <c r="F110" s="186"/>
      <c r="J110" s="186"/>
      <c r="K110" s="186"/>
      <c r="O110" s="186"/>
      <c r="P110" s="186"/>
      <c r="T110" s="186"/>
      <c r="U110" s="186"/>
    </row>
    <row r="111" spans="5:21">
      <c r="E111" s="186"/>
      <c r="F111" s="186"/>
      <c r="J111" s="186"/>
      <c r="K111" s="186"/>
      <c r="O111" s="186"/>
      <c r="P111" s="186"/>
      <c r="T111" s="186"/>
      <c r="U111" s="186"/>
    </row>
    <row r="112" spans="5:21">
      <c r="E112" s="186"/>
      <c r="F112" s="186"/>
      <c r="J112" s="186"/>
      <c r="K112" s="186"/>
      <c r="O112" s="186"/>
      <c r="P112" s="186"/>
      <c r="T112" s="186"/>
      <c r="U112" s="186"/>
    </row>
    <row r="113" spans="5:21">
      <c r="E113" s="186"/>
      <c r="F113" s="186"/>
      <c r="J113" s="186"/>
      <c r="K113" s="186"/>
      <c r="O113" s="186"/>
      <c r="P113" s="186"/>
      <c r="T113" s="186"/>
      <c r="U113" s="186"/>
    </row>
    <row r="114" spans="5:21">
      <c r="E114" s="186"/>
      <c r="F114" s="186"/>
      <c r="J114" s="186"/>
      <c r="K114" s="186"/>
      <c r="O114" s="186"/>
      <c r="P114" s="186"/>
      <c r="T114" s="186"/>
      <c r="U114" s="186"/>
    </row>
    <row r="115" spans="5:21">
      <c r="E115" s="186"/>
      <c r="F115" s="186"/>
      <c r="J115" s="186"/>
      <c r="K115" s="186"/>
      <c r="O115" s="186"/>
      <c r="P115" s="186"/>
      <c r="T115" s="186"/>
      <c r="U115" s="186"/>
    </row>
    <row r="116" spans="5:21">
      <c r="E116" s="186"/>
      <c r="F116" s="186"/>
      <c r="J116" s="186"/>
      <c r="K116" s="186"/>
      <c r="O116" s="186"/>
      <c r="P116" s="186"/>
      <c r="T116" s="186"/>
      <c r="U116" s="186"/>
    </row>
    <row r="117" spans="5:21">
      <c r="E117" s="186"/>
      <c r="F117" s="186"/>
      <c r="J117" s="186"/>
      <c r="K117" s="186"/>
      <c r="O117" s="186"/>
      <c r="P117" s="186"/>
      <c r="T117" s="186"/>
      <c r="U117" s="186"/>
    </row>
    <row r="118" spans="5:21">
      <c r="E118" s="186"/>
      <c r="F118" s="186"/>
      <c r="J118" s="186"/>
      <c r="K118" s="186"/>
      <c r="O118" s="186"/>
      <c r="P118" s="186"/>
      <c r="T118" s="186"/>
      <c r="U118" s="186"/>
    </row>
    <row r="119" spans="5:21">
      <c r="E119" s="186"/>
      <c r="F119" s="186"/>
      <c r="J119" s="186"/>
      <c r="K119" s="186"/>
      <c r="O119" s="186"/>
      <c r="P119" s="186"/>
      <c r="T119" s="186"/>
      <c r="U119" s="186"/>
    </row>
    <row r="120" spans="5:21">
      <c r="E120" s="186"/>
      <c r="F120" s="186"/>
      <c r="J120" s="186"/>
      <c r="K120" s="186"/>
      <c r="O120" s="186"/>
      <c r="P120" s="186"/>
      <c r="T120" s="186"/>
      <c r="U120" s="186"/>
    </row>
    <row r="121" spans="5:21">
      <c r="E121" s="186"/>
      <c r="F121" s="186"/>
      <c r="J121" s="186"/>
      <c r="K121" s="186"/>
      <c r="O121" s="186"/>
      <c r="P121" s="186"/>
      <c r="T121" s="186"/>
      <c r="U121" s="186"/>
    </row>
    <row r="122" spans="5:21">
      <c r="E122" s="186"/>
      <c r="F122" s="186"/>
      <c r="J122" s="186"/>
      <c r="K122" s="186"/>
      <c r="O122" s="186"/>
      <c r="P122" s="186"/>
      <c r="T122" s="186"/>
      <c r="U122" s="186"/>
    </row>
    <row r="123" spans="5:21">
      <c r="E123" s="186"/>
      <c r="F123" s="186"/>
      <c r="J123" s="186"/>
      <c r="K123" s="186"/>
      <c r="O123" s="186"/>
      <c r="P123" s="186"/>
      <c r="T123" s="186"/>
      <c r="U123" s="186"/>
    </row>
    <row r="124" spans="5:21">
      <c r="E124" s="186"/>
      <c r="F124" s="186"/>
      <c r="J124" s="186"/>
      <c r="K124" s="186"/>
      <c r="O124" s="186"/>
      <c r="P124" s="186"/>
      <c r="T124" s="186"/>
      <c r="U124" s="186"/>
    </row>
    <row r="125" spans="5:21">
      <c r="E125" s="186"/>
      <c r="F125" s="186"/>
      <c r="J125" s="186"/>
      <c r="K125" s="186"/>
      <c r="O125" s="186"/>
      <c r="P125" s="186"/>
      <c r="T125" s="186"/>
      <c r="U125" s="186"/>
    </row>
    <row r="126" spans="5:21">
      <c r="E126" s="186"/>
      <c r="F126" s="186"/>
      <c r="J126" s="186"/>
      <c r="K126" s="186"/>
      <c r="O126" s="186"/>
      <c r="P126" s="186"/>
      <c r="T126" s="186"/>
      <c r="U126" s="186"/>
    </row>
    <row r="127" spans="5:21">
      <c r="E127" s="186"/>
      <c r="F127" s="186"/>
      <c r="J127" s="186"/>
      <c r="K127" s="186"/>
      <c r="O127" s="186"/>
      <c r="P127" s="186"/>
      <c r="T127" s="186"/>
      <c r="U127" s="186"/>
    </row>
    <row r="128" spans="5:21">
      <c r="E128" s="186"/>
      <c r="F128" s="186"/>
      <c r="J128" s="186"/>
      <c r="K128" s="186"/>
      <c r="O128" s="186"/>
      <c r="P128" s="186"/>
      <c r="T128" s="186"/>
      <c r="U128" s="186"/>
    </row>
    <row r="129" spans="5:21">
      <c r="E129" s="186"/>
      <c r="F129" s="186"/>
      <c r="J129" s="186"/>
      <c r="K129" s="186"/>
      <c r="O129" s="186"/>
      <c r="P129" s="186"/>
      <c r="T129" s="186"/>
      <c r="U129" s="186"/>
    </row>
    <row r="130" spans="5:21">
      <c r="E130" s="186"/>
      <c r="F130" s="186"/>
      <c r="J130" s="186"/>
      <c r="K130" s="186"/>
      <c r="O130" s="186"/>
      <c r="P130" s="186"/>
      <c r="T130" s="186"/>
      <c r="U130" s="186"/>
    </row>
    <row r="131" spans="5:21">
      <c r="E131" s="186"/>
      <c r="F131" s="186"/>
      <c r="J131" s="186"/>
      <c r="K131" s="186"/>
      <c r="O131" s="186"/>
      <c r="P131" s="186"/>
      <c r="T131" s="186"/>
      <c r="U131" s="186"/>
    </row>
    <row r="132" spans="5:21">
      <c r="E132" s="186"/>
      <c r="F132" s="186"/>
      <c r="J132" s="186"/>
      <c r="K132" s="186"/>
      <c r="O132" s="186"/>
      <c r="P132" s="186"/>
      <c r="T132" s="186"/>
      <c r="U132" s="186"/>
    </row>
    <row r="133" spans="5:21">
      <c r="E133" s="186"/>
      <c r="F133" s="186"/>
      <c r="J133" s="186"/>
      <c r="K133" s="186"/>
      <c r="O133" s="186"/>
      <c r="P133" s="186"/>
      <c r="T133" s="186"/>
      <c r="U133" s="186"/>
    </row>
    <row r="134" spans="5:21">
      <c r="E134" s="186"/>
      <c r="F134" s="186"/>
      <c r="J134" s="186"/>
      <c r="K134" s="186"/>
      <c r="O134" s="186"/>
      <c r="P134" s="186"/>
      <c r="T134" s="186"/>
      <c r="U134" s="186"/>
    </row>
    <row r="135" spans="5:21">
      <c r="E135" s="186"/>
      <c r="F135" s="186"/>
      <c r="J135" s="186"/>
      <c r="K135" s="186"/>
      <c r="O135" s="186"/>
      <c r="P135" s="186"/>
      <c r="T135" s="186"/>
      <c r="U135" s="186"/>
    </row>
    <row r="136" spans="5:21">
      <c r="E136" s="186"/>
      <c r="F136" s="186"/>
      <c r="J136" s="186"/>
      <c r="K136" s="186"/>
      <c r="O136" s="186"/>
      <c r="P136" s="186"/>
      <c r="T136" s="186"/>
      <c r="U136" s="186"/>
    </row>
    <row r="137" spans="5:21">
      <c r="E137" s="186"/>
      <c r="F137" s="186"/>
      <c r="J137" s="186"/>
      <c r="K137" s="186"/>
      <c r="O137" s="186"/>
      <c r="P137" s="186"/>
      <c r="T137" s="186"/>
      <c r="U137" s="186"/>
    </row>
    <row r="138" spans="5:21">
      <c r="E138" s="186"/>
      <c r="F138" s="186"/>
      <c r="J138" s="186"/>
      <c r="K138" s="186"/>
      <c r="O138" s="186"/>
      <c r="P138" s="186"/>
      <c r="T138" s="186"/>
      <c r="U138" s="186"/>
    </row>
    <row r="139" spans="5:21">
      <c r="E139" s="186"/>
      <c r="F139" s="186"/>
      <c r="J139" s="186"/>
      <c r="K139" s="186"/>
      <c r="O139" s="186"/>
      <c r="P139" s="186"/>
      <c r="T139" s="186"/>
      <c r="U139" s="186"/>
    </row>
    <row r="140" spans="5:21">
      <c r="E140" s="186"/>
      <c r="F140" s="186"/>
      <c r="J140" s="186"/>
      <c r="K140" s="186"/>
      <c r="O140" s="186"/>
      <c r="P140" s="186"/>
      <c r="T140" s="186"/>
      <c r="U140" s="186"/>
    </row>
    <row r="141" spans="5:21">
      <c r="E141" s="186"/>
      <c r="F141" s="186"/>
      <c r="J141" s="186"/>
      <c r="K141" s="186"/>
      <c r="O141" s="186"/>
      <c r="P141" s="186"/>
      <c r="T141" s="186"/>
      <c r="U141" s="186"/>
    </row>
    <row r="142" spans="5:21">
      <c r="E142" s="186"/>
      <c r="F142" s="186"/>
      <c r="J142" s="186"/>
      <c r="K142" s="186"/>
      <c r="O142" s="186"/>
      <c r="P142" s="186"/>
      <c r="T142" s="186"/>
      <c r="U142" s="186"/>
    </row>
    <row r="143" spans="5:21">
      <c r="E143" s="186"/>
      <c r="F143" s="186"/>
      <c r="J143" s="186"/>
      <c r="K143" s="186"/>
      <c r="O143" s="186"/>
      <c r="P143" s="186"/>
      <c r="T143" s="186"/>
      <c r="U143" s="186"/>
    </row>
    <row r="144" spans="5:21">
      <c r="E144" s="186"/>
      <c r="F144" s="186"/>
      <c r="J144" s="186"/>
      <c r="K144" s="186"/>
      <c r="O144" s="186"/>
      <c r="P144" s="186"/>
      <c r="T144" s="186"/>
      <c r="U144" s="186"/>
    </row>
    <row r="145" spans="5:21">
      <c r="E145" s="186"/>
      <c r="F145" s="186"/>
      <c r="J145" s="186"/>
      <c r="K145" s="186"/>
      <c r="O145" s="186"/>
      <c r="P145" s="186"/>
      <c r="T145" s="186"/>
      <c r="U145" s="186"/>
    </row>
    <row r="146" spans="5:21">
      <c r="E146" s="186"/>
      <c r="F146" s="186"/>
      <c r="J146" s="186"/>
      <c r="K146" s="186"/>
      <c r="O146" s="186"/>
      <c r="P146" s="186"/>
      <c r="T146" s="186"/>
      <c r="U146" s="186"/>
    </row>
    <row r="147" spans="5:21">
      <c r="E147" s="186"/>
      <c r="F147" s="186"/>
      <c r="J147" s="186"/>
      <c r="K147" s="186"/>
      <c r="O147" s="186"/>
      <c r="P147" s="186"/>
      <c r="T147" s="186"/>
      <c r="U147" s="186"/>
    </row>
    <row r="148" spans="5:21">
      <c r="E148" s="186"/>
      <c r="F148" s="186"/>
      <c r="J148" s="186"/>
      <c r="K148" s="186"/>
      <c r="O148" s="186"/>
      <c r="P148" s="186"/>
      <c r="T148" s="186"/>
      <c r="U148" s="186"/>
    </row>
    <row r="149" spans="5:21">
      <c r="E149" s="186"/>
      <c r="F149" s="186"/>
      <c r="J149" s="186"/>
      <c r="K149" s="186"/>
      <c r="O149" s="186"/>
      <c r="P149" s="186"/>
      <c r="T149" s="186"/>
      <c r="U149" s="186"/>
    </row>
    <row r="150" spans="5:21">
      <c r="E150" s="186"/>
      <c r="F150" s="186"/>
      <c r="J150" s="186"/>
      <c r="K150" s="186"/>
      <c r="O150" s="186"/>
      <c r="P150" s="186"/>
      <c r="T150" s="186"/>
      <c r="U150" s="186"/>
    </row>
    <row r="151" spans="5:21">
      <c r="E151" s="186"/>
      <c r="F151" s="186"/>
      <c r="J151" s="186"/>
      <c r="K151" s="186"/>
      <c r="O151" s="186"/>
      <c r="P151" s="186"/>
      <c r="T151" s="186"/>
      <c r="U151" s="186"/>
    </row>
    <row r="152" spans="5:21">
      <c r="E152" s="186"/>
      <c r="F152" s="186"/>
      <c r="J152" s="186"/>
      <c r="K152" s="186"/>
      <c r="O152" s="186"/>
      <c r="P152" s="186"/>
      <c r="T152" s="186"/>
      <c r="U152" s="186"/>
    </row>
    <row r="153" spans="5:21">
      <c r="E153" s="186"/>
      <c r="F153" s="186"/>
      <c r="J153" s="186"/>
      <c r="K153" s="186"/>
      <c r="O153" s="186"/>
      <c r="P153" s="186"/>
      <c r="T153" s="186"/>
      <c r="U153" s="186"/>
    </row>
    <row r="154" spans="5:21">
      <c r="E154" s="186"/>
      <c r="F154" s="186"/>
      <c r="J154" s="186"/>
      <c r="K154" s="186"/>
      <c r="O154" s="186"/>
      <c r="P154" s="186"/>
      <c r="T154" s="186"/>
      <c r="U154" s="186"/>
    </row>
    <row r="155" spans="5:21">
      <c r="E155" s="186"/>
      <c r="F155" s="186"/>
      <c r="J155" s="186"/>
      <c r="K155" s="186"/>
      <c r="O155" s="186"/>
      <c r="P155" s="186"/>
      <c r="T155" s="186"/>
      <c r="U155" s="186"/>
    </row>
    <row r="156" spans="5:21">
      <c r="E156" s="186"/>
      <c r="F156" s="186"/>
      <c r="J156" s="186"/>
      <c r="K156" s="186"/>
      <c r="O156" s="186"/>
      <c r="P156" s="186"/>
      <c r="T156" s="186"/>
      <c r="U156" s="186"/>
    </row>
    <row r="157" spans="5:21">
      <c r="E157" s="186"/>
      <c r="F157" s="186"/>
      <c r="J157" s="186"/>
      <c r="K157" s="186"/>
      <c r="O157" s="186"/>
      <c r="P157" s="186"/>
      <c r="T157" s="186"/>
      <c r="U157" s="186"/>
    </row>
    <row r="158" spans="5:21">
      <c r="E158" s="186"/>
      <c r="F158" s="186"/>
      <c r="J158" s="186"/>
      <c r="K158" s="186"/>
      <c r="O158" s="186"/>
      <c r="P158" s="186"/>
      <c r="T158" s="186"/>
      <c r="U158" s="186"/>
    </row>
    <row r="159" spans="5:21">
      <c r="E159" s="186"/>
      <c r="F159" s="186"/>
      <c r="J159" s="186"/>
      <c r="K159" s="186"/>
      <c r="O159" s="186"/>
      <c r="P159" s="186"/>
      <c r="T159" s="186"/>
      <c r="U159" s="186"/>
    </row>
    <row r="160" spans="5:21">
      <c r="E160" s="186"/>
      <c r="F160" s="186"/>
      <c r="J160" s="186"/>
      <c r="K160" s="186"/>
      <c r="O160" s="186"/>
      <c r="P160" s="186"/>
      <c r="T160" s="186"/>
      <c r="U160" s="186"/>
    </row>
    <row r="161" spans="5:21">
      <c r="E161" s="186"/>
      <c r="F161" s="186"/>
      <c r="J161" s="186"/>
      <c r="K161" s="186"/>
      <c r="O161" s="186"/>
      <c r="P161" s="186"/>
      <c r="T161" s="186"/>
      <c r="U161" s="186"/>
    </row>
    <row r="162" spans="5:21">
      <c r="E162" s="186"/>
      <c r="F162" s="186"/>
      <c r="J162" s="186"/>
      <c r="K162" s="186"/>
      <c r="O162" s="186"/>
      <c r="P162" s="186"/>
      <c r="T162" s="186"/>
      <c r="U162" s="186"/>
    </row>
    <row r="163" spans="5:21">
      <c r="E163" s="186"/>
      <c r="F163" s="186"/>
      <c r="J163" s="186"/>
      <c r="K163" s="186"/>
      <c r="O163" s="186"/>
      <c r="P163" s="186"/>
      <c r="T163" s="186"/>
      <c r="U163" s="186"/>
    </row>
    <row r="164" spans="5:21">
      <c r="E164" s="186"/>
      <c r="F164" s="186"/>
      <c r="J164" s="186"/>
      <c r="K164" s="186"/>
      <c r="O164" s="186"/>
      <c r="P164" s="186"/>
      <c r="T164" s="186"/>
      <c r="U164" s="186"/>
    </row>
    <row r="165" spans="5:21">
      <c r="E165" s="186"/>
      <c r="F165" s="186"/>
      <c r="J165" s="186"/>
      <c r="K165" s="186"/>
      <c r="O165" s="186"/>
      <c r="P165" s="186"/>
      <c r="T165" s="186"/>
      <c r="U165" s="186"/>
    </row>
    <row r="166" spans="5:21">
      <c r="E166" s="186"/>
      <c r="F166" s="186"/>
      <c r="J166" s="186"/>
      <c r="K166" s="186"/>
      <c r="O166" s="186"/>
      <c r="P166" s="186"/>
      <c r="T166" s="186"/>
      <c r="U166" s="186"/>
    </row>
    <row r="167" spans="5:21">
      <c r="E167" s="186"/>
      <c r="F167" s="186"/>
      <c r="J167" s="186"/>
      <c r="K167" s="186"/>
      <c r="O167" s="186"/>
      <c r="P167" s="186"/>
      <c r="T167" s="186"/>
      <c r="U167" s="186"/>
    </row>
    <row r="168" spans="5:21">
      <c r="E168" s="186"/>
      <c r="F168" s="186"/>
      <c r="J168" s="186"/>
      <c r="K168" s="186"/>
      <c r="O168" s="186"/>
      <c r="P168" s="186"/>
      <c r="T168" s="186"/>
      <c r="U168" s="186"/>
    </row>
    <row r="169" spans="5:21">
      <c r="E169" s="186"/>
      <c r="F169" s="186"/>
      <c r="J169" s="186"/>
      <c r="K169" s="186"/>
      <c r="O169" s="186"/>
      <c r="P169" s="186"/>
      <c r="T169" s="186"/>
      <c r="U169" s="186"/>
    </row>
    <row r="170" spans="5:21">
      <c r="E170" s="186"/>
      <c r="F170" s="186"/>
      <c r="J170" s="186"/>
      <c r="K170" s="186"/>
      <c r="O170" s="186"/>
      <c r="P170" s="186"/>
      <c r="T170" s="186"/>
      <c r="U170" s="186"/>
    </row>
    <row r="171" spans="5:21">
      <c r="E171" s="186"/>
      <c r="F171" s="186"/>
      <c r="J171" s="186"/>
      <c r="K171" s="186"/>
      <c r="O171" s="186"/>
      <c r="P171" s="186"/>
      <c r="T171" s="186"/>
      <c r="U171" s="186"/>
    </row>
    <row r="172" spans="5:21">
      <c r="E172" s="186"/>
      <c r="F172" s="186"/>
      <c r="J172" s="186"/>
      <c r="K172" s="186"/>
      <c r="O172" s="186"/>
      <c r="P172" s="186"/>
      <c r="T172" s="186"/>
      <c r="U172" s="186"/>
    </row>
    <row r="173" spans="5:21">
      <c r="E173" s="186"/>
      <c r="F173" s="186"/>
      <c r="J173" s="186"/>
      <c r="K173" s="186"/>
      <c r="O173" s="186"/>
      <c r="P173" s="186"/>
      <c r="T173" s="186"/>
      <c r="U173" s="186"/>
    </row>
    <row r="174" spans="5:21">
      <c r="E174" s="186"/>
      <c r="F174" s="186"/>
      <c r="J174" s="186"/>
      <c r="K174" s="186"/>
      <c r="O174" s="186"/>
      <c r="P174" s="186"/>
      <c r="T174" s="186"/>
      <c r="U174" s="186"/>
    </row>
    <row r="175" spans="5:21">
      <c r="E175" s="186"/>
      <c r="F175" s="186"/>
      <c r="J175" s="186"/>
      <c r="K175" s="186"/>
      <c r="O175" s="186"/>
      <c r="P175" s="186"/>
      <c r="T175" s="186"/>
      <c r="U175" s="186"/>
    </row>
    <row r="176" spans="5:21">
      <c r="E176" s="186"/>
      <c r="F176" s="186"/>
      <c r="J176" s="186"/>
      <c r="K176" s="186"/>
      <c r="O176" s="186"/>
      <c r="P176" s="186"/>
      <c r="T176" s="186"/>
      <c r="U176" s="186"/>
    </row>
    <row r="177" spans="5:21">
      <c r="E177" s="186"/>
      <c r="F177" s="186"/>
      <c r="J177" s="186"/>
      <c r="K177" s="186"/>
      <c r="O177" s="186"/>
      <c r="P177" s="186"/>
      <c r="T177" s="186"/>
      <c r="U177" s="186"/>
    </row>
    <row r="178" spans="5:21">
      <c r="E178" s="186"/>
      <c r="F178" s="186"/>
      <c r="J178" s="186"/>
      <c r="K178" s="186"/>
      <c r="O178" s="186"/>
      <c r="P178" s="186"/>
      <c r="T178" s="186"/>
      <c r="U178" s="186"/>
    </row>
    <row r="179" spans="5:21">
      <c r="E179" s="186"/>
      <c r="F179" s="186"/>
      <c r="J179" s="186"/>
      <c r="K179" s="186"/>
      <c r="O179" s="186"/>
      <c r="P179" s="186"/>
      <c r="T179" s="186"/>
      <c r="U179" s="186"/>
    </row>
    <row r="180" spans="5:21">
      <c r="E180" s="186"/>
      <c r="F180" s="186"/>
      <c r="J180" s="186"/>
      <c r="K180" s="186"/>
      <c r="O180" s="186"/>
      <c r="P180" s="186"/>
      <c r="T180" s="186"/>
      <c r="U180" s="186"/>
    </row>
    <row r="181" spans="5:21">
      <c r="E181" s="186"/>
      <c r="F181" s="186"/>
      <c r="J181" s="186"/>
      <c r="K181" s="186"/>
      <c r="O181" s="186"/>
      <c r="P181" s="186"/>
      <c r="T181" s="186"/>
      <c r="U181" s="186"/>
    </row>
    <row r="182" spans="5:21">
      <c r="E182" s="186"/>
      <c r="F182" s="186"/>
      <c r="J182" s="186"/>
      <c r="K182" s="186"/>
      <c r="O182" s="186"/>
      <c r="P182" s="186"/>
      <c r="T182" s="186"/>
      <c r="U182" s="186"/>
    </row>
    <row r="183" spans="5:21">
      <c r="E183" s="186"/>
      <c r="F183" s="186"/>
      <c r="J183" s="186"/>
      <c r="K183" s="186"/>
      <c r="O183" s="186"/>
      <c r="P183" s="186"/>
      <c r="T183" s="186"/>
      <c r="U183" s="186"/>
    </row>
    <row r="184" spans="5:21">
      <c r="E184" s="186"/>
      <c r="F184" s="186"/>
      <c r="J184" s="186"/>
      <c r="K184" s="186"/>
      <c r="O184" s="186"/>
      <c r="P184" s="186"/>
      <c r="T184" s="186"/>
      <c r="U184" s="186"/>
    </row>
    <row r="185" spans="5:21">
      <c r="E185" s="186"/>
      <c r="F185" s="186"/>
      <c r="J185" s="186"/>
      <c r="K185" s="186"/>
      <c r="O185" s="186"/>
      <c r="P185" s="186"/>
      <c r="T185" s="186"/>
      <c r="U185" s="186"/>
    </row>
    <row r="186" spans="5:21">
      <c r="E186" s="186"/>
      <c r="F186" s="186"/>
      <c r="J186" s="186"/>
      <c r="K186" s="186"/>
      <c r="O186" s="186"/>
      <c r="P186" s="186"/>
      <c r="T186" s="186"/>
      <c r="U186" s="186"/>
    </row>
    <row r="187" spans="5:21">
      <c r="E187" s="186"/>
      <c r="F187" s="186"/>
      <c r="J187" s="186"/>
      <c r="K187" s="186"/>
      <c r="O187" s="186"/>
      <c r="P187" s="186"/>
      <c r="T187" s="186"/>
      <c r="U187" s="186"/>
    </row>
    <row r="188" spans="5:21">
      <c r="E188" s="186"/>
      <c r="F188" s="186"/>
      <c r="J188" s="186"/>
      <c r="K188" s="186"/>
      <c r="O188" s="186"/>
      <c r="P188" s="186"/>
      <c r="T188" s="186"/>
      <c r="U188" s="186"/>
    </row>
    <row r="189" spans="5:21">
      <c r="E189" s="186"/>
      <c r="F189" s="186"/>
      <c r="J189" s="186"/>
      <c r="K189" s="186"/>
      <c r="O189" s="186"/>
      <c r="P189" s="186"/>
      <c r="T189" s="186"/>
      <c r="U189" s="186"/>
    </row>
    <row r="190" spans="5:21">
      <c r="E190" s="186"/>
      <c r="F190" s="186"/>
      <c r="J190" s="186"/>
      <c r="K190" s="186"/>
      <c r="O190" s="186"/>
      <c r="P190" s="186"/>
      <c r="T190" s="186"/>
      <c r="U190" s="186"/>
    </row>
    <row r="191" spans="5:21">
      <c r="E191" s="186"/>
      <c r="F191" s="186"/>
      <c r="J191" s="186"/>
      <c r="K191" s="186"/>
      <c r="O191" s="186"/>
      <c r="P191" s="186"/>
      <c r="T191" s="186"/>
      <c r="U191" s="186"/>
    </row>
    <row r="192" spans="5:21">
      <c r="E192" s="186"/>
      <c r="F192" s="186"/>
      <c r="J192" s="186"/>
      <c r="K192" s="186"/>
      <c r="O192" s="186"/>
      <c r="P192" s="186"/>
      <c r="T192" s="186"/>
      <c r="U192" s="186"/>
    </row>
    <row r="193" spans="5:21">
      <c r="E193" s="186"/>
      <c r="F193" s="186"/>
      <c r="J193" s="186"/>
      <c r="K193" s="186"/>
      <c r="O193" s="186"/>
      <c r="P193" s="186"/>
      <c r="T193" s="186"/>
      <c r="U193" s="186"/>
    </row>
    <row r="194" spans="5:21">
      <c r="E194" s="186"/>
      <c r="F194" s="186"/>
      <c r="J194" s="186"/>
      <c r="K194" s="186"/>
      <c r="O194" s="186"/>
      <c r="P194" s="186"/>
      <c r="T194" s="186"/>
      <c r="U194" s="186"/>
    </row>
    <row r="195" spans="5:21">
      <c r="E195" s="186"/>
      <c r="F195" s="186"/>
      <c r="J195" s="186"/>
      <c r="K195" s="186"/>
      <c r="O195" s="186"/>
      <c r="P195" s="186"/>
      <c r="T195" s="186"/>
      <c r="U195" s="186"/>
    </row>
    <row r="196" spans="5:21">
      <c r="E196" s="186"/>
      <c r="F196" s="186"/>
      <c r="J196" s="186"/>
      <c r="K196" s="186"/>
      <c r="O196" s="186"/>
      <c r="P196" s="186"/>
      <c r="T196" s="186"/>
      <c r="U196" s="186"/>
    </row>
    <row r="197" spans="5:21">
      <c r="E197" s="186"/>
      <c r="F197" s="186"/>
      <c r="J197" s="186"/>
      <c r="K197" s="186"/>
      <c r="O197" s="186"/>
      <c r="P197" s="186"/>
      <c r="T197" s="186"/>
      <c r="U197" s="186"/>
    </row>
    <row r="198" spans="5:21">
      <c r="E198" s="186"/>
      <c r="F198" s="186"/>
      <c r="J198" s="186"/>
      <c r="K198" s="186"/>
      <c r="O198" s="186"/>
      <c r="P198" s="186"/>
      <c r="T198" s="186"/>
      <c r="U198" s="186"/>
    </row>
    <row r="199" spans="5:21">
      <c r="E199" s="186"/>
      <c r="F199" s="186"/>
      <c r="J199" s="186"/>
      <c r="K199" s="186"/>
      <c r="O199" s="186"/>
      <c r="P199" s="186"/>
      <c r="T199" s="186"/>
      <c r="U199" s="186"/>
    </row>
    <row r="200" spans="5:21">
      <c r="E200" s="186"/>
      <c r="F200" s="186"/>
      <c r="J200" s="186"/>
      <c r="K200" s="186"/>
      <c r="O200" s="186"/>
      <c r="P200" s="186"/>
      <c r="T200" s="186"/>
      <c r="U200" s="186"/>
    </row>
    <row r="201" spans="5:21">
      <c r="E201" s="186"/>
      <c r="F201" s="186"/>
      <c r="J201" s="186"/>
      <c r="K201" s="186"/>
      <c r="O201" s="186"/>
      <c r="P201" s="186"/>
      <c r="T201" s="186"/>
      <c r="U201" s="186"/>
    </row>
    <row r="202" spans="5:21">
      <c r="E202" s="186"/>
      <c r="F202" s="186"/>
      <c r="J202" s="186"/>
      <c r="K202" s="186"/>
      <c r="O202" s="186"/>
      <c r="P202" s="186"/>
      <c r="T202" s="186"/>
      <c r="U202" s="186"/>
    </row>
    <row r="203" spans="5:21">
      <c r="E203" s="186"/>
      <c r="F203" s="186"/>
      <c r="J203" s="186"/>
      <c r="K203" s="186"/>
      <c r="O203" s="186"/>
      <c r="P203" s="186"/>
      <c r="T203" s="186"/>
      <c r="U203" s="186"/>
    </row>
    <row r="204" spans="5:21">
      <c r="E204" s="186"/>
      <c r="F204" s="186"/>
      <c r="J204" s="186"/>
      <c r="K204" s="186"/>
      <c r="O204" s="186"/>
      <c r="P204" s="186"/>
      <c r="T204" s="186"/>
      <c r="U204" s="186"/>
    </row>
    <row r="205" spans="5:21">
      <c r="E205" s="186"/>
      <c r="F205" s="186"/>
      <c r="J205" s="186"/>
      <c r="K205" s="186"/>
      <c r="O205" s="186"/>
      <c r="P205" s="186"/>
      <c r="T205" s="186"/>
      <c r="U205" s="186"/>
    </row>
    <row r="206" spans="5:21">
      <c r="E206" s="186"/>
      <c r="F206" s="186"/>
      <c r="J206" s="186"/>
      <c r="K206" s="186"/>
      <c r="O206" s="186"/>
      <c r="P206" s="186"/>
      <c r="T206" s="186"/>
      <c r="U206" s="186"/>
    </row>
    <row r="207" spans="5:21">
      <c r="E207" s="186"/>
      <c r="F207" s="186"/>
      <c r="J207" s="186"/>
      <c r="K207" s="186"/>
      <c r="O207" s="186"/>
      <c r="P207" s="186"/>
      <c r="T207" s="186"/>
      <c r="U207" s="186"/>
    </row>
    <row r="208" spans="5:21">
      <c r="E208" s="186"/>
      <c r="F208" s="186"/>
      <c r="J208" s="186"/>
      <c r="K208" s="186"/>
      <c r="O208" s="186"/>
      <c r="P208" s="186"/>
      <c r="T208" s="186"/>
      <c r="U208" s="186"/>
    </row>
    <row r="209" spans="5:21">
      <c r="E209" s="186"/>
      <c r="F209" s="186"/>
      <c r="J209" s="186"/>
      <c r="K209" s="186"/>
      <c r="O209" s="186"/>
      <c r="P209" s="186"/>
      <c r="T209" s="186"/>
      <c r="U209" s="186"/>
    </row>
    <row r="210" spans="5:21">
      <c r="E210" s="186"/>
      <c r="F210" s="186"/>
      <c r="J210" s="186"/>
      <c r="K210" s="186"/>
      <c r="O210" s="186"/>
      <c r="P210" s="186"/>
      <c r="T210" s="186"/>
      <c r="U210" s="186"/>
    </row>
    <row r="211" spans="5:21">
      <c r="E211" s="186"/>
      <c r="F211" s="186"/>
      <c r="J211" s="186"/>
      <c r="K211" s="186"/>
      <c r="O211" s="186"/>
      <c r="P211" s="186"/>
      <c r="T211" s="186"/>
      <c r="U211" s="186"/>
    </row>
    <row r="212" spans="5:21">
      <c r="E212" s="186"/>
      <c r="F212" s="186"/>
      <c r="J212" s="186"/>
      <c r="K212" s="186"/>
      <c r="O212" s="186"/>
      <c r="P212" s="186"/>
      <c r="T212" s="186"/>
      <c r="U212" s="186"/>
    </row>
    <row r="213" spans="5:21">
      <c r="E213" s="186"/>
      <c r="F213" s="186"/>
      <c r="J213" s="186"/>
      <c r="K213" s="186"/>
      <c r="O213" s="186"/>
      <c r="P213" s="186"/>
      <c r="T213" s="186"/>
      <c r="U213" s="186"/>
    </row>
    <row r="214" spans="5:21">
      <c r="E214" s="186"/>
      <c r="F214" s="186"/>
      <c r="J214" s="186"/>
      <c r="K214" s="186"/>
      <c r="O214" s="186"/>
      <c r="P214" s="186"/>
      <c r="T214" s="186"/>
      <c r="U214" s="186"/>
    </row>
    <row r="215" spans="5:21">
      <c r="E215" s="186"/>
      <c r="F215" s="186"/>
      <c r="J215" s="186"/>
      <c r="K215" s="186"/>
      <c r="O215" s="186"/>
      <c r="P215" s="186"/>
      <c r="T215" s="186"/>
      <c r="U215" s="186"/>
    </row>
    <row r="216" spans="5:21">
      <c r="E216" s="186"/>
      <c r="F216" s="186"/>
      <c r="J216" s="186"/>
      <c r="K216" s="186"/>
      <c r="O216" s="186"/>
      <c r="P216" s="186"/>
      <c r="T216" s="186"/>
      <c r="U216" s="186"/>
    </row>
    <row r="217" spans="5:21">
      <c r="E217" s="186"/>
      <c r="F217" s="186"/>
      <c r="J217" s="186"/>
      <c r="K217" s="186"/>
      <c r="O217" s="186"/>
      <c r="P217" s="186"/>
      <c r="T217" s="186"/>
      <c r="U217" s="186"/>
    </row>
    <row r="218" spans="5:21">
      <c r="E218" s="186"/>
      <c r="F218" s="186"/>
      <c r="J218" s="186"/>
      <c r="K218" s="186"/>
      <c r="O218" s="186"/>
      <c r="P218" s="186"/>
      <c r="T218" s="186"/>
      <c r="U218" s="186"/>
    </row>
    <row r="219" spans="5:21">
      <c r="E219" s="186"/>
      <c r="F219" s="186"/>
      <c r="J219" s="186"/>
      <c r="K219" s="186"/>
      <c r="O219" s="186"/>
      <c r="P219" s="186"/>
      <c r="T219" s="186"/>
      <c r="U219" s="186"/>
    </row>
    <row r="220" spans="5:21">
      <c r="E220" s="186"/>
      <c r="F220" s="186"/>
      <c r="J220" s="186"/>
      <c r="K220" s="186"/>
      <c r="O220" s="186"/>
      <c r="P220" s="186"/>
      <c r="T220" s="186"/>
      <c r="U220" s="186"/>
    </row>
    <row r="221" spans="5:21">
      <c r="E221" s="186"/>
      <c r="F221" s="186"/>
      <c r="J221" s="186"/>
      <c r="K221" s="186"/>
      <c r="O221" s="186"/>
      <c r="P221" s="186"/>
      <c r="T221" s="186"/>
      <c r="U221" s="186"/>
    </row>
    <row r="222" spans="5:21">
      <c r="E222" s="186"/>
      <c r="F222" s="186"/>
      <c r="J222" s="186"/>
      <c r="K222" s="186"/>
      <c r="O222" s="186"/>
      <c r="P222" s="186"/>
      <c r="T222" s="186"/>
      <c r="U222" s="186"/>
    </row>
    <row r="223" spans="5:21">
      <c r="E223" s="186"/>
      <c r="F223" s="186"/>
      <c r="J223" s="186"/>
      <c r="K223" s="186"/>
      <c r="O223" s="186"/>
      <c r="P223" s="186"/>
      <c r="T223" s="186"/>
      <c r="U223" s="186"/>
    </row>
    <row r="224" spans="5:21">
      <c r="E224" s="186"/>
      <c r="F224" s="186"/>
      <c r="J224" s="186"/>
      <c r="K224" s="186"/>
      <c r="O224" s="186"/>
      <c r="P224" s="186"/>
      <c r="T224" s="186"/>
      <c r="U224" s="186"/>
    </row>
    <row r="225" spans="5:21">
      <c r="E225" s="186"/>
      <c r="F225" s="186"/>
      <c r="J225" s="186"/>
      <c r="K225" s="186"/>
      <c r="O225" s="186"/>
      <c r="P225" s="186"/>
      <c r="T225" s="186"/>
      <c r="U225" s="186"/>
    </row>
    <row r="226" spans="5:21">
      <c r="E226" s="186"/>
      <c r="F226" s="186"/>
      <c r="J226" s="186"/>
      <c r="K226" s="186"/>
      <c r="O226" s="186"/>
      <c r="P226" s="186"/>
      <c r="T226" s="186"/>
      <c r="U226" s="186"/>
    </row>
    <row r="227" spans="5:21">
      <c r="E227" s="186"/>
      <c r="F227" s="186"/>
      <c r="J227" s="186"/>
      <c r="K227" s="186"/>
      <c r="O227" s="186"/>
      <c r="P227" s="186"/>
      <c r="T227" s="186"/>
      <c r="U227" s="186"/>
    </row>
    <row r="228" spans="5:21">
      <c r="E228" s="186"/>
      <c r="F228" s="186"/>
      <c r="J228" s="186"/>
      <c r="K228" s="186"/>
      <c r="O228" s="186"/>
      <c r="P228" s="186"/>
      <c r="T228" s="186"/>
      <c r="U228" s="186"/>
    </row>
    <row r="229" spans="5:21">
      <c r="E229" s="186"/>
      <c r="F229" s="186"/>
      <c r="J229" s="186"/>
      <c r="K229" s="186"/>
      <c r="O229" s="186"/>
      <c r="P229" s="186"/>
      <c r="T229" s="186"/>
      <c r="U229" s="186"/>
    </row>
    <row r="230" spans="5:21">
      <c r="E230" s="186"/>
      <c r="F230" s="186"/>
      <c r="J230" s="186"/>
      <c r="K230" s="186"/>
      <c r="O230" s="186"/>
      <c r="P230" s="186"/>
      <c r="T230" s="186"/>
      <c r="U230" s="186"/>
    </row>
    <row r="231" spans="5:21">
      <c r="E231" s="186"/>
      <c r="F231" s="186"/>
      <c r="J231" s="186"/>
      <c r="K231" s="186"/>
      <c r="O231" s="186"/>
      <c r="P231" s="186"/>
      <c r="T231" s="186"/>
      <c r="U231" s="186"/>
    </row>
    <row r="232" spans="5:21">
      <c r="E232" s="186"/>
      <c r="F232" s="186"/>
      <c r="J232" s="186"/>
      <c r="K232" s="186"/>
      <c r="O232" s="186"/>
      <c r="P232" s="186"/>
      <c r="T232" s="186"/>
      <c r="U232" s="186"/>
    </row>
    <row r="233" spans="5:21">
      <c r="E233" s="186"/>
      <c r="F233" s="186"/>
      <c r="J233" s="186"/>
      <c r="K233" s="186"/>
      <c r="O233" s="186"/>
      <c r="P233" s="186"/>
      <c r="T233" s="186"/>
      <c r="U233" s="186"/>
    </row>
    <row r="234" spans="5:21">
      <c r="E234" s="186"/>
      <c r="F234" s="186"/>
      <c r="J234" s="186"/>
      <c r="K234" s="186"/>
      <c r="O234" s="186"/>
      <c r="P234" s="186"/>
      <c r="T234" s="186"/>
      <c r="U234" s="186"/>
    </row>
    <row r="235" spans="5:21">
      <c r="E235" s="186"/>
      <c r="F235" s="186"/>
      <c r="J235" s="186"/>
      <c r="K235" s="186"/>
      <c r="O235" s="186"/>
      <c r="P235" s="186"/>
      <c r="T235" s="186"/>
      <c r="U235" s="186"/>
    </row>
    <row r="236" spans="5:21">
      <c r="E236" s="186"/>
      <c r="F236" s="186"/>
      <c r="J236" s="186"/>
      <c r="K236" s="186"/>
      <c r="O236" s="186"/>
      <c r="P236" s="186"/>
      <c r="T236" s="186"/>
      <c r="U236" s="186"/>
    </row>
    <row r="237" spans="5:21">
      <c r="E237" s="186"/>
      <c r="F237" s="186"/>
      <c r="J237" s="186"/>
      <c r="K237" s="186"/>
      <c r="O237" s="186"/>
      <c r="P237" s="186"/>
      <c r="T237" s="186"/>
      <c r="U237" s="186"/>
    </row>
    <row r="238" spans="5:21">
      <c r="E238" s="186"/>
      <c r="F238" s="186"/>
      <c r="J238" s="186"/>
      <c r="K238" s="186"/>
      <c r="O238" s="186"/>
      <c r="P238" s="186"/>
      <c r="T238" s="186"/>
      <c r="U238" s="186"/>
    </row>
    <row r="239" spans="5:21">
      <c r="E239" s="186"/>
      <c r="F239" s="186"/>
      <c r="J239" s="186"/>
      <c r="K239" s="186"/>
      <c r="O239" s="186"/>
      <c r="P239" s="186"/>
      <c r="T239" s="186"/>
      <c r="U239" s="186"/>
    </row>
    <row r="240" spans="5:21">
      <c r="E240" s="186"/>
      <c r="F240" s="186"/>
      <c r="J240" s="186"/>
      <c r="K240" s="186"/>
      <c r="O240" s="186"/>
      <c r="P240" s="186"/>
      <c r="T240" s="186"/>
      <c r="U240" s="186"/>
    </row>
    <row r="241" spans="5:21">
      <c r="E241" s="186"/>
      <c r="F241" s="186"/>
      <c r="J241" s="186"/>
      <c r="K241" s="186"/>
      <c r="O241" s="186"/>
      <c r="P241" s="186"/>
      <c r="T241" s="186"/>
      <c r="U241" s="186"/>
    </row>
    <row r="242" spans="5:21">
      <c r="E242" s="186"/>
      <c r="F242" s="186"/>
      <c r="J242" s="186"/>
      <c r="K242" s="186"/>
      <c r="O242" s="186"/>
      <c r="P242" s="186"/>
      <c r="T242" s="186"/>
      <c r="U242" s="186"/>
    </row>
    <row r="243" spans="5:21">
      <c r="E243" s="186"/>
      <c r="F243" s="186"/>
      <c r="J243" s="186"/>
      <c r="K243" s="186"/>
      <c r="O243" s="186"/>
      <c r="P243" s="186"/>
      <c r="T243" s="186"/>
      <c r="U243" s="186"/>
    </row>
    <row r="244" spans="5:21">
      <c r="E244" s="186"/>
      <c r="F244" s="186"/>
      <c r="J244" s="186"/>
      <c r="K244" s="186"/>
      <c r="O244" s="186"/>
      <c r="P244" s="186"/>
      <c r="T244" s="186"/>
      <c r="U244" s="186"/>
    </row>
    <row r="245" spans="5:21">
      <c r="E245" s="186"/>
      <c r="F245" s="186"/>
      <c r="J245" s="186"/>
      <c r="K245" s="186"/>
      <c r="O245" s="186"/>
      <c r="P245" s="186"/>
      <c r="T245" s="186"/>
      <c r="U245" s="186"/>
    </row>
    <row r="246" spans="5:21">
      <c r="E246" s="186"/>
      <c r="F246" s="186"/>
      <c r="J246" s="186"/>
      <c r="K246" s="186"/>
      <c r="O246" s="186"/>
      <c r="P246" s="186"/>
      <c r="T246" s="186"/>
      <c r="U246" s="186"/>
    </row>
    <row r="247" spans="5:21">
      <c r="E247" s="186"/>
      <c r="F247" s="186"/>
      <c r="J247" s="186"/>
      <c r="K247" s="186"/>
      <c r="O247" s="186"/>
      <c r="P247" s="186"/>
      <c r="T247" s="186"/>
      <c r="U247" s="186"/>
    </row>
    <row r="248" spans="5:21">
      <c r="E248" s="186"/>
      <c r="F248" s="186"/>
      <c r="J248" s="186"/>
      <c r="K248" s="186"/>
      <c r="O248" s="186"/>
      <c r="P248" s="186"/>
      <c r="T248" s="186"/>
      <c r="U248" s="186"/>
    </row>
    <row r="249" spans="5:21">
      <c r="E249" s="186"/>
      <c r="F249" s="186"/>
      <c r="J249" s="186"/>
      <c r="K249" s="186"/>
      <c r="O249" s="186"/>
      <c r="P249" s="186"/>
      <c r="T249" s="186"/>
      <c r="U249" s="186"/>
    </row>
    <row r="250" spans="5:21">
      <c r="E250" s="186"/>
      <c r="F250" s="186"/>
      <c r="J250" s="186"/>
      <c r="K250" s="186"/>
      <c r="O250" s="186"/>
      <c r="P250" s="186"/>
      <c r="T250" s="186"/>
      <c r="U250" s="186"/>
    </row>
    <row r="251" spans="5:21">
      <c r="E251" s="186"/>
      <c r="F251" s="186"/>
      <c r="J251" s="186"/>
      <c r="K251" s="186"/>
      <c r="O251" s="186"/>
      <c r="P251" s="186"/>
      <c r="T251" s="186"/>
      <c r="U251" s="186"/>
    </row>
    <row r="252" spans="5:21">
      <c r="E252" s="186"/>
      <c r="F252" s="186"/>
      <c r="J252" s="186"/>
      <c r="K252" s="186"/>
      <c r="O252" s="186"/>
      <c r="P252" s="186"/>
      <c r="T252" s="186"/>
      <c r="U252" s="186"/>
    </row>
    <row r="253" spans="5:21">
      <c r="E253" s="186"/>
      <c r="F253" s="186"/>
      <c r="J253" s="186"/>
      <c r="K253" s="186"/>
      <c r="O253" s="186"/>
      <c r="P253" s="186"/>
      <c r="T253" s="186"/>
      <c r="U253" s="186"/>
    </row>
    <row r="254" spans="5:21">
      <c r="E254" s="186"/>
      <c r="F254" s="186"/>
      <c r="J254" s="186"/>
      <c r="K254" s="186"/>
      <c r="O254" s="186"/>
      <c r="P254" s="186"/>
      <c r="T254" s="186"/>
      <c r="U254" s="186"/>
    </row>
    <row r="255" spans="5:21">
      <c r="E255" s="186"/>
      <c r="F255" s="186"/>
      <c r="J255" s="186"/>
      <c r="K255" s="186"/>
      <c r="O255" s="186"/>
      <c r="P255" s="186"/>
      <c r="T255" s="186"/>
      <c r="U255" s="186"/>
    </row>
    <row r="256" spans="5:21">
      <c r="E256" s="186"/>
      <c r="F256" s="186"/>
      <c r="J256" s="186"/>
      <c r="K256" s="186"/>
      <c r="O256" s="186"/>
      <c r="P256" s="186"/>
      <c r="T256" s="186"/>
      <c r="U256" s="186"/>
    </row>
    <row r="257" spans="5:21">
      <c r="E257" s="186"/>
      <c r="F257" s="186"/>
      <c r="J257" s="186"/>
      <c r="K257" s="186"/>
      <c r="O257" s="186"/>
      <c r="P257" s="186"/>
      <c r="T257" s="186"/>
      <c r="U257" s="186"/>
    </row>
    <row r="258" spans="5:21">
      <c r="E258" s="186"/>
      <c r="F258" s="186"/>
      <c r="J258" s="186"/>
      <c r="K258" s="186"/>
      <c r="O258" s="186"/>
      <c r="P258" s="186"/>
      <c r="T258" s="186"/>
      <c r="U258" s="186"/>
    </row>
    <row r="259" spans="5:21">
      <c r="E259" s="186"/>
      <c r="F259" s="186"/>
      <c r="J259" s="186"/>
      <c r="K259" s="186"/>
      <c r="O259" s="186"/>
      <c r="P259" s="186"/>
      <c r="T259" s="186"/>
      <c r="U259" s="186"/>
    </row>
    <row r="260" spans="5:21">
      <c r="E260" s="186"/>
      <c r="F260" s="186"/>
      <c r="J260" s="186"/>
      <c r="K260" s="186"/>
      <c r="O260" s="186"/>
      <c r="P260" s="186"/>
      <c r="T260" s="186"/>
      <c r="U260" s="186"/>
    </row>
    <row r="261" spans="5:21">
      <c r="E261" s="186"/>
      <c r="F261" s="186"/>
      <c r="J261" s="186"/>
      <c r="K261" s="186"/>
      <c r="O261" s="186"/>
      <c r="P261" s="186"/>
      <c r="T261" s="186"/>
      <c r="U261" s="186"/>
    </row>
    <row r="262" spans="5:21">
      <c r="E262" s="186"/>
      <c r="F262" s="186"/>
      <c r="J262" s="186"/>
      <c r="K262" s="186"/>
      <c r="O262" s="186"/>
      <c r="P262" s="186"/>
      <c r="T262" s="186"/>
      <c r="U262" s="186"/>
    </row>
    <row r="263" spans="5:21">
      <c r="E263" s="186"/>
      <c r="F263" s="186"/>
      <c r="J263" s="186"/>
      <c r="K263" s="186"/>
      <c r="O263" s="186"/>
      <c r="P263" s="186"/>
      <c r="T263" s="186"/>
      <c r="U263" s="186"/>
    </row>
    <row r="264" spans="5:21">
      <c r="E264" s="186"/>
      <c r="F264" s="186"/>
      <c r="J264" s="186"/>
      <c r="K264" s="186"/>
      <c r="O264" s="186"/>
      <c r="P264" s="186"/>
      <c r="T264" s="186"/>
      <c r="U264" s="186"/>
    </row>
    <row r="265" spans="5:21">
      <c r="E265" s="186"/>
      <c r="F265" s="186"/>
      <c r="J265" s="186"/>
      <c r="K265" s="186"/>
      <c r="O265" s="186"/>
      <c r="P265" s="186"/>
      <c r="T265" s="186"/>
      <c r="U265" s="186"/>
    </row>
    <row r="266" spans="5:21">
      <c r="E266" s="186"/>
      <c r="F266" s="186"/>
      <c r="J266" s="186"/>
      <c r="K266" s="186"/>
      <c r="O266" s="186"/>
      <c r="P266" s="186"/>
      <c r="T266" s="186"/>
      <c r="U266" s="186"/>
    </row>
    <row r="267" spans="5:21">
      <c r="E267" s="186"/>
      <c r="F267" s="186"/>
      <c r="J267" s="186"/>
      <c r="K267" s="186"/>
      <c r="O267" s="186"/>
      <c r="P267" s="186"/>
      <c r="T267" s="186"/>
      <c r="U267" s="186"/>
    </row>
    <row r="268" spans="5:21">
      <c r="E268" s="186"/>
      <c r="F268" s="186"/>
      <c r="J268" s="186"/>
      <c r="K268" s="186"/>
      <c r="O268" s="186"/>
      <c r="P268" s="186"/>
      <c r="T268" s="186"/>
      <c r="U268" s="186"/>
    </row>
    <row r="269" spans="5:21">
      <c r="E269" s="186"/>
      <c r="F269" s="186"/>
      <c r="J269" s="186"/>
      <c r="K269" s="186"/>
      <c r="O269" s="186"/>
      <c r="P269" s="186"/>
      <c r="T269" s="186"/>
      <c r="U269" s="186"/>
    </row>
    <row r="270" spans="5:21">
      <c r="E270" s="186"/>
      <c r="F270" s="186"/>
      <c r="J270" s="186"/>
      <c r="K270" s="186"/>
      <c r="O270" s="186"/>
      <c r="P270" s="186"/>
      <c r="T270" s="186"/>
      <c r="U270" s="186"/>
    </row>
    <row r="271" spans="5:21">
      <c r="E271" s="186"/>
      <c r="F271" s="186"/>
      <c r="J271" s="186"/>
      <c r="K271" s="186"/>
      <c r="O271" s="186"/>
      <c r="P271" s="186"/>
      <c r="T271" s="186"/>
      <c r="U271" s="186"/>
    </row>
    <row r="272" spans="5:21">
      <c r="E272" s="186"/>
      <c r="F272" s="186"/>
      <c r="J272" s="186"/>
      <c r="K272" s="186"/>
      <c r="O272" s="186"/>
      <c r="P272" s="186"/>
      <c r="T272" s="186"/>
      <c r="U272" s="186"/>
    </row>
    <row r="273" spans="5:21">
      <c r="E273" s="186"/>
      <c r="F273" s="186"/>
      <c r="J273" s="186"/>
      <c r="K273" s="186"/>
      <c r="O273" s="186"/>
      <c r="P273" s="186"/>
      <c r="T273" s="186"/>
      <c r="U273" s="186"/>
    </row>
    <row r="274" spans="5:21">
      <c r="E274" s="186"/>
      <c r="F274" s="186"/>
      <c r="J274" s="186"/>
      <c r="K274" s="186"/>
      <c r="O274" s="186"/>
      <c r="P274" s="186"/>
      <c r="T274" s="186"/>
      <c r="U274" s="186"/>
    </row>
    <row r="275" spans="5:21">
      <c r="E275" s="186"/>
      <c r="F275" s="186"/>
      <c r="J275" s="186"/>
      <c r="K275" s="186"/>
      <c r="O275" s="186"/>
      <c r="P275" s="186"/>
      <c r="T275" s="186"/>
      <c r="U275" s="186"/>
    </row>
    <row r="276" spans="5:21">
      <c r="E276" s="186"/>
      <c r="F276" s="186"/>
      <c r="J276" s="186"/>
      <c r="K276" s="186"/>
      <c r="O276" s="186"/>
      <c r="P276" s="186"/>
      <c r="T276" s="186"/>
      <c r="U276" s="186"/>
    </row>
    <row r="277" spans="5:21">
      <c r="E277" s="186"/>
      <c r="F277" s="186"/>
      <c r="J277" s="186"/>
      <c r="K277" s="186"/>
      <c r="O277" s="186"/>
      <c r="P277" s="186"/>
      <c r="T277" s="186"/>
      <c r="U277" s="186"/>
    </row>
    <row r="278" spans="5:21">
      <c r="E278" s="186"/>
      <c r="F278" s="186"/>
      <c r="J278" s="186"/>
      <c r="K278" s="186"/>
      <c r="O278" s="186"/>
      <c r="P278" s="186"/>
      <c r="T278" s="186"/>
      <c r="U278" s="186"/>
    </row>
    <row r="279" spans="5:21">
      <c r="E279" s="186"/>
      <c r="F279" s="186"/>
      <c r="J279" s="186"/>
      <c r="K279" s="186"/>
      <c r="O279" s="186"/>
      <c r="P279" s="186"/>
      <c r="T279" s="186"/>
      <c r="U279" s="186"/>
    </row>
    <row r="280" spans="5:21">
      <c r="E280" s="186"/>
      <c r="F280" s="186"/>
      <c r="J280" s="186"/>
      <c r="K280" s="186"/>
      <c r="O280" s="186"/>
      <c r="P280" s="186"/>
      <c r="T280" s="186"/>
      <c r="U280" s="186"/>
    </row>
    <row r="281" spans="5:21">
      <c r="E281" s="186"/>
      <c r="F281" s="186"/>
      <c r="J281" s="186"/>
      <c r="K281" s="186"/>
      <c r="O281" s="186"/>
      <c r="P281" s="186"/>
      <c r="T281" s="186"/>
      <c r="U281" s="186"/>
    </row>
    <row r="282" spans="5:21">
      <c r="E282" s="186"/>
      <c r="F282" s="186"/>
      <c r="J282" s="186"/>
      <c r="K282" s="186"/>
      <c r="O282" s="186"/>
      <c r="P282" s="186"/>
      <c r="T282" s="186"/>
      <c r="U282" s="186"/>
    </row>
    <row r="283" spans="5:21">
      <c r="E283" s="186"/>
      <c r="F283" s="186"/>
      <c r="J283" s="186"/>
      <c r="K283" s="186"/>
      <c r="O283" s="186"/>
      <c r="P283" s="186"/>
      <c r="T283" s="186"/>
      <c r="U283" s="186"/>
    </row>
    <row r="284" spans="5:21">
      <c r="E284" s="186"/>
      <c r="F284" s="186"/>
      <c r="J284" s="186"/>
      <c r="K284" s="186"/>
      <c r="O284" s="186"/>
      <c r="P284" s="186"/>
      <c r="T284" s="186"/>
      <c r="U284" s="186"/>
    </row>
    <row r="285" spans="5:21">
      <c r="E285" s="186"/>
      <c r="F285" s="186"/>
      <c r="J285" s="186"/>
      <c r="K285" s="186"/>
      <c r="O285" s="186"/>
      <c r="P285" s="186"/>
      <c r="T285" s="186"/>
      <c r="U285" s="186"/>
    </row>
    <row r="286" spans="5:21">
      <c r="E286" s="186"/>
      <c r="F286" s="186"/>
      <c r="J286" s="186"/>
      <c r="K286" s="186"/>
      <c r="O286" s="186"/>
      <c r="P286" s="186"/>
      <c r="T286" s="186"/>
      <c r="U286" s="186"/>
    </row>
    <row r="287" spans="5:21">
      <c r="E287" s="186"/>
      <c r="F287" s="186"/>
      <c r="J287" s="186"/>
      <c r="K287" s="186"/>
      <c r="O287" s="186"/>
      <c r="P287" s="186"/>
      <c r="T287" s="186"/>
      <c r="U287" s="186"/>
    </row>
    <row r="288" spans="5:21">
      <c r="E288" s="186"/>
      <c r="F288" s="186"/>
      <c r="J288" s="186"/>
      <c r="K288" s="186"/>
      <c r="O288" s="186"/>
      <c r="P288" s="186"/>
      <c r="T288" s="186"/>
      <c r="U288" s="186"/>
    </row>
    <row r="289" spans="5:21">
      <c r="E289" s="186"/>
      <c r="F289" s="186"/>
      <c r="J289" s="186"/>
      <c r="K289" s="186"/>
      <c r="O289" s="186"/>
      <c r="P289" s="186"/>
      <c r="T289" s="186"/>
      <c r="U289" s="186"/>
    </row>
    <row r="290" spans="5:21">
      <c r="E290" s="186"/>
      <c r="F290" s="186"/>
      <c r="J290" s="186"/>
      <c r="K290" s="186"/>
      <c r="O290" s="186"/>
      <c r="P290" s="186"/>
      <c r="T290" s="186"/>
      <c r="U290" s="186"/>
    </row>
    <row r="291" spans="5:21">
      <c r="E291" s="186"/>
      <c r="F291" s="186"/>
      <c r="J291" s="186"/>
      <c r="K291" s="186"/>
      <c r="O291" s="186"/>
      <c r="P291" s="186"/>
      <c r="T291" s="186"/>
      <c r="U291" s="186"/>
    </row>
    <row r="292" spans="5:21">
      <c r="E292" s="186"/>
      <c r="F292" s="186"/>
      <c r="J292" s="186"/>
      <c r="K292" s="186"/>
      <c r="O292" s="186"/>
      <c r="P292" s="186"/>
      <c r="T292" s="186"/>
      <c r="U292" s="186"/>
    </row>
    <row r="293" spans="5:21">
      <c r="E293" s="186"/>
      <c r="F293" s="186"/>
      <c r="J293" s="186"/>
      <c r="K293" s="186"/>
      <c r="O293" s="186"/>
      <c r="P293" s="186"/>
      <c r="T293" s="186"/>
      <c r="U293" s="186"/>
    </row>
    <row r="294" spans="5:21">
      <c r="E294" s="186"/>
      <c r="F294" s="186"/>
      <c r="J294" s="186"/>
      <c r="K294" s="186"/>
      <c r="O294" s="186"/>
      <c r="P294" s="186"/>
      <c r="T294" s="186"/>
      <c r="U294" s="186"/>
    </row>
    <row r="295" spans="5:21">
      <c r="E295" s="186"/>
      <c r="F295" s="186"/>
      <c r="J295" s="186"/>
      <c r="K295" s="186"/>
      <c r="O295" s="186"/>
      <c r="P295" s="186"/>
      <c r="T295" s="186"/>
      <c r="U295" s="186"/>
    </row>
    <row r="296" spans="5:21">
      <c r="E296" s="186"/>
      <c r="F296" s="186"/>
      <c r="J296" s="186"/>
      <c r="K296" s="186"/>
      <c r="O296" s="186"/>
      <c r="P296" s="186"/>
      <c r="T296" s="186"/>
      <c r="U296" s="186"/>
    </row>
    <row r="297" spans="5:21">
      <c r="E297" s="186"/>
      <c r="F297" s="186"/>
      <c r="J297" s="186"/>
      <c r="K297" s="186"/>
      <c r="O297" s="186"/>
      <c r="P297" s="186"/>
      <c r="T297" s="186"/>
      <c r="U297" s="186"/>
    </row>
    <row r="298" spans="5:21">
      <c r="E298" s="186"/>
      <c r="F298" s="186"/>
      <c r="J298" s="186"/>
      <c r="K298" s="186"/>
      <c r="O298" s="186"/>
      <c r="P298" s="186"/>
      <c r="T298" s="186"/>
      <c r="U298" s="186"/>
    </row>
    <row r="299" spans="5:21">
      <c r="E299" s="186"/>
      <c r="F299" s="186"/>
      <c r="J299" s="186"/>
      <c r="K299" s="186"/>
      <c r="O299" s="186"/>
      <c r="P299" s="186"/>
      <c r="T299" s="186"/>
      <c r="U299" s="186"/>
    </row>
    <row r="300" spans="5:21">
      <c r="E300" s="186"/>
      <c r="F300" s="186"/>
      <c r="J300" s="186"/>
      <c r="K300" s="186"/>
      <c r="O300" s="186"/>
      <c r="P300" s="186"/>
      <c r="T300" s="186"/>
      <c r="U300" s="186"/>
    </row>
    <row r="301" spans="5:21">
      <c r="E301" s="186"/>
      <c r="F301" s="186"/>
      <c r="J301" s="186"/>
      <c r="K301" s="186"/>
      <c r="O301" s="186"/>
      <c r="P301" s="186"/>
      <c r="T301" s="186"/>
      <c r="U301" s="186"/>
    </row>
    <row r="302" spans="5:21">
      <c r="E302" s="186"/>
      <c r="F302" s="186"/>
      <c r="J302" s="186"/>
      <c r="K302" s="186"/>
      <c r="O302" s="186"/>
      <c r="P302" s="186"/>
      <c r="T302" s="186"/>
      <c r="U302" s="186"/>
    </row>
    <row r="303" spans="5:21">
      <c r="E303" s="186"/>
      <c r="F303" s="186"/>
      <c r="J303" s="186"/>
      <c r="K303" s="186"/>
      <c r="O303" s="186"/>
      <c r="P303" s="186"/>
      <c r="T303" s="186"/>
      <c r="U303" s="186"/>
    </row>
    <row r="304" spans="5:21">
      <c r="E304" s="186"/>
      <c r="F304" s="186"/>
      <c r="J304" s="186"/>
      <c r="K304" s="186"/>
      <c r="O304" s="186"/>
      <c r="P304" s="186"/>
      <c r="T304" s="186"/>
      <c r="U304" s="186"/>
    </row>
    <row r="305" spans="5:21">
      <c r="E305" s="186"/>
      <c r="F305" s="186"/>
      <c r="J305" s="186"/>
      <c r="K305" s="186"/>
      <c r="O305" s="186"/>
      <c r="P305" s="186"/>
      <c r="T305" s="186"/>
      <c r="U305" s="186"/>
    </row>
    <row r="306" spans="5:21">
      <c r="E306" s="186"/>
      <c r="F306" s="186"/>
      <c r="J306" s="186"/>
      <c r="K306" s="186"/>
      <c r="O306" s="186"/>
      <c r="P306" s="186"/>
      <c r="T306" s="186"/>
      <c r="U306" s="186"/>
    </row>
    <row r="307" spans="5:21">
      <c r="E307" s="186"/>
      <c r="F307" s="186"/>
      <c r="J307" s="186"/>
      <c r="K307" s="186"/>
      <c r="O307" s="186"/>
      <c r="P307" s="186"/>
      <c r="T307" s="186"/>
      <c r="U307" s="186"/>
    </row>
    <row r="308" spans="5:21">
      <c r="E308" s="186"/>
      <c r="F308" s="186"/>
      <c r="J308" s="186"/>
      <c r="K308" s="186"/>
      <c r="O308" s="186"/>
      <c r="P308" s="186"/>
      <c r="T308" s="186"/>
      <c r="U308" s="186"/>
    </row>
    <row r="309" spans="5:21">
      <c r="E309" s="186"/>
      <c r="F309" s="186"/>
      <c r="J309" s="186"/>
      <c r="K309" s="186"/>
      <c r="O309" s="186"/>
      <c r="P309" s="186"/>
      <c r="T309" s="186"/>
      <c r="U309" s="186"/>
    </row>
    <row r="310" spans="5:21">
      <c r="E310" s="186"/>
      <c r="F310" s="186"/>
      <c r="J310" s="186"/>
      <c r="K310" s="186"/>
      <c r="O310" s="186"/>
      <c r="P310" s="186"/>
      <c r="T310" s="186"/>
      <c r="U310" s="186"/>
    </row>
    <row r="311" spans="5:21">
      <c r="E311" s="186"/>
      <c r="F311" s="186"/>
      <c r="J311" s="186"/>
      <c r="K311" s="186"/>
      <c r="O311" s="186"/>
      <c r="P311" s="186"/>
      <c r="T311" s="186"/>
      <c r="U311" s="186"/>
    </row>
    <row r="312" spans="5:21">
      <c r="E312" s="186"/>
      <c r="F312" s="186"/>
      <c r="J312" s="186"/>
      <c r="K312" s="186"/>
      <c r="O312" s="186"/>
      <c r="P312" s="186"/>
      <c r="T312" s="186"/>
      <c r="U312" s="186"/>
    </row>
    <row r="313" spans="5:21">
      <c r="E313" s="186"/>
      <c r="F313" s="186"/>
      <c r="J313" s="186"/>
      <c r="K313" s="186"/>
      <c r="O313" s="186"/>
      <c r="P313" s="186"/>
      <c r="T313" s="186"/>
      <c r="U313" s="186"/>
    </row>
    <row r="314" spans="5:21">
      <c r="E314" s="186"/>
      <c r="F314" s="186"/>
      <c r="J314" s="186"/>
      <c r="K314" s="186"/>
      <c r="O314" s="186"/>
      <c r="P314" s="186"/>
      <c r="T314" s="186"/>
      <c r="U314" s="186"/>
    </row>
    <row r="315" spans="5:21">
      <c r="E315" s="186"/>
      <c r="F315" s="186"/>
      <c r="J315" s="186"/>
      <c r="K315" s="186"/>
      <c r="O315" s="186"/>
      <c r="P315" s="186"/>
      <c r="T315" s="186"/>
      <c r="U315" s="186"/>
    </row>
    <row r="316" spans="5:21">
      <c r="E316" s="186"/>
      <c r="F316" s="186"/>
      <c r="J316" s="186"/>
      <c r="K316" s="186"/>
      <c r="O316" s="186"/>
      <c r="P316" s="186"/>
      <c r="T316" s="186"/>
      <c r="U316" s="186"/>
    </row>
    <row r="317" spans="5:21">
      <c r="E317" s="186"/>
      <c r="F317" s="186"/>
      <c r="J317" s="186"/>
      <c r="K317" s="186"/>
      <c r="O317" s="186"/>
      <c r="P317" s="186"/>
      <c r="T317" s="186"/>
      <c r="U317" s="186"/>
    </row>
    <row r="318" spans="5:21">
      <c r="E318" s="186"/>
      <c r="F318" s="186"/>
      <c r="J318" s="186"/>
      <c r="K318" s="186"/>
      <c r="O318" s="186"/>
      <c r="P318" s="186"/>
      <c r="T318" s="186"/>
      <c r="U318" s="186"/>
    </row>
    <row r="319" spans="5:21">
      <c r="E319" s="186"/>
      <c r="F319" s="186"/>
      <c r="J319" s="186"/>
      <c r="K319" s="186"/>
      <c r="O319" s="186"/>
      <c r="P319" s="186"/>
      <c r="T319" s="186"/>
      <c r="U319" s="186"/>
    </row>
    <row r="320" spans="5:21">
      <c r="E320" s="186"/>
      <c r="F320" s="186"/>
      <c r="J320" s="186"/>
      <c r="K320" s="186"/>
      <c r="O320" s="186"/>
      <c r="P320" s="186"/>
      <c r="T320" s="186"/>
      <c r="U320" s="186"/>
    </row>
    <row r="321" spans="5:21">
      <c r="E321" s="186"/>
      <c r="F321" s="186"/>
      <c r="J321" s="186"/>
      <c r="K321" s="186"/>
      <c r="O321" s="186"/>
      <c r="P321" s="186"/>
      <c r="T321" s="186"/>
      <c r="U321" s="186"/>
    </row>
    <row r="322" spans="5:21">
      <c r="E322" s="186"/>
      <c r="F322" s="186"/>
      <c r="J322" s="186"/>
      <c r="K322" s="186"/>
      <c r="O322" s="186"/>
      <c r="P322" s="186"/>
      <c r="T322" s="186"/>
      <c r="U322" s="186"/>
    </row>
    <row r="323" spans="5:21">
      <c r="E323" s="186"/>
      <c r="F323" s="186"/>
      <c r="J323" s="186"/>
      <c r="K323" s="186"/>
      <c r="O323" s="186"/>
      <c r="P323" s="186"/>
      <c r="T323" s="186"/>
      <c r="U323" s="186"/>
    </row>
    <row r="324" spans="5:21">
      <c r="E324" s="186"/>
      <c r="F324" s="186"/>
      <c r="J324" s="186"/>
      <c r="K324" s="186"/>
      <c r="O324" s="186"/>
      <c r="P324" s="186"/>
      <c r="T324" s="186"/>
      <c r="U324" s="186"/>
    </row>
    <row r="325" spans="5:21">
      <c r="E325" s="186"/>
      <c r="F325" s="186"/>
      <c r="J325" s="186"/>
      <c r="K325" s="186"/>
      <c r="O325" s="186"/>
      <c r="P325" s="186"/>
      <c r="T325" s="186"/>
      <c r="U325" s="186"/>
    </row>
    <row r="326" spans="5:21">
      <c r="E326" s="186"/>
      <c r="F326" s="186"/>
      <c r="J326" s="186"/>
      <c r="K326" s="186"/>
      <c r="O326" s="186"/>
      <c r="P326" s="186"/>
      <c r="T326" s="186"/>
      <c r="U326" s="186"/>
    </row>
    <row r="327" spans="5:21">
      <c r="E327" s="186"/>
      <c r="F327" s="186"/>
      <c r="J327" s="186"/>
      <c r="K327" s="186"/>
      <c r="O327" s="186"/>
      <c r="P327" s="186"/>
      <c r="T327" s="186"/>
      <c r="U327" s="186"/>
    </row>
    <row r="328" spans="5:21">
      <c r="E328" s="186"/>
      <c r="F328" s="186"/>
      <c r="J328" s="186"/>
      <c r="K328" s="186"/>
      <c r="O328" s="186"/>
      <c r="P328" s="186"/>
      <c r="T328" s="186"/>
      <c r="U328" s="186"/>
    </row>
    <row r="329" spans="5:21">
      <c r="E329" s="186"/>
      <c r="F329" s="186"/>
      <c r="J329" s="186"/>
      <c r="K329" s="186"/>
      <c r="O329" s="186"/>
      <c r="P329" s="186"/>
      <c r="T329" s="186"/>
      <c r="U329" s="186"/>
    </row>
    <row r="330" spans="5:21">
      <c r="E330" s="186"/>
      <c r="F330" s="186"/>
      <c r="J330" s="186"/>
      <c r="K330" s="186"/>
      <c r="O330" s="186"/>
      <c r="P330" s="186"/>
      <c r="T330" s="186"/>
      <c r="U330" s="186"/>
    </row>
    <row r="331" spans="5:21">
      <c r="E331" s="186"/>
      <c r="F331" s="186"/>
      <c r="J331" s="186"/>
      <c r="K331" s="186"/>
      <c r="O331" s="186"/>
      <c r="P331" s="186"/>
      <c r="T331" s="186"/>
      <c r="U331" s="186"/>
    </row>
    <row r="332" spans="5:21">
      <c r="E332" s="186"/>
      <c r="F332" s="186"/>
      <c r="J332" s="186"/>
      <c r="K332" s="186"/>
      <c r="O332" s="186"/>
      <c r="P332" s="186"/>
      <c r="T332" s="186"/>
      <c r="U332" s="186"/>
    </row>
    <row r="333" spans="5:21">
      <c r="E333" s="186"/>
      <c r="F333" s="186"/>
      <c r="J333" s="186"/>
      <c r="K333" s="186"/>
      <c r="O333" s="186"/>
      <c r="P333" s="186"/>
      <c r="T333" s="186"/>
      <c r="U333" s="186"/>
    </row>
    <row r="334" spans="5:21">
      <c r="E334" s="186"/>
      <c r="F334" s="186"/>
      <c r="J334" s="186"/>
      <c r="K334" s="186"/>
      <c r="O334" s="186"/>
      <c r="P334" s="186"/>
      <c r="T334" s="186"/>
      <c r="U334" s="186"/>
    </row>
    <row r="335" spans="5:21">
      <c r="E335" s="186"/>
      <c r="F335" s="186"/>
      <c r="J335" s="186"/>
      <c r="K335" s="186"/>
      <c r="O335" s="186"/>
      <c r="P335" s="186"/>
      <c r="T335" s="186"/>
      <c r="U335" s="186"/>
    </row>
    <row r="336" spans="5:21">
      <c r="E336" s="186"/>
      <c r="F336" s="186"/>
      <c r="J336" s="186"/>
      <c r="K336" s="186"/>
      <c r="O336" s="186"/>
      <c r="P336" s="186"/>
      <c r="T336" s="186"/>
      <c r="U336" s="186"/>
    </row>
    <row r="337" spans="5:21">
      <c r="E337" s="186"/>
      <c r="F337" s="186"/>
      <c r="J337" s="186"/>
      <c r="K337" s="186"/>
      <c r="O337" s="186"/>
      <c r="P337" s="186"/>
      <c r="T337" s="186"/>
      <c r="U337" s="186"/>
    </row>
    <row r="338" spans="5:21">
      <c r="E338" s="186"/>
      <c r="F338" s="186"/>
      <c r="J338" s="186"/>
      <c r="K338" s="186"/>
      <c r="O338" s="186"/>
      <c r="P338" s="186"/>
      <c r="T338" s="186"/>
      <c r="U338" s="186"/>
    </row>
    <row r="339" spans="5:21">
      <c r="E339" s="186"/>
      <c r="F339" s="186"/>
      <c r="J339" s="186"/>
      <c r="K339" s="186"/>
      <c r="O339" s="186"/>
      <c r="P339" s="186"/>
      <c r="T339" s="186"/>
      <c r="U339" s="186"/>
    </row>
    <row r="340" spans="5:21">
      <c r="E340" s="186"/>
      <c r="F340" s="186"/>
      <c r="J340" s="186"/>
      <c r="K340" s="186"/>
      <c r="O340" s="186"/>
      <c r="P340" s="186"/>
      <c r="T340" s="186"/>
      <c r="U340" s="186"/>
    </row>
    <row r="341" spans="5:21">
      <c r="E341" s="186"/>
      <c r="F341" s="186"/>
      <c r="J341" s="186"/>
      <c r="K341" s="186"/>
      <c r="O341" s="186"/>
      <c r="P341" s="186"/>
      <c r="T341" s="186"/>
      <c r="U341" s="186"/>
    </row>
    <row r="342" spans="5:21">
      <c r="E342" s="186"/>
      <c r="F342" s="186"/>
      <c r="J342" s="186"/>
      <c r="K342" s="186"/>
      <c r="O342" s="186"/>
      <c r="P342" s="186"/>
      <c r="T342" s="186"/>
      <c r="U342" s="186"/>
    </row>
    <row r="343" spans="5:21">
      <c r="E343" s="186"/>
      <c r="F343" s="186"/>
      <c r="J343" s="186"/>
      <c r="K343" s="186"/>
      <c r="O343" s="186"/>
      <c r="P343" s="186"/>
      <c r="T343" s="186"/>
      <c r="U343" s="186"/>
    </row>
    <row r="344" spans="5:21">
      <c r="E344" s="186"/>
      <c r="F344" s="186"/>
      <c r="J344" s="186"/>
      <c r="K344" s="186"/>
      <c r="O344" s="186"/>
      <c r="P344" s="186"/>
      <c r="T344" s="186"/>
      <c r="U344" s="186"/>
    </row>
    <row r="345" spans="5:21">
      <c r="E345" s="186"/>
      <c r="F345" s="186"/>
      <c r="J345" s="186"/>
      <c r="K345" s="186"/>
      <c r="O345" s="186"/>
      <c r="P345" s="186"/>
      <c r="T345" s="186"/>
      <c r="U345" s="186"/>
    </row>
    <row r="346" spans="5:21">
      <c r="E346" s="186"/>
      <c r="F346" s="186"/>
      <c r="J346" s="186"/>
      <c r="K346" s="186"/>
      <c r="O346" s="186"/>
      <c r="P346" s="186"/>
      <c r="T346" s="186"/>
      <c r="U346" s="186"/>
    </row>
    <row r="347" spans="5:21">
      <c r="E347" s="186"/>
      <c r="F347" s="186"/>
      <c r="J347" s="186"/>
      <c r="K347" s="186"/>
      <c r="O347" s="186"/>
      <c r="P347" s="186"/>
      <c r="T347" s="186"/>
      <c r="U347" s="186"/>
    </row>
    <row r="348" spans="5:21">
      <c r="E348" s="186"/>
      <c r="F348" s="186"/>
      <c r="J348" s="186"/>
      <c r="K348" s="186"/>
      <c r="O348" s="186"/>
      <c r="P348" s="186"/>
      <c r="T348" s="186"/>
      <c r="U348" s="186"/>
    </row>
    <row r="349" spans="5:21">
      <c r="E349" s="186"/>
      <c r="F349" s="186"/>
      <c r="J349" s="186"/>
      <c r="K349" s="186"/>
      <c r="O349" s="186"/>
      <c r="P349" s="186"/>
      <c r="T349" s="186"/>
      <c r="U349" s="186"/>
    </row>
    <row r="350" spans="5:21">
      <c r="E350" s="186"/>
      <c r="F350" s="186"/>
      <c r="J350" s="186"/>
      <c r="K350" s="186"/>
      <c r="O350" s="186"/>
      <c r="P350" s="186"/>
      <c r="T350" s="186"/>
      <c r="U350" s="186"/>
    </row>
    <row r="351" spans="5:21">
      <c r="E351" s="186"/>
      <c r="F351" s="186"/>
      <c r="J351" s="186"/>
      <c r="K351" s="186"/>
      <c r="O351" s="186"/>
      <c r="P351" s="186"/>
      <c r="T351" s="186"/>
      <c r="U351" s="186"/>
    </row>
    <row r="352" spans="5:21">
      <c r="E352" s="186"/>
      <c r="F352" s="186"/>
      <c r="J352" s="186"/>
      <c r="K352" s="186"/>
      <c r="O352" s="186"/>
      <c r="P352" s="186"/>
      <c r="T352" s="186"/>
      <c r="U352" s="186"/>
    </row>
    <row r="353" spans="5:21">
      <c r="E353" s="186"/>
      <c r="F353" s="186"/>
      <c r="J353" s="186"/>
      <c r="K353" s="186"/>
      <c r="O353" s="186"/>
      <c r="P353" s="186"/>
      <c r="T353" s="186"/>
      <c r="U353" s="186"/>
    </row>
    <row r="354" spans="5:21">
      <c r="E354" s="186"/>
      <c r="F354" s="186"/>
      <c r="J354" s="186"/>
      <c r="K354" s="186"/>
      <c r="O354" s="186"/>
      <c r="P354" s="186"/>
      <c r="T354" s="186"/>
      <c r="U354" s="186"/>
    </row>
    <row r="355" spans="5:21">
      <c r="E355" s="186"/>
      <c r="F355" s="186"/>
      <c r="J355" s="186"/>
      <c r="K355" s="186"/>
      <c r="O355" s="186"/>
      <c r="P355" s="186"/>
      <c r="T355" s="186"/>
      <c r="U355" s="186"/>
    </row>
    <row r="356" spans="5:21">
      <c r="E356" s="186"/>
      <c r="F356" s="186"/>
      <c r="J356" s="186"/>
      <c r="K356" s="186"/>
      <c r="O356" s="186"/>
      <c r="P356" s="186"/>
      <c r="T356" s="186"/>
      <c r="U356" s="186"/>
    </row>
    <row r="357" spans="5:21">
      <c r="E357" s="186"/>
      <c r="F357" s="186"/>
      <c r="J357" s="186"/>
      <c r="K357" s="186"/>
      <c r="O357" s="186"/>
      <c r="P357" s="186"/>
      <c r="T357" s="186"/>
      <c r="U357" s="186"/>
    </row>
    <row r="358" spans="5:21">
      <c r="E358" s="186"/>
      <c r="F358" s="186"/>
      <c r="J358" s="186"/>
      <c r="K358" s="186"/>
      <c r="O358" s="186"/>
      <c r="P358" s="186"/>
      <c r="T358" s="186"/>
      <c r="U358" s="186"/>
    </row>
    <row r="359" spans="5:21">
      <c r="E359" s="186"/>
      <c r="F359" s="186"/>
      <c r="J359" s="186"/>
      <c r="K359" s="186"/>
      <c r="O359" s="186"/>
      <c r="P359" s="186"/>
      <c r="T359" s="186"/>
      <c r="U359" s="186"/>
    </row>
    <row r="360" spans="5:21">
      <c r="E360" s="186"/>
      <c r="F360" s="186"/>
      <c r="J360" s="186"/>
      <c r="K360" s="186"/>
      <c r="O360" s="186"/>
      <c r="P360" s="186"/>
      <c r="T360" s="186"/>
      <c r="U360" s="186"/>
    </row>
    <row r="361" spans="5:21">
      <c r="E361" s="186"/>
      <c r="F361" s="186"/>
      <c r="J361" s="186"/>
      <c r="K361" s="186"/>
      <c r="O361" s="186"/>
      <c r="P361" s="186"/>
      <c r="T361" s="186"/>
      <c r="U361" s="186"/>
    </row>
    <row r="362" spans="5:21">
      <c r="E362" s="186"/>
      <c r="F362" s="186"/>
      <c r="J362" s="186"/>
      <c r="K362" s="186"/>
      <c r="O362" s="186"/>
      <c r="P362" s="186"/>
      <c r="T362" s="186"/>
      <c r="U362" s="186"/>
    </row>
    <row r="363" spans="5:21">
      <c r="E363" s="186"/>
      <c r="F363" s="186"/>
      <c r="J363" s="186"/>
      <c r="K363" s="186"/>
      <c r="O363" s="186"/>
      <c r="P363" s="186"/>
      <c r="T363" s="186"/>
      <c r="U363" s="186"/>
    </row>
    <row r="364" spans="5:21">
      <c r="E364" s="186"/>
      <c r="F364" s="186"/>
      <c r="J364" s="186"/>
      <c r="K364" s="186"/>
      <c r="O364" s="186"/>
      <c r="P364" s="186"/>
      <c r="T364" s="186"/>
      <c r="U364" s="186"/>
    </row>
    <row r="365" spans="5:21">
      <c r="E365" s="186"/>
      <c r="F365" s="186"/>
      <c r="J365" s="186"/>
      <c r="K365" s="186"/>
      <c r="O365" s="186"/>
      <c r="P365" s="186"/>
      <c r="T365" s="186"/>
      <c r="U365" s="186"/>
    </row>
    <row r="366" spans="5:21">
      <c r="E366" s="186"/>
      <c r="F366" s="186"/>
      <c r="J366" s="186"/>
      <c r="K366" s="186"/>
      <c r="O366" s="186"/>
      <c r="P366" s="186"/>
      <c r="T366" s="186"/>
      <c r="U366" s="186"/>
    </row>
    <row r="367" spans="5:21">
      <c r="E367" s="186"/>
      <c r="F367" s="186"/>
      <c r="J367" s="186"/>
      <c r="K367" s="186"/>
      <c r="O367" s="186"/>
      <c r="P367" s="186"/>
      <c r="T367" s="186"/>
      <c r="U367" s="186"/>
    </row>
    <row r="368" spans="5:21">
      <c r="E368" s="186"/>
      <c r="F368" s="186"/>
      <c r="J368" s="186"/>
      <c r="K368" s="186"/>
      <c r="O368" s="186"/>
      <c r="P368" s="186"/>
      <c r="T368" s="186"/>
      <c r="U368" s="186"/>
    </row>
    <row r="369" spans="5:21">
      <c r="E369" s="186"/>
      <c r="F369" s="186"/>
      <c r="J369" s="186"/>
      <c r="K369" s="186"/>
      <c r="O369" s="186"/>
      <c r="P369" s="186"/>
      <c r="T369" s="186"/>
      <c r="U369" s="186"/>
    </row>
    <row r="370" spans="5:21">
      <c r="E370" s="186"/>
      <c r="F370" s="186"/>
      <c r="J370" s="186"/>
      <c r="K370" s="186"/>
      <c r="O370" s="186"/>
      <c r="P370" s="186"/>
      <c r="T370" s="186"/>
      <c r="U370" s="186"/>
    </row>
    <row r="371" spans="5:21">
      <c r="E371" s="186"/>
      <c r="F371" s="186"/>
      <c r="J371" s="186"/>
      <c r="K371" s="186"/>
      <c r="O371" s="186"/>
      <c r="P371" s="186"/>
      <c r="T371" s="186"/>
      <c r="U371" s="186"/>
    </row>
    <row r="372" spans="5:21">
      <c r="E372" s="186"/>
      <c r="F372" s="186"/>
      <c r="J372" s="186"/>
      <c r="K372" s="186"/>
      <c r="O372" s="186"/>
      <c r="P372" s="186"/>
      <c r="T372" s="186"/>
      <c r="U372" s="186"/>
    </row>
    <row r="373" spans="5:21">
      <c r="E373" s="186"/>
      <c r="F373" s="186"/>
      <c r="J373" s="186"/>
      <c r="K373" s="186"/>
      <c r="O373" s="186"/>
      <c r="P373" s="186"/>
      <c r="T373" s="186"/>
      <c r="U373" s="186"/>
    </row>
    <row r="374" spans="5:21">
      <c r="E374" s="186"/>
      <c r="F374" s="186"/>
      <c r="J374" s="186"/>
      <c r="K374" s="186"/>
      <c r="O374" s="186"/>
      <c r="P374" s="186"/>
      <c r="T374" s="186"/>
      <c r="U374" s="186"/>
    </row>
    <row r="375" spans="5:21">
      <c r="E375" s="186"/>
      <c r="F375" s="186"/>
      <c r="J375" s="186"/>
      <c r="K375" s="186"/>
      <c r="O375" s="186"/>
      <c r="P375" s="186"/>
      <c r="T375" s="186"/>
      <c r="U375" s="186"/>
    </row>
    <row r="376" spans="5:21">
      <c r="E376" s="186"/>
      <c r="F376" s="186"/>
      <c r="J376" s="186"/>
      <c r="K376" s="186"/>
      <c r="O376" s="186"/>
      <c r="P376" s="186"/>
      <c r="T376" s="186"/>
      <c r="U376" s="186"/>
    </row>
    <row r="377" spans="5:21">
      <c r="E377" s="186"/>
      <c r="F377" s="186"/>
      <c r="J377" s="186"/>
      <c r="K377" s="186"/>
      <c r="O377" s="186"/>
      <c r="P377" s="186"/>
      <c r="T377" s="186"/>
      <c r="U377" s="186"/>
    </row>
    <row r="378" spans="5:21">
      <c r="E378" s="186"/>
      <c r="F378" s="186"/>
      <c r="J378" s="186"/>
      <c r="K378" s="186"/>
      <c r="O378" s="186"/>
      <c r="P378" s="186"/>
      <c r="T378" s="186"/>
      <c r="U378" s="186"/>
    </row>
    <row r="379" spans="5:21">
      <c r="E379" s="186"/>
      <c r="F379" s="186"/>
      <c r="J379" s="186"/>
      <c r="K379" s="186"/>
      <c r="O379" s="186"/>
      <c r="P379" s="186"/>
      <c r="T379" s="186"/>
      <c r="U379" s="186"/>
    </row>
    <row r="380" spans="5:21">
      <c r="E380" s="186"/>
      <c r="F380" s="186"/>
      <c r="J380" s="186"/>
      <c r="K380" s="186"/>
      <c r="O380" s="186"/>
      <c r="P380" s="186"/>
      <c r="T380" s="186"/>
      <c r="U380" s="186"/>
    </row>
    <row r="381" spans="5:21">
      <c r="E381" s="186"/>
      <c r="F381" s="186"/>
      <c r="J381" s="186"/>
      <c r="K381" s="186"/>
      <c r="O381" s="186"/>
      <c r="P381" s="186"/>
      <c r="T381" s="186"/>
      <c r="U381" s="186"/>
    </row>
    <row r="382" spans="5:21">
      <c r="E382" s="186"/>
      <c r="F382" s="186"/>
      <c r="J382" s="186"/>
      <c r="K382" s="186"/>
      <c r="O382" s="186"/>
      <c r="P382" s="186"/>
      <c r="T382" s="186"/>
      <c r="U382" s="186"/>
    </row>
    <row r="383" spans="5:21">
      <c r="E383" s="186"/>
      <c r="F383" s="186"/>
      <c r="J383" s="186"/>
      <c r="K383" s="186"/>
      <c r="O383" s="186"/>
      <c r="P383" s="186"/>
      <c r="T383" s="186"/>
      <c r="U383" s="186"/>
    </row>
    <row r="384" spans="5:21">
      <c r="E384" s="186"/>
      <c r="F384" s="186"/>
      <c r="J384" s="186"/>
      <c r="K384" s="186"/>
      <c r="O384" s="186"/>
      <c r="P384" s="186"/>
      <c r="T384" s="186"/>
      <c r="U384" s="186"/>
    </row>
    <row r="385" spans="5:21">
      <c r="E385" s="186"/>
      <c r="F385" s="186"/>
      <c r="J385" s="186"/>
      <c r="K385" s="186"/>
      <c r="O385" s="186"/>
      <c r="P385" s="186"/>
      <c r="T385" s="186"/>
      <c r="U385" s="186"/>
    </row>
    <row r="386" spans="5:21">
      <c r="E386" s="186"/>
      <c r="F386" s="186"/>
      <c r="J386" s="186"/>
      <c r="K386" s="186"/>
      <c r="O386" s="186"/>
      <c r="P386" s="186"/>
      <c r="T386" s="186"/>
      <c r="U386" s="186"/>
    </row>
    <row r="387" spans="5:21">
      <c r="E387" s="186"/>
      <c r="F387" s="186"/>
      <c r="J387" s="186"/>
      <c r="K387" s="186"/>
      <c r="O387" s="186"/>
      <c r="P387" s="186"/>
      <c r="T387" s="186"/>
      <c r="U387" s="186"/>
    </row>
    <row r="388" spans="5:21">
      <c r="E388" s="186"/>
      <c r="F388" s="186"/>
      <c r="J388" s="186"/>
      <c r="K388" s="186"/>
      <c r="O388" s="186"/>
      <c r="P388" s="186"/>
      <c r="T388" s="186"/>
      <c r="U388" s="186"/>
    </row>
    <row r="389" spans="5:21">
      <c r="E389" s="186"/>
      <c r="F389" s="186"/>
      <c r="J389" s="186"/>
      <c r="K389" s="186"/>
      <c r="O389" s="186"/>
      <c r="P389" s="186"/>
      <c r="T389" s="186"/>
      <c r="U389" s="186"/>
    </row>
    <row r="390" spans="5:21">
      <c r="E390" s="186"/>
      <c r="F390" s="186"/>
      <c r="J390" s="186"/>
      <c r="K390" s="186"/>
      <c r="O390" s="186"/>
      <c r="P390" s="186"/>
      <c r="T390" s="186"/>
      <c r="U390" s="186"/>
    </row>
    <row r="391" spans="5:21">
      <c r="E391" s="186"/>
      <c r="F391" s="186"/>
      <c r="J391" s="186"/>
      <c r="K391" s="186"/>
      <c r="O391" s="186"/>
      <c r="P391" s="186"/>
      <c r="T391" s="186"/>
      <c r="U391" s="186"/>
    </row>
    <row r="392" spans="5:21">
      <c r="E392" s="186"/>
      <c r="F392" s="186"/>
      <c r="J392" s="186"/>
      <c r="K392" s="186"/>
      <c r="O392" s="186"/>
      <c r="P392" s="186"/>
      <c r="T392" s="186"/>
      <c r="U392" s="186"/>
    </row>
    <row r="393" spans="5:21">
      <c r="E393" s="186"/>
      <c r="F393" s="186"/>
      <c r="J393" s="186"/>
      <c r="K393" s="186"/>
      <c r="O393" s="186"/>
      <c r="P393" s="186"/>
      <c r="T393" s="186"/>
      <c r="U393" s="186"/>
    </row>
    <row r="394" spans="5:21">
      <c r="E394" s="186"/>
      <c r="F394" s="186"/>
      <c r="J394" s="186"/>
      <c r="K394" s="186"/>
      <c r="O394" s="186"/>
      <c r="P394" s="186"/>
      <c r="T394" s="186"/>
      <c r="U394" s="186"/>
    </row>
    <row r="395" spans="5:21">
      <c r="E395" s="186"/>
      <c r="F395" s="186"/>
      <c r="J395" s="186"/>
      <c r="K395" s="186"/>
      <c r="O395" s="186"/>
      <c r="P395" s="186"/>
      <c r="T395" s="186"/>
      <c r="U395" s="186"/>
    </row>
    <row r="396" spans="5:21">
      <c r="E396" s="186"/>
      <c r="F396" s="186"/>
      <c r="J396" s="186"/>
      <c r="K396" s="186"/>
      <c r="O396" s="186"/>
      <c r="P396" s="186"/>
      <c r="T396" s="186"/>
      <c r="U396" s="186"/>
    </row>
    <row r="397" spans="5:21">
      <c r="E397" s="186"/>
      <c r="F397" s="186"/>
      <c r="J397" s="186"/>
      <c r="K397" s="186"/>
      <c r="O397" s="186"/>
      <c r="P397" s="186"/>
      <c r="T397" s="186"/>
      <c r="U397" s="186"/>
    </row>
    <row r="398" spans="5:21">
      <c r="E398" s="186"/>
      <c r="F398" s="186"/>
      <c r="J398" s="186"/>
      <c r="K398" s="186"/>
      <c r="O398" s="186"/>
      <c r="P398" s="186"/>
      <c r="T398" s="186"/>
      <c r="U398" s="186"/>
    </row>
    <row r="399" spans="5:21">
      <c r="E399" s="186"/>
      <c r="F399" s="186"/>
      <c r="J399" s="186"/>
      <c r="K399" s="186"/>
      <c r="O399" s="186"/>
      <c r="P399" s="186"/>
      <c r="T399" s="186"/>
      <c r="U399" s="186"/>
    </row>
    <row r="400" spans="5:21">
      <c r="E400" s="186"/>
      <c r="F400" s="186"/>
      <c r="J400" s="186"/>
      <c r="K400" s="186"/>
      <c r="O400" s="186"/>
      <c r="P400" s="186"/>
      <c r="T400" s="186"/>
      <c r="U400" s="186"/>
    </row>
    <row r="401" spans="5:21">
      <c r="E401" s="186"/>
      <c r="F401" s="186"/>
      <c r="J401" s="186"/>
      <c r="K401" s="186"/>
      <c r="O401" s="186"/>
      <c r="P401" s="186"/>
      <c r="T401" s="186"/>
      <c r="U401" s="186"/>
    </row>
    <row r="402" spans="5:21">
      <c r="E402" s="186"/>
      <c r="F402" s="186"/>
      <c r="J402" s="186"/>
      <c r="K402" s="186"/>
      <c r="O402" s="186"/>
      <c r="P402" s="186"/>
      <c r="T402" s="186"/>
      <c r="U402" s="186"/>
    </row>
    <row r="403" spans="5:21">
      <c r="E403" s="186"/>
      <c r="F403" s="186"/>
      <c r="J403" s="186"/>
      <c r="K403" s="186"/>
      <c r="O403" s="186"/>
      <c r="P403" s="186"/>
      <c r="T403" s="186"/>
      <c r="U403" s="186"/>
    </row>
    <row r="404" spans="5:21">
      <c r="E404" s="186"/>
      <c r="F404" s="186"/>
      <c r="J404" s="186"/>
      <c r="K404" s="186"/>
      <c r="O404" s="186"/>
      <c r="P404" s="186"/>
      <c r="T404" s="186"/>
      <c r="U404" s="186"/>
    </row>
    <row r="405" spans="5:21">
      <c r="E405" s="186"/>
      <c r="F405" s="186"/>
      <c r="J405" s="186"/>
      <c r="K405" s="186"/>
      <c r="O405" s="186"/>
      <c r="P405" s="186"/>
      <c r="T405" s="186"/>
      <c r="U405" s="186"/>
    </row>
    <row r="406" spans="5:21">
      <c r="E406" s="186"/>
      <c r="F406" s="186"/>
      <c r="J406" s="186"/>
      <c r="K406" s="186"/>
      <c r="O406" s="186"/>
      <c r="P406" s="186"/>
      <c r="T406" s="186"/>
      <c r="U406" s="186"/>
    </row>
    <row r="407" spans="5:21">
      <c r="E407" s="186"/>
      <c r="F407" s="186"/>
      <c r="J407" s="186"/>
      <c r="K407" s="186"/>
      <c r="O407" s="186"/>
      <c r="P407" s="186"/>
      <c r="T407" s="186"/>
      <c r="U407" s="186"/>
    </row>
    <row r="408" spans="5:21">
      <c r="E408" s="186"/>
      <c r="F408" s="186"/>
      <c r="J408" s="186"/>
      <c r="K408" s="186"/>
      <c r="O408" s="186"/>
      <c r="P408" s="186"/>
      <c r="T408" s="186"/>
      <c r="U408" s="186"/>
    </row>
    <row r="409" spans="5:21">
      <c r="E409" s="186"/>
      <c r="F409" s="186"/>
      <c r="J409" s="186"/>
      <c r="K409" s="186"/>
      <c r="O409" s="186"/>
      <c r="P409" s="186"/>
      <c r="T409" s="186"/>
      <c r="U409" s="186"/>
    </row>
    <row r="410" spans="5:21">
      <c r="E410" s="186"/>
      <c r="F410" s="186"/>
      <c r="J410" s="186"/>
      <c r="K410" s="186"/>
      <c r="O410" s="186"/>
      <c r="P410" s="186"/>
      <c r="T410" s="186"/>
      <c r="U410" s="186"/>
    </row>
    <row r="411" spans="5:21">
      <c r="E411" s="186"/>
      <c r="F411" s="186"/>
      <c r="J411" s="186"/>
      <c r="K411" s="186"/>
      <c r="O411" s="186"/>
      <c r="P411" s="186"/>
      <c r="T411" s="186"/>
      <c r="U411" s="186"/>
    </row>
    <row r="412" spans="5:21">
      <c r="E412" s="186"/>
      <c r="F412" s="186"/>
      <c r="J412" s="186"/>
      <c r="K412" s="186"/>
      <c r="O412" s="186"/>
      <c r="P412" s="186"/>
      <c r="T412" s="186"/>
      <c r="U412" s="186"/>
    </row>
    <row r="413" spans="5:21">
      <c r="E413" s="186"/>
      <c r="F413" s="186"/>
      <c r="J413" s="186"/>
      <c r="K413" s="186"/>
      <c r="O413" s="186"/>
      <c r="P413" s="186"/>
      <c r="T413" s="186"/>
      <c r="U413" s="186"/>
    </row>
    <row r="414" spans="5:21">
      <c r="E414" s="186"/>
      <c r="F414" s="186"/>
      <c r="J414" s="186"/>
      <c r="K414" s="186"/>
      <c r="O414" s="186"/>
      <c r="P414" s="186"/>
      <c r="T414" s="186"/>
      <c r="U414" s="186"/>
    </row>
    <row r="415" spans="5:21">
      <c r="E415" s="186"/>
      <c r="F415" s="186"/>
      <c r="J415" s="186"/>
      <c r="K415" s="186"/>
      <c r="O415" s="186"/>
      <c r="P415" s="186"/>
      <c r="T415" s="186"/>
      <c r="U415" s="186"/>
    </row>
    <row r="416" spans="5:21">
      <c r="E416" s="186"/>
      <c r="F416" s="186"/>
      <c r="J416" s="186"/>
      <c r="K416" s="186"/>
      <c r="O416" s="186"/>
      <c r="P416" s="186"/>
      <c r="T416" s="186"/>
      <c r="U416" s="186"/>
    </row>
    <row r="417" spans="5:21">
      <c r="E417" s="186"/>
      <c r="F417" s="186"/>
      <c r="J417" s="186"/>
      <c r="K417" s="186"/>
      <c r="O417" s="186"/>
      <c r="P417" s="186"/>
      <c r="T417" s="186"/>
      <c r="U417" s="186"/>
    </row>
    <row r="418" spans="5:21">
      <c r="E418" s="186"/>
      <c r="F418" s="186"/>
      <c r="J418" s="186"/>
      <c r="K418" s="186"/>
      <c r="O418" s="186"/>
      <c r="P418" s="186"/>
      <c r="T418" s="186"/>
      <c r="U418" s="186"/>
    </row>
    <row r="419" spans="5:21">
      <c r="E419" s="186"/>
      <c r="F419" s="186"/>
      <c r="J419" s="186"/>
      <c r="K419" s="186"/>
      <c r="O419" s="186"/>
      <c r="P419" s="186"/>
      <c r="T419" s="186"/>
      <c r="U419" s="186"/>
    </row>
    <row r="420" spans="5:21">
      <c r="E420" s="186"/>
      <c r="F420" s="186"/>
      <c r="J420" s="186"/>
      <c r="K420" s="186"/>
      <c r="O420" s="186"/>
      <c r="P420" s="186"/>
      <c r="T420" s="186"/>
      <c r="U420" s="186"/>
    </row>
    <row r="421" spans="5:21">
      <c r="E421" s="186"/>
      <c r="F421" s="186"/>
      <c r="J421" s="186"/>
      <c r="K421" s="186"/>
      <c r="O421" s="186"/>
      <c r="P421" s="186"/>
      <c r="T421" s="186"/>
      <c r="U421" s="186"/>
    </row>
    <row r="422" spans="5:21">
      <c r="E422" s="186"/>
      <c r="F422" s="186"/>
      <c r="J422" s="186"/>
      <c r="K422" s="186"/>
      <c r="O422" s="186"/>
      <c r="P422" s="186"/>
      <c r="T422" s="186"/>
      <c r="U422" s="186"/>
    </row>
    <row r="423" spans="5:21">
      <c r="E423" s="186"/>
      <c r="F423" s="186"/>
      <c r="J423" s="186"/>
      <c r="K423" s="186"/>
      <c r="O423" s="186"/>
      <c r="P423" s="186"/>
      <c r="T423" s="186"/>
      <c r="U423" s="186"/>
    </row>
    <row r="424" spans="5:21">
      <c r="E424" s="186"/>
      <c r="F424" s="186"/>
      <c r="J424" s="186"/>
      <c r="K424" s="186"/>
      <c r="O424" s="186"/>
      <c r="P424" s="186"/>
      <c r="T424" s="186"/>
      <c r="U424" s="186"/>
    </row>
    <row r="425" spans="5:21">
      <c r="E425" s="186"/>
      <c r="F425" s="186"/>
      <c r="J425" s="186"/>
      <c r="K425" s="186"/>
      <c r="O425" s="186"/>
      <c r="P425" s="186"/>
      <c r="T425" s="186"/>
      <c r="U425" s="186"/>
    </row>
    <row r="426" spans="5:21">
      <c r="E426" s="186"/>
      <c r="F426" s="186"/>
      <c r="J426" s="186"/>
      <c r="K426" s="186"/>
      <c r="O426" s="186"/>
      <c r="P426" s="186"/>
      <c r="T426" s="186"/>
      <c r="U426" s="186"/>
    </row>
    <row r="427" spans="5:21">
      <c r="E427" s="186"/>
      <c r="F427" s="186"/>
      <c r="J427" s="186"/>
      <c r="K427" s="186"/>
      <c r="O427" s="186"/>
      <c r="P427" s="186"/>
      <c r="T427" s="186"/>
      <c r="U427" s="186"/>
    </row>
    <row r="428" spans="5:21">
      <c r="E428" s="186"/>
      <c r="F428" s="186"/>
      <c r="J428" s="186"/>
      <c r="K428" s="186"/>
      <c r="O428" s="186"/>
      <c r="P428" s="186"/>
      <c r="T428" s="186"/>
      <c r="U428" s="186"/>
    </row>
    <row r="429" spans="5:21">
      <c r="E429" s="186"/>
      <c r="F429" s="186"/>
      <c r="J429" s="186"/>
      <c r="K429" s="186"/>
      <c r="O429" s="186"/>
      <c r="P429" s="186"/>
      <c r="T429" s="186"/>
      <c r="U429" s="186"/>
    </row>
    <row r="430" spans="5:21">
      <c r="E430" s="186"/>
      <c r="F430" s="186"/>
      <c r="J430" s="186"/>
      <c r="K430" s="186"/>
      <c r="O430" s="186"/>
      <c r="P430" s="186"/>
      <c r="T430" s="186"/>
      <c r="U430" s="186"/>
    </row>
    <row r="431" spans="5:21">
      <c r="E431" s="186"/>
      <c r="F431" s="186"/>
      <c r="J431" s="186"/>
      <c r="K431" s="186"/>
      <c r="O431" s="186"/>
      <c r="P431" s="186"/>
      <c r="T431" s="186"/>
      <c r="U431" s="186"/>
    </row>
    <row r="432" spans="5:21">
      <c r="E432" s="186"/>
      <c r="F432" s="186"/>
      <c r="J432" s="186"/>
      <c r="K432" s="186"/>
      <c r="O432" s="186"/>
      <c r="P432" s="186"/>
      <c r="T432" s="186"/>
      <c r="U432" s="186"/>
    </row>
    <row r="433" spans="5:21">
      <c r="E433" s="186"/>
      <c r="F433" s="186"/>
      <c r="J433" s="186"/>
      <c r="K433" s="186"/>
      <c r="O433" s="186"/>
      <c r="P433" s="186"/>
      <c r="T433" s="186"/>
      <c r="U433" s="186"/>
    </row>
    <row r="434" spans="5:21">
      <c r="E434" s="186"/>
      <c r="F434" s="186"/>
      <c r="J434" s="186"/>
      <c r="K434" s="186"/>
      <c r="O434" s="186"/>
      <c r="P434" s="186"/>
      <c r="T434" s="186"/>
      <c r="U434" s="186"/>
    </row>
    <row r="435" spans="5:21">
      <c r="E435" s="186"/>
      <c r="F435" s="186"/>
      <c r="J435" s="186"/>
      <c r="K435" s="186"/>
      <c r="O435" s="186"/>
      <c r="P435" s="186"/>
      <c r="T435" s="186"/>
      <c r="U435" s="186"/>
    </row>
    <row r="436" spans="5:21">
      <c r="E436" s="186"/>
      <c r="F436" s="186"/>
      <c r="J436" s="186"/>
      <c r="K436" s="186"/>
      <c r="O436" s="186"/>
      <c r="P436" s="186"/>
      <c r="T436" s="186"/>
      <c r="U436" s="186"/>
    </row>
    <row r="437" spans="5:21">
      <c r="E437" s="186"/>
      <c r="F437" s="186"/>
      <c r="J437" s="186"/>
      <c r="K437" s="186"/>
      <c r="O437" s="186"/>
      <c r="P437" s="186"/>
      <c r="T437" s="186"/>
      <c r="U437" s="186"/>
    </row>
    <row r="438" spans="5:21">
      <c r="E438" s="186"/>
      <c r="F438" s="186"/>
      <c r="J438" s="186"/>
      <c r="K438" s="186"/>
      <c r="O438" s="186"/>
      <c r="P438" s="186"/>
      <c r="T438" s="186"/>
      <c r="U438" s="186"/>
    </row>
    <row r="439" spans="5:21">
      <c r="E439" s="186"/>
      <c r="F439" s="186"/>
      <c r="J439" s="186"/>
      <c r="K439" s="186"/>
      <c r="O439" s="186"/>
      <c r="P439" s="186"/>
      <c r="T439" s="186"/>
      <c r="U439" s="186"/>
    </row>
    <row r="440" spans="5:21">
      <c r="E440" s="186"/>
      <c r="F440" s="186"/>
      <c r="J440" s="186"/>
      <c r="K440" s="186"/>
      <c r="O440" s="186"/>
      <c r="P440" s="186"/>
      <c r="T440" s="186"/>
      <c r="U440" s="186"/>
    </row>
    <row r="441" spans="5:21">
      <c r="E441" s="186"/>
      <c r="F441" s="186"/>
      <c r="J441" s="186"/>
      <c r="K441" s="186"/>
      <c r="O441" s="186"/>
      <c r="P441" s="186"/>
      <c r="T441" s="186"/>
      <c r="U441" s="186"/>
    </row>
    <row r="442" spans="5:21">
      <c r="E442" s="186"/>
      <c r="F442" s="186"/>
      <c r="J442" s="186"/>
      <c r="K442" s="186"/>
      <c r="O442" s="186"/>
      <c r="P442" s="186"/>
      <c r="T442" s="186"/>
      <c r="U442" s="186"/>
    </row>
    <row r="443" spans="5:21">
      <c r="E443" s="186"/>
      <c r="F443" s="186"/>
      <c r="J443" s="186"/>
      <c r="K443" s="186"/>
      <c r="O443" s="186"/>
      <c r="P443" s="186"/>
      <c r="T443" s="186"/>
      <c r="U443" s="186"/>
    </row>
    <row r="444" spans="5:21">
      <c r="E444" s="186"/>
      <c r="F444" s="186"/>
      <c r="J444" s="186"/>
      <c r="K444" s="186"/>
      <c r="O444" s="186"/>
      <c r="P444" s="186"/>
      <c r="T444" s="186"/>
      <c r="U444" s="186"/>
    </row>
    <row r="445" spans="5:21">
      <c r="E445" s="186"/>
      <c r="F445" s="186"/>
      <c r="J445" s="186"/>
      <c r="K445" s="186"/>
      <c r="O445" s="186"/>
      <c r="P445" s="186"/>
      <c r="T445" s="186"/>
      <c r="U445" s="186"/>
    </row>
    <row r="446" spans="5:21">
      <c r="E446" s="186"/>
      <c r="F446" s="186"/>
      <c r="J446" s="186"/>
      <c r="K446" s="186"/>
      <c r="O446" s="186"/>
      <c r="P446" s="186"/>
      <c r="T446" s="186"/>
      <c r="U446" s="186"/>
    </row>
    <row r="447" spans="5:21">
      <c r="E447" s="186"/>
      <c r="F447" s="186"/>
      <c r="J447" s="186"/>
      <c r="K447" s="186"/>
      <c r="O447" s="186"/>
      <c r="P447" s="186"/>
      <c r="T447" s="186"/>
      <c r="U447" s="186"/>
    </row>
    <row r="448" spans="5:21">
      <c r="E448" s="186"/>
      <c r="F448" s="186"/>
      <c r="J448" s="186"/>
      <c r="K448" s="186"/>
      <c r="O448" s="186"/>
      <c r="P448" s="186"/>
      <c r="T448" s="186"/>
      <c r="U448" s="186"/>
    </row>
    <row r="449" spans="5:21">
      <c r="E449" s="186"/>
      <c r="F449" s="186"/>
      <c r="J449" s="186"/>
      <c r="K449" s="186"/>
      <c r="O449" s="186"/>
      <c r="P449" s="186"/>
      <c r="T449" s="186"/>
      <c r="U449" s="186"/>
    </row>
    <row r="450" spans="5:21">
      <c r="E450" s="186"/>
      <c r="F450" s="186"/>
      <c r="J450" s="186"/>
      <c r="K450" s="186"/>
      <c r="O450" s="186"/>
      <c r="P450" s="186"/>
      <c r="T450" s="186"/>
      <c r="U450" s="186"/>
    </row>
    <row r="451" spans="5:21">
      <c r="E451" s="186"/>
      <c r="F451" s="186"/>
      <c r="J451" s="186"/>
      <c r="K451" s="186"/>
      <c r="O451" s="186"/>
      <c r="P451" s="186"/>
      <c r="T451" s="186"/>
      <c r="U451" s="186"/>
    </row>
    <row r="452" spans="5:21">
      <c r="E452" s="186"/>
      <c r="F452" s="186"/>
      <c r="J452" s="186"/>
      <c r="K452" s="186"/>
      <c r="O452" s="186"/>
      <c r="P452" s="186"/>
      <c r="T452" s="186"/>
      <c r="U452" s="186"/>
    </row>
    <row r="453" spans="5:21">
      <c r="E453" s="186"/>
      <c r="F453" s="186"/>
      <c r="J453" s="186"/>
      <c r="K453" s="186"/>
      <c r="O453" s="186"/>
      <c r="P453" s="186"/>
      <c r="T453" s="186"/>
      <c r="U453" s="186"/>
    </row>
    <row r="454" spans="5:21">
      <c r="E454" s="186"/>
      <c r="F454" s="186"/>
      <c r="J454" s="186"/>
      <c r="K454" s="186"/>
      <c r="O454" s="186"/>
      <c r="P454" s="186"/>
      <c r="T454" s="186"/>
      <c r="U454" s="186"/>
    </row>
    <row r="455" spans="5:21">
      <c r="E455" s="186"/>
      <c r="F455" s="186"/>
      <c r="J455" s="186"/>
      <c r="K455" s="186"/>
      <c r="O455" s="186"/>
      <c r="P455" s="186"/>
      <c r="T455" s="186"/>
      <c r="U455" s="186"/>
    </row>
    <row r="456" spans="5:21">
      <c r="E456" s="186"/>
      <c r="F456" s="186"/>
      <c r="J456" s="186"/>
      <c r="K456" s="186"/>
      <c r="O456" s="186"/>
      <c r="P456" s="186"/>
      <c r="T456" s="186"/>
      <c r="U456" s="186"/>
    </row>
    <row r="457" spans="5:21">
      <c r="E457" s="186"/>
      <c r="F457" s="186"/>
      <c r="J457" s="186"/>
      <c r="K457" s="186"/>
      <c r="O457" s="186"/>
      <c r="P457" s="186"/>
      <c r="T457" s="186"/>
      <c r="U457" s="186"/>
    </row>
    <row r="458" spans="5:21">
      <c r="E458" s="186"/>
      <c r="F458" s="186"/>
      <c r="J458" s="186"/>
      <c r="K458" s="186"/>
      <c r="O458" s="186"/>
      <c r="P458" s="186"/>
      <c r="T458" s="186"/>
      <c r="U458" s="186"/>
    </row>
    <row r="459" spans="5:21">
      <c r="E459" s="186"/>
      <c r="F459" s="186"/>
      <c r="J459" s="186"/>
      <c r="K459" s="186"/>
      <c r="O459" s="186"/>
      <c r="P459" s="186"/>
      <c r="T459" s="186"/>
      <c r="U459" s="186"/>
    </row>
    <row r="460" spans="5:21">
      <c r="E460" s="186"/>
      <c r="F460" s="186"/>
      <c r="J460" s="186"/>
      <c r="K460" s="186"/>
      <c r="O460" s="186"/>
      <c r="P460" s="186"/>
      <c r="T460" s="186"/>
      <c r="U460" s="186"/>
    </row>
    <row r="461" spans="5:21">
      <c r="E461" s="186"/>
      <c r="F461" s="186"/>
      <c r="J461" s="186"/>
      <c r="K461" s="186"/>
      <c r="O461" s="186"/>
      <c r="P461" s="186"/>
      <c r="T461" s="186"/>
      <c r="U461" s="186"/>
    </row>
    <row r="462" spans="5:21">
      <c r="E462" s="186"/>
      <c r="F462" s="186"/>
      <c r="J462" s="186"/>
      <c r="K462" s="186"/>
      <c r="O462" s="186"/>
      <c r="P462" s="186"/>
      <c r="T462" s="186"/>
      <c r="U462" s="186"/>
    </row>
    <row r="463" spans="5:21">
      <c r="E463" s="186"/>
      <c r="F463" s="186"/>
      <c r="J463" s="186"/>
      <c r="K463" s="186"/>
      <c r="O463" s="186"/>
      <c r="P463" s="186"/>
      <c r="T463" s="186"/>
      <c r="U463" s="186"/>
    </row>
    <row r="464" spans="5:21">
      <c r="E464" s="186"/>
      <c r="F464" s="186"/>
      <c r="J464" s="186"/>
      <c r="K464" s="186"/>
      <c r="O464" s="186"/>
      <c r="P464" s="186"/>
      <c r="T464" s="186"/>
      <c r="U464" s="186"/>
    </row>
    <row r="465" spans="5:21">
      <c r="E465" s="186"/>
      <c r="F465" s="186"/>
      <c r="J465" s="186"/>
      <c r="K465" s="186"/>
      <c r="O465" s="186"/>
      <c r="P465" s="186"/>
      <c r="T465" s="186"/>
      <c r="U465" s="186"/>
    </row>
    <row r="466" spans="5:21">
      <c r="E466" s="186"/>
      <c r="F466" s="186"/>
      <c r="J466" s="186"/>
      <c r="K466" s="186"/>
      <c r="O466" s="186"/>
      <c r="P466" s="186"/>
      <c r="T466" s="186"/>
      <c r="U466" s="186"/>
    </row>
    <row r="467" spans="5:21">
      <c r="E467" s="186"/>
      <c r="F467" s="186"/>
      <c r="J467" s="186"/>
      <c r="K467" s="186"/>
      <c r="O467" s="186"/>
      <c r="P467" s="186"/>
      <c r="T467" s="186"/>
      <c r="U467" s="186"/>
    </row>
    <row r="468" spans="5:21">
      <c r="E468" s="186"/>
      <c r="F468" s="186"/>
      <c r="J468" s="186"/>
      <c r="K468" s="186"/>
      <c r="O468" s="186"/>
      <c r="P468" s="186"/>
      <c r="T468" s="186"/>
      <c r="U468" s="186"/>
    </row>
    <row r="469" spans="5:21">
      <c r="E469" s="186"/>
      <c r="F469" s="186"/>
      <c r="J469" s="186"/>
      <c r="K469" s="186"/>
      <c r="O469" s="186"/>
      <c r="P469" s="186"/>
      <c r="T469" s="186"/>
      <c r="U469" s="186"/>
    </row>
    <row r="470" spans="5:21">
      <c r="E470" s="186"/>
      <c r="F470" s="186"/>
      <c r="J470" s="186"/>
      <c r="K470" s="186"/>
      <c r="O470" s="186"/>
      <c r="P470" s="186"/>
      <c r="T470" s="186"/>
      <c r="U470" s="186"/>
    </row>
    <row r="471" spans="5:21">
      <c r="E471" s="186"/>
      <c r="F471" s="186"/>
      <c r="J471" s="186"/>
      <c r="K471" s="186"/>
      <c r="O471" s="186"/>
      <c r="P471" s="186"/>
      <c r="T471" s="186"/>
      <c r="U471" s="186"/>
    </row>
    <row r="472" spans="5:21">
      <c r="E472" s="186"/>
      <c r="F472" s="186"/>
      <c r="J472" s="186"/>
      <c r="K472" s="186"/>
      <c r="O472" s="186"/>
      <c r="P472" s="186"/>
      <c r="T472" s="186"/>
      <c r="U472" s="186"/>
    </row>
    <row r="473" spans="5:21">
      <c r="E473" s="186"/>
      <c r="F473" s="186"/>
      <c r="J473" s="186"/>
      <c r="K473" s="186"/>
      <c r="O473" s="186"/>
      <c r="P473" s="186"/>
      <c r="T473" s="186"/>
      <c r="U473" s="186"/>
    </row>
    <row r="474" spans="5:21">
      <c r="E474" s="186"/>
      <c r="F474" s="186"/>
      <c r="J474" s="186"/>
      <c r="K474" s="186"/>
      <c r="O474" s="186"/>
      <c r="P474" s="186"/>
      <c r="T474" s="186"/>
      <c r="U474" s="186"/>
    </row>
    <row r="475" spans="5:21">
      <c r="E475" s="186"/>
      <c r="F475" s="186"/>
      <c r="J475" s="186"/>
      <c r="K475" s="186"/>
      <c r="O475" s="186"/>
      <c r="P475" s="186"/>
      <c r="T475" s="186"/>
      <c r="U475" s="186"/>
    </row>
    <row r="476" spans="5:21">
      <c r="E476" s="186"/>
      <c r="F476" s="186"/>
      <c r="J476" s="186"/>
      <c r="K476" s="186"/>
      <c r="O476" s="186"/>
      <c r="P476" s="186"/>
      <c r="T476" s="186"/>
      <c r="U476" s="186"/>
    </row>
    <row r="477" spans="5:21">
      <c r="E477" s="186"/>
      <c r="F477" s="186"/>
      <c r="J477" s="186"/>
      <c r="K477" s="186"/>
      <c r="O477" s="186"/>
      <c r="P477" s="186"/>
      <c r="T477" s="186"/>
      <c r="U477" s="186"/>
    </row>
    <row r="478" spans="5:21">
      <c r="E478" s="186"/>
      <c r="F478" s="186"/>
      <c r="J478" s="186"/>
      <c r="K478" s="186"/>
      <c r="O478" s="186"/>
      <c r="P478" s="186"/>
      <c r="T478" s="186"/>
      <c r="U478" s="186"/>
    </row>
    <row r="479" spans="5:21">
      <c r="E479" s="186"/>
      <c r="F479" s="186"/>
      <c r="J479" s="186"/>
      <c r="K479" s="186"/>
      <c r="O479" s="186"/>
      <c r="P479" s="186"/>
      <c r="T479" s="186"/>
      <c r="U479" s="186"/>
    </row>
    <row r="480" spans="5:21">
      <c r="E480" s="186"/>
      <c r="F480" s="186"/>
      <c r="J480" s="186"/>
      <c r="K480" s="186"/>
      <c r="O480" s="186"/>
      <c r="P480" s="186"/>
      <c r="T480" s="186"/>
      <c r="U480" s="186"/>
    </row>
    <row r="481" spans="5:21">
      <c r="E481" s="186"/>
      <c r="F481" s="186"/>
      <c r="J481" s="186"/>
      <c r="K481" s="186"/>
      <c r="O481" s="186"/>
      <c r="P481" s="186"/>
      <c r="T481" s="186"/>
      <c r="U481" s="186"/>
    </row>
    <row r="482" spans="5:21">
      <c r="E482" s="186"/>
      <c r="F482" s="186"/>
      <c r="J482" s="186"/>
      <c r="K482" s="186"/>
      <c r="O482" s="186"/>
      <c r="P482" s="186"/>
      <c r="T482" s="186"/>
      <c r="U482" s="186"/>
    </row>
    <row r="483" spans="5:21">
      <c r="E483" s="186"/>
      <c r="F483" s="186"/>
      <c r="J483" s="186"/>
      <c r="K483" s="186"/>
      <c r="O483" s="186"/>
      <c r="P483" s="186"/>
      <c r="T483" s="186"/>
      <c r="U483" s="186"/>
    </row>
    <row r="484" spans="5:21">
      <c r="E484" s="186"/>
      <c r="F484" s="186"/>
      <c r="J484" s="186"/>
      <c r="K484" s="186"/>
      <c r="O484" s="186"/>
      <c r="P484" s="186"/>
      <c r="T484" s="186"/>
      <c r="U484" s="186"/>
    </row>
    <row r="485" spans="5:21">
      <c r="E485" s="186"/>
      <c r="F485" s="186"/>
      <c r="J485" s="186"/>
      <c r="K485" s="186"/>
      <c r="O485" s="186"/>
      <c r="P485" s="186"/>
      <c r="T485" s="186"/>
      <c r="U485" s="186"/>
    </row>
    <row r="486" spans="5:21">
      <c r="E486" s="186"/>
      <c r="F486" s="186"/>
      <c r="J486" s="186"/>
      <c r="K486" s="186"/>
      <c r="O486" s="186"/>
      <c r="P486" s="186"/>
      <c r="T486" s="186"/>
      <c r="U486" s="186"/>
    </row>
    <row r="487" spans="5:21">
      <c r="E487" s="186"/>
      <c r="F487" s="186"/>
      <c r="J487" s="186"/>
      <c r="K487" s="186"/>
      <c r="O487" s="186"/>
      <c r="P487" s="186"/>
      <c r="T487" s="186"/>
      <c r="U487" s="186"/>
    </row>
    <row r="488" spans="5:21">
      <c r="E488" s="186"/>
      <c r="F488" s="186"/>
      <c r="J488" s="186"/>
      <c r="K488" s="186"/>
      <c r="O488" s="186"/>
      <c r="P488" s="186"/>
      <c r="T488" s="186"/>
      <c r="U488" s="186"/>
    </row>
    <row r="489" spans="5:21">
      <c r="E489" s="186"/>
      <c r="F489" s="186"/>
      <c r="J489" s="186"/>
      <c r="K489" s="186"/>
      <c r="O489" s="186"/>
      <c r="P489" s="186"/>
      <c r="T489" s="186"/>
      <c r="U489" s="186"/>
    </row>
    <row r="490" spans="5:21">
      <c r="E490" s="186"/>
      <c r="F490" s="186"/>
      <c r="J490" s="186"/>
      <c r="K490" s="186"/>
      <c r="O490" s="186"/>
      <c r="P490" s="186"/>
      <c r="T490" s="186"/>
      <c r="U490" s="186"/>
    </row>
    <row r="491" spans="5:21">
      <c r="E491" s="186"/>
      <c r="F491" s="186"/>
      <c r="J491" s="186"/>
      <c r="K491" s="186"/>
      <c r="O491" s="186"/>
      <c r="P491" s="186"/>
      <c r="T491" s="186"/>
      <c r="U491" s="186"/>
    </row>
    <row r="492" spans="5:21">
      <c r="E492" s="186"/>
      <c r="F492" s="186"/>
      <c r="J492" s="186"/>
      <c r="K492" s="186"/>
      <c r="O492" s="186"/>
      <c r="P492" s="186"/>
      <c r="T492" s="186"/>
      <c r="U492" s="186"/>
    </row>
    <row r="493" spans="5:21">
      <c r="E493" s="186"/>
      <c r="F493" s="186"/>
      <c r="J493" s="186"/>
      <c r="K493" s="186"/>
      <c r="O493" s="186"/>
      <c r="P493" s="186"/>
      <c r="T493" s="186"/>
      <c r="U493" s="186"/>
    </row>
    <row r="494" spans="5:21">
      <c r="E494" s="186"/>
      <c r="F494" s="186"/>
      <c r="J494" s="186"/>
      <c r="K494" s="186"/>
      <c r="O494" s="186"/>
      <c r="P494" s="186"/>
      <c r="T494" s="186"/>
      <c r="U494" s="186"/>
    </row>
    <row r="495" spans="5:21">
      <c r="E495" s="186"/>
      <c r="F495" s="186"/>
      <c r="J495" s="186"/>
      <c r="K495" s="186"/>
      <c r="O495" s="186"/>
      <c r="P495" s="186"/>
      <c r="T495" s="186"/>
      <c r="U495" s="186"/>
    </row>
    <row r="496" spans="5:21">
      <c r="E496" s="186"/>
      <c r="F496" s="186"/>
      <c r="J496" s="186"/>
      <c r="K496" s="186"/>
      <c r="O496" s="186"/>
      <c r="P496" s="186"/>
      <c r="T496" s="186"/>
      <c r="U496" s="186"/>
    </row>
    <row r="497" spans="5:21">
      <c r="E497" s="186"/>
      <c r="F497" s="186"/>
      <c r="J497" s="186"/>
      <c r="K497" s="186"/>
      <c r="O497" s="186"/>
      <c r="P497" s="186"/>
      <c r="T497" s="186"/>
      <c r="U497" s="186"/>
    </row>
    <row r="498" spans="5:21">
      <c r="E498" s="186"/>
      <c r="F498" s="186"/>
      <c r="J498" s="186"/>
      <c r="K498" s="186"/>
      <c r="O498" s="186"/>
      <c r="P498" s="186"/>
      <c r="T498" s="186"/>
      <c r="U498" s="186"/>
    </row>
    <row r="499" spans="5:21">
      <c r="E499" s="186"/>
      <c r="F499" s="186"/>
      <c r="J499" s="186"/>
      <c r="K499" s="186"/>
      <c r="O499" s="186"/>
      <c r="P499" s="186"/>
      <c r="T499" s="186"/>
      <c r="U499" s="186"/>
    </row>
    <row r="500" spans="5:21">
      <c r="E500" s="186"/>
      <c r="F500" s="186"/>
      <c r="J500" s="186"/>
      <c r="K500" s="186"/>
      <c r="O500" s="186"/>
      <c r="P500" s="186"/>
      <c r="T500" s="186"/>
      <c r="U500" s="186"/>
    </row>
    <row r="501" spans="5:21">
      <c r="E501" s="186"/>
      <c r="F501" s="186"/>
      <c r="J501" s="186"/>
      <c r="K501" s="186"/>
      <c r="O501" s="186"/>
      <c r="P501" s="186"/>
      <c r="T501" s="186"/>
      <c r="U501" s="186"/>
    </row>
    <row r="502" spans="5:21">
      <c r="E502" s="186"/>
      <c r="F502" s="186"/>
      <c r="J502" s="186"/>
      <c r="K502" s="186"/>
      <c r="O502" s="186"/>
      <c r="P502" s="186"/>
      <c r="T502" s="186"/>
      <c r="U502" s="186"/>
    </row>
    <row r="503" spans="5:21">
      <c r="E503" s="186"/>
      <c r="F503" s="186"/>
      <c r="J503" s="186"/>
      <c r="K503" s="186"/>
      <c r="O503" s="186"/>
      <c r="P503" s="186"/>
      <c r="T503" s="186"/>
      <c r="U503" s="186"/>
    </row>
    <row r="504" spans="5:21">
      <c r="E504" s="186"/>
      <c r="F504" s="186"/>
      <c r="J504" s="186"/>
      <c r="K504" s="186"/>
      <c r="O504" s="186"/>
      <c r="P504" s="186"/>
      <c r="T504" s="186"/>
      <c r="U504" s="186"/>
    </row>
    <row r="505" spans="5:21">
      <c r="E505" s="186"/>
      <c r="F505" s="186"/>
      <c r="J505" s="186"/>
      <c r="K505" s="186"/>
      <c r="O505" s="186"/>
      <c r="P505" s="186"/>
      <c r="T505" s="186"/>
      <c r="U505" s="186"/>
    </row>
    <row r="506" spans="5:21">
      <c r="E506" s="186"/>
      <c r="F506" s="186"/>
      <c r="J506" s="186"/>
      <c r="K506" s="186"/>
      <c r="O506" s="186"/>
      <c r="P506" s="186"/>
      <c r="T506" s="186"/>
      <c r="U506" s="186"/>
    </row>
    <row r="507" spans="5:21">
      <c r="E507" s="186"/>
      <c r="F507" s="186"/>
      <c r="J507" s="186"/>
      <c r="K507" s="186"/>
      <c r="O507" s="186"/>
      <c r="P507" s="186"/>
      <c r="T507" s="186"/>
      <c r="U507" s="186"/>
    </row>
    <row r="508" spans="5:21">
      <c r="E508" s="186"/>
      <c r="F508" s="186"/>
      <c r="J508" s="186"/>
      <c r="K508" s="186"/>
      <c r="O508" s="186"/>
      <c r="P508" s="186"/>
      <c r="T508" s="186"/>
      <c r="U508" s="186"/>
    </row>
    <row r="509" spans="5:21">
      <c r="E509" s="186"/>
      <c r="F509" s="186"/>
      <c r="J509" s="186"/>
      <c r="K509" s="186"/>
      <c r="O509" s="186"/>
      <c r="P509" s="186"/>
      <c r="T509" s="186"/>
      <c r="U509" s="186"/>
    </row>
    <row r="510" spans="5:21">
      <c r="E510" s="186"/>
      <c r="F510" s="186"/>
      <c r="J510" s="186"/>
      <c r="K510" s="186"/>
      <c r="O510" s="186"/>
      <c r="P510" s="186"/>
      <c r="T510" s="186"/>
      <c r="U510" s="186"/>
    </row>
    <row r="511" spans="5:21">
      <c r="E511" s="186"/>
      <c r="F511" s="186"/>
      <c r="J511" s="186"/>
      <c r="K511" s="186"/>
      <c r="O511" s="186"/>
      <c r="P511" s="186"/>
      <c r="T511" s="186"/>
      <c r="U511" s="186"/>
    </row>
    <row r="512" spans="5:21">
      <c r="E512" s="186"/>
      <c r="F512" s="186"/>
      <c r="J512" s="186"/>
      <c r="K512" s="186"/>
      <c r="O512" s="186"/>
      <c r="P512" s="186"/>
      <c r="T512" s="186"/>
      <c r="U512" s="186"/>
    </row>
    <row r="513" spans="5:21">
      <c r="E513" s="186"/>
      <c r="F513" s="186"/>
      <c r="J513" s="186"/>
      <c r="K513" s="186"/>
      <c r="O513" s="186"/>
      <c r="P513" s="186"/>
      <c r="T513" s="186"/>
      <c r="U513" s="186"/>
    </row>
    <row r="514" spans="5:21">
      <c r="E514" s="186"/>
      <c r="F514" s="186"/>
      <c r="J514" s="186"/>
      <c r="K514" s="186"/>
      <c r="O514" s="186"/>
      <c r="P514" s="186"/>
      <c r="T514" s="186"/>
      <c r="U514" s="186"/>
    </row>
    <row r="515" spans="5:21">
      <c r="E515" s="186"/>
      <c r="F515" s="186"/>
      <c r="J515" s="186"/>
      <c r="K515" s="186"/>
      <c r="O515" s="186"/>
      <c r="P515" s="186"/>
      <c r="T515" s="186"/>
      <c r="U515" s="186"/>
    </row>
    <row r="516" spans="5:21">
      <c r="E516" s="186"/>
      <c r="F516" s="186"/>
      <c r="J516" s="186"/>
      <c r="K516" s="186"/>
      <c r="O516" s="186"/>
      <c r="P516" s="186"/>
      <c r="T516" s="186"/>
      <c r="U516" s="186"/>
    </row>
    <row r="517" spans="5:21">
      <c r="E517" s="186"/>
      <c r="F517" s="186"/>
      <c r="J517" s="186"/>
      <c r="K517" s="186"/>
      <c r="O517" s="186"/>
      <c r="P517" s="186"/>
      <c r="T517" s="186"/>
      <c r="U517" s="186"/>
    </row>
    <row r="518" spans="5:21">
      <c r="E518" s="186"/>
      <c r="F518" s="186"/>
      <c r="J518" s="186"/>
      <c r="K518" s="186"/>
      <c r="O518" s="186"/>
      <c r="P518" s="186"/>
      <c r="T518" s="186"/>
      <c r="U518" s="186"/>
    </row>
    <row r="519" spans="5:21">
      <c r="E519" s="186"/>
      <c r="F519" s="186"/>
      <c r="J519" s="186"/>
      <c r="K519" s="186"/>
      <c r="O519" s="186"/>
      <c r="P519" s="186"/>
      <c r="T519" s="186"/>
      <c r="U519" s="186"/>
    </row>
    <row r="520" spans="5:21">
      <c r="E520" s="186"/>
      <c r="F520" s="186"/>
      <c r="J520" s="186"/>
      <c r="K520" s="186"/>
      <c r="O520" s="186"/>
      <c r="P520" s="186"/>
      <c r="T520" s="186"/>
      <c r="U520" s="186"/>
    </row>
    <row r="521" spans="5:21">
      <c r="E521" s="186"/>
      <c r="F521" s="186"/>
      <c r="J521" s="186"/>
      <c r="K521" s="186"/>
      <c r="O521" s="186"/>
      <c r="P521" s="186"/>
      <c r="T521" s="186"/>
      <c r="U521" s="186"/>
    </row>
    <row r="522" spans="5:21">
      <c r="E522" s="186"/>
      <c r="F522" s="186"/>
      <c r="J522" s="186"/>
      <c r="K522" s="186"/>
      <c r="O522" s="186"/>
      <c r="P522" s="186"/>
      <c r="T522" s="186"/>
      <c r="U522" s="186"/>
    </row>
    <row r="523" spans="5:21">
      <c r="E523" s="186"/>
      <c r="F523" s="186"/>
      <c r="J523" s="186"/>
      <c r="K523" s="186"/>
      <c r="O523" s="186"/>
      <c r="P523" s="186"/>
      <c r="T523" s="186"/>
      <c r="U523" s="186"/>
    </row>
    <row r="524" spans="5:21">
      <c r="E524" s="186"/>
      <c r="F524" s="186"/>
      <c r="J524" s="186"/>
      <c r="K524" s="186"/>
      <c r="O524" s="186"/>
      <c r="P524" s="186"/>
      <c r="T524" s="186"/>
      <c r="U524" s="186"/>
    </row>
    <row r="525" spans="5:21">
      <c r="E525" s="186"/>
      <c r="F525" s="186"/>
      <c r="J525" s="186"/>
      <c r="K525" s="186"/>
      <c r="O525" s="186"/>
      <c r="P525" s="186"/>
      <c r="T525" s="186"/>
      <c r="U525" s="186"/>
    </row>
    <row r="526" spans="5:21">
      <c r="E526" s="186"/>
      <c r="F526" s="186"/>
      <c r="J526" s="186"/>
      <c r="K526" s="186"/>
      <c r="O526" s="186"/>
      <c r="P526" s="186"/>
      <c r="T526" s="186"/>
      <c r="U526" s="186"/>
    </row>
    <row r="527" spans="5:21">
      <c r="E527" s="186"/>
      <c r="F527" s="186"/>
      <c r="J527" s="186"/>
      <c r="K527" s="186"/>
      <c r="O527" s="186"/>
      <c r="P527" s="186"/>
      <c r="T527" s="186"/>
      <c r="U527" s="186"/>
    </row>
    <row r="528" spans="5:21">
      <c r="E528" s="186"/>
      <c r="F528" s="186"/>
      <c r="J528" s="186"/>
      <c r="K528" s="186"/>
      <c r="O528" s="186"/>
      <c r="P528" s="186"/>
      <c r="T528" s="186"/>
      <c r="U528" s="186"/>
    </row>
    <row r="529" spans="5:21">
      <c r="E529" s="186"/>
      <c r="F529" s="186"/>
      <c r="J529" s="186"/>
      <c r="K529" s="186"/>
      <c r="O529" s="186"/>
      <c r="P529" s="186"/>
      <c r="T529" s="186"/>
      <c r="U529" s="186"/>
    </row>
    <row r="530" spans="5:21">
      <c r="E530" s="186"/>
      <c r="F530" s="186"/>
      <c r="J530" s="186"/>
      <c r="K530" s="186"/>
      <c r="O530" s="186"/>
      <c r="P530" s="186"/>
      <c r="T530" s="186"/>
      <c r="U530" s="186"/>
    </row>
    <row r="531" spans="5:21">
      <c r="E531" s="186"/>
      <c r="F531" s="186"/>
      <c r="J531" s="186"/>
      <c r="K531" s="186"/>
      <c r="O531" s="186"/>
      <c r="P531" s="186"/>
      <c r="T531" s="186"/>
      <c r="U531" s="186"/>
    </row>
    <row r="532" spans="5:21">
      <c r="E532" s="186"/>
      <c r="F532" s="186"/>
      <c r="J532" s="186"/>
      <c r="K532" s="186"/>
      <c r="O532" s="186"/>
      <c r="P532" s="186"/>
      <c r="T532" s="186"/>
      <c r="U532" s="186"/>
    </row>
    <row r="533" spans="5:21">
      <c r="E533" s="186"/>
      <c r="F533" s="186"/>
      <c r="J533" s="186"/>
      <c r="K533" s="186"/>
      <c r="O533" s="186"/>
      <c r="P533" s="186"/>
      <c r="T533" s="186"/>
      <c r="U533" s="186"/>
    </row>
    <row r="534" spans="5:21">
      <c r="E534" s="186"/>
      <c r="F534" s="186"/>
      <c r="J534" s="186"/>
      <c r="K534" s="186"/>
      <c r="O534" s="186"/>
      <c r="P534" s="186"/>
      <c r="T534" s="186"/>
      <c r="U534" s="186"/>
    </row>
    <row r="535" spans="5:21">
      <c r="E535" s="186"/>
      <c r="F535" s="186"/>
      <c r="J535" s="186"/>
      <c r="K535" s="186"/>
      <c r="O535" s="186"/>
      <c r="P535" s="186"/>
      <c r="T535" s="186"/>
      <c r="U535" s="186"/>
    </row>
    <row r="536" spans="5:21">
      <c r="E536" s="186"/>
      <c r="F536" s="186"/>
      <c r="J536" s="186"/>
      <c r="K536" s="186"/>
      <c r="O536" s="186"/>
      <c r="P536" s="186"/>
      <c r="T536" s="186"/>
      <c r="U536" s="186"/>
    </row>
    <row r="537" spans="5:21">
      <c r="E537" s="186"/>
      <c r="F537" s="186"/>
      <c r="J537" s="186"/>
      <c r="K537" s="186"/>
      <c r="O537" s="186"/>
      <c r="P537" s="186"/>
      <c r="T537" s="186"/>
      <c r="U537" s="186"/>
    </row>
    <row r="538" spans="5:21">
      <c r="E538" s="186"/>
      <c r="F538" s="186"/>
      <c r="J538" s="186"/>
      <c r="K538" s="186"/>
      <c r="O538" s="186"/>
      <c r="P538" s="186"/>
      <c r="T538" s="186"/>
      <c r="U538" s="186"/>
    </row>
    <row r="539" spans="5:21">
      <c r="E539" s="186"/>
      <c r="F539" s="186"/>
      <c r="J539" s="186"/>
      <c r="K539" s="186"/>
      <c r="O539" s="186"/>
      <c r="P539" s="186"/>
      <c r="T539" s="186"/>
      <c r="U539" s="186"/>
    </row>
    <row r="540" spans="5:21">
      <c r="E540" s="186"/>
      <c r="F540" s="186"/>
      <c r="J540" s="186"/>
      <c r="K540" s="186"/>
      <c r="O540" s="186"/>
      <c r="P540" s="186"/>
      <c r="T540" s="186"/>
      <c r="U540" s="186"/>
    </row>
    <row r="541" spans="5:21">
      <c r="E541" s="186"/>
      <c r="F541" s="186"/>
      <c r="J541" s="186"/>
      <c r="K541" s="186"/>
      <c r="O541" s="186"/>
      <c r="P541" s="186"/>
      <c r="T541" s="186"/>
      <c r="U541" s="186"/>
    </row>
    <row r="542" spans="5:21">
      <c r="E542" s="186"/>
      <c r="F542" s="186"/>
      <c r="J542" s="186"/>
      <c r="K542" s="186"/>
      <c r="O542" s="186"/>
      <c r="P542" s="186"/>
      <c r="T542" s="186"/>
      <c r="U542" s="186"/>
    </row>
    <row r="543" spans="5:21">
      <c r="E543" s="186"/>
      <c r="F543" s="186"/>
      <c r="J543" s="186"/>
      <c r="K543" s="186"/>
      <c r="O543" s="186"/>
      <c r="P543" s="186"/>
      <c r="T543" s="186"/>
      <c r="U543" s="186"/>
    </row>
    <row r="544" spans="5:21">
      <c r="E544" s="186"/>
      <c r="F544" s="186"/>
      <c r="J544" s="186"/>
      <c r="K544" s="186"/>
      <c r="O544" s="186"/>
      <c r="P544" s="186"/>
      <c r="T544" s="186"/>
      <c r="U544" s="186"/>
    </row>
    <row r="545" spans="5:21">
      <c r="E545" s="186"/>
      <c r="F545" s="186"/>
      <c r="J545" s="186"/>
      <c r="K545" s="186"/>
      <c r="O545" s="186"/>
      <c r="P545" s="186"/>
      <c r="T545" s="186"/>
      <c r="U545" s="186"/>
    </row>
    <row r="546" spans="5:21">
      <c r="E546" s="186"/>
      <c r="F546" s="186"/>
      <c r="J546" s="186"/>
      <c r="K546" s="186"/>
      <c r="O546" s="186"/>
      <c r="P546" s="186"/>
      <c r="T546" s="186"/>
      <c r="U546" s="186"/>
    </row>
    <row r="547" spans="5:21">
      <c r="E547" s="186"/>
      <c r="F547" s="186"/>
      <c r="J547" s="186"/>
      <c r="K547" s="186"/>
      <c r="O547" s="186"/>
      <c r="P547" s="186"/>
      <c r="T547" s="186"/>
      <c r="U547" s="186"/>
    </row>
    <row r="548" spans="5:21">
      <c r="E548" s="186"/>
      <c r="F548" s="186"/>
      <c r="J548" s="186"/>
      <c r="K548" s="186"/>
      <c r="O548" s="186"/>
      <c r="P548" s="186"/>
      <c r="T548" s="186"/>
      <c r="U548" s="186"/>
    </row>
    <row r="549" spans="5:21">
      <c r="E549" s="186"/>
      <c r="F549" s="186"/>
      <c r="J549" s="186"/>
      <c r="K549" s="186"/>
      <c r="O549" s="186"/>
      <c r="P549" s="186"/>
      <c r="T549" s="186"/>
      <c r="U549" s="186"/>
    </row>
    <row r="550" spans="5:21">
      <c r="E550" s="186"/>
      <c r="F550" s="186"/>
      <c r="J550" s="186"/>
      <c r="K550" s="186"/>
      <c r="O550" s="186"/>
      <c r="P550" s="186"/>
      <c r="T550" s="186"/>
      <c r="U550" s="186"/>
    </row>
    <row r="551" spans="5:21">
      <c r="E551" s="186"/>
      <c r="F551" s="186"/>
      <c r="J551" s="186"/>
      <c r="K551" s="186"/>
      <c r="O551" s="186"/>
      <c r="P551" s="186"/>
      <c r="T551" s="186"/>
      <c r="U551" s="186"/>
    </row>
    <row r="552" spans="5:21">
      <c r="E552" s="186"/>
      <c r="F552" s="186"/>
      <c r="J552" s="186"/>
      <c r="K552" s="186"/>
      <c r="O552" s="186"/>
      <c r="P552" s="186"/>
      <c r="T552" s="186"/>
      <c r="U552" s="186"/>
    </row>
    <row r="553" spans="5:21">
      <c r="E553" s="186"/>
      <c r="F553" s="186"/>
      <c r="J553" s="186"/>
      <c r="K553" s="186"/>
      <c r="O553" s="186"/>
      <c r="P553" s="186"/>
      <c r="T553" s="186"/>
      <c r="U553" s="186"/>
    </row>
    <row r="554" spans="5:21">
      <c r="E554" s="186"/>
      <c r="F554" s="186"/>
      <c r="J554" s="186"/>
      <c r="K554" s="186"/>
      <c r="O554" s="186"/>
      <c r="P554" s="186"/>
      <c r="T554" s="186"/>
      <c r="U554" s="186"/>
    </row>
    <row r="555" spans="5:21">
      <c r="E555" s="186"/>
      <c r="F555" s="186"/>
      <c r="J555" s="186"/>
      <c r="K555" s="186"/>
      <c r="O555" s="186"/>
      <c r="P555" s="186"/>
      <c r="T555" s="186"/>
      <c r="U555" s="186"/>
    </row>
    <row r="556" spans="5:21">
      <c r="E556" s="186"/>
      <c r="F556" s="186"/>
      <c r="J556" s="186"/>
      <c r="K556" s="186"/>
      <c r="O556" s="186"/>
      <c r="P556" s="186"/>
      <c r="T556" s="186"/>
      <c r="U556" s="186"/>
    </row>
    <row r="557" spans="5:21">
      <c r="E557" s="186"/>
      <c r="F557" s="186"/>
      <c r="J557" s="186"/>
      <c r="K557" s="186"/>
      <c r="O557" s="186"/>
      <c r="P557" s="186"/>
      <c r="T557" s="186"/>
      <c r="U557" s="186"/>
    </row>
    <row r="558" spans="5:21">
      <c r="E558" s="186"/>
      <c r="F558" s="186"/>
      <c r="J558" s="186"/>
      <c r="K558" s="186"/>
      <c r="O558" s="186"/>
      <c r="P558" s="186"/>
      <c r="T558" s="186"/>
      <c r="U558" s="186"/>
    </row>
    <row r="559" spans="5:21">
      <c r="E559" s="186"/>
      <c r="F559" s="186"/>
      <c r="J559" s="186"/>
      <c r="K559" s="186"/>
      <c r="O559" s="186"/>
      <c r="P559" s="186"/>
      <c r="T559" s="186"/>
      <c r="U559" s="186"/>
    </row>
    <row r="560" spans="5:21">
      <c r="E560" s="186"/>
      <c r="F560" s="186"/>
      <c r="J560" s="186"/>
      <c r="K560" s="186"/>
      <c r="O560" s="186"/>
      <c r="P560" s="186"/>
      <c r="T560" s="186"/>
      <c r="U560" s="186"/>
    </row>
    <row r="561" spans="5:21">
      <c r="E561" s="186"/>
      <c r="F561" s="186"/>
      <c r="J561" s="186"/>
      <c r="K561" s="186"/>
      <c r="O561" s="186"/>
      <c r="P561" s="186"/>
      <c r="T561" s="186"/>
      <c r="U561" s="186"/>
    </row>
    <row r="562" spans="5:21">
      <c r="E562" s="186"/>
      <c r="F562" s="186"/>
      <c r="J562" s="186"/>
      <c r="K562" s="186"/>
      <c r="O562" s="186"/>
      <c r="P562" s="186"/>
      <c r="T562" s="186"/>
      <c r="U562" s="186"/>
    </row>
    <row r="563" spans="5:21">
      <c r="E563" s="186"/>
      <c r="F563" s="186"/>
      <c r="J563" s="186"/>
      <c r="K563" s="186"/>
      <c r="O563" s="186"/>
      <c r="P563" s="186"/>
      <c r="T563" s="186"/>
      <c r="U563" s="186"/>
    </row>
    <row r="564" spans="5:21">
      <c r="E564" s="186"/>
      <c r="F564" s="186"/>
      <c r="J564" s="186"/>
      <c r="K564" s="186"/>
      <c r="O564" s="186"/>
      <c r="P564" s="186"/>
      <c r="T564" s="186"/>
      <c r="U564" s="186"/>
    </row>
    <row r="565" spans="5:21">
      <c r="E565" s="186"/>
      <c r="F565" s="186"/>
      <c r="J565" s="186"/>
      <c r="K565" s="186"/>
      <c r="O565" s="186"/>
      <c r="P565" s="186"/>
      <c r="T565" s="186"/>
      <c r="U565" s="186"/>
    </row>
    <row r="566" spans="5:21">
      <c r="E566" s="186"/>
      <c r="F566" s="186"/>
      <c r="J566" s="186"/>
      <c r="K566" s="186"/>
      <c r="O566" s="186"/>
      <c r="P566" s="186"/>
      <c r="T566" s="186"/>
      <c r="U566" s="186"/>
    </row>
    <row r="567" spans="5:21">
      <c r="E567" s="186"/>
      <c r="F567" s="186"/>
      <c r="J567" s="186"/>
      <c r="K567" s="186"/>
      <c r="O567" s="186"/>
      <c r="P567" s="186"/>
      <c r="T567" s="186"/>
      <c r="U567" s="186"/>
    </row>
    <row r="568" spans="5:21">
      <c r="E568" s="186"/>
      <c r="F568" s="186"/>
      <c r="J568" s="186"/>
      <c r="K568" s="186"/>
      <c r="O568" s="186"/>
      <c r="P568" s="186"/>
      <c r="T568" s="186"/>
      <c r="U568" s="186"/>
    </row>
    <row r="569" spans="5:21">
      <c r="E569" s="186"/>
      <c r="F569" s="186"/>
      <c r="J569" s="186"/>
      <c r="K569" s="186"/>
      <c r="O569" s="186"/>
      <c r="P569" s="186"/>
      <c r="T569" s="186"/>
      <c r="U569" s="186"/>
    </row>
    <row r="570" spans="5:21">
      <c r="E570" s="186"/>
      <c r="F570" s="186"/>
      <c r="J570" s="186"/>
      <c r="K570" s="186"/>
      <c r="O570" s="186"/>
      <c r="P570" s="186"/>
      <c r="T570" s="186"/>
      <c r="U570" s="186"/>
    </row>
    <row r="571" spans="5:21">
      <c r="E571" s="186"/>
      <c r="F571" s="186"/>
      <c r="J571" s="186"/>
      <c r="K571" s="186"/>
      <c r="O571" s="186"/>
      <c r="P571" s="186"/>
      <c r="T571" s="186"/>
      <c r="U571" s="186"/>
    </row>
    <row r="572" spans="5:21">
      <c r="E572" s="186"/>
      <c r="F572" s="186"/>
      <c r="J572" s="186"/>
      <c r="K572" s="186"/>
      <c r="O572" s="186"/>
      <c r="P572" s="186"/>
      <c r="T572" s="186"/>
      <c r="U572" s="186"/>
    </row>
    <row r="573" spans="5:21">
      <c r="E573" s="186"/>
      <c r="F573" s="186"/>
      <c r="J573" s="186"/>
      <c r="K573" s="186"/>
      <c r="O573" s="186"/>
      <c r="P573" s="186"/>
      <c r="T573" s="186"/>
      <c r="U573" s="186"/>
    </row>
    <row r="574" spans="5:21">
      <c r="E574" s="186"/>
      <c r="F574" s="186"/>
      <c r="J574" s="186"/>
      <c r="K574" s="186"/>
      <c r="O574" s="186"/>
      <c r="P574" s="186"/>
      <c r="T574" s="186"/>
      <c r="U574" s="186"/>
    </row>
    <row r="575" spans="5:21">
      <c r="E575" s="186"/>
      <c r="F575" s="186"/>
      <c r="J575" s="186"/>
      <c r="K575" s="186"/>
      <c r="O575" s="186"/>
      <c r="P575" s="186"/>
      <c r="T575" s="186"/>
      <c r="U575" s="186"/>
    </row>
    <row r="576" spans="5:21">
      <c r="E576" s="186"/>
      <c r="F576" s="186"/>
      <c r="J576" s="186"/>
      <c r="K576" s="186"/>
      <c r="O576" s="186"/>
      <c r="P576" s="186"/>
      <c r="T576" s="186"/>
      <c r="U576" s="186"/>
    </row>
    <row r="577" spans="5:21">
      <c r="E577" s="186"/>
      <c r="F577" s="186"/>
      <c r="J577" s="186"/>
      <c r="K577" s="186"/>
      <c r="O577" s="186"/>
      <c r="P577" s="186"/>
      <c r="T577" s="186"/>
      <c r="U577" s="186"/>
    </row>
    <row r="578" spans="5:21">
      <c r="E578" s="186"/>
      <c r="F578" s="186"/>
      <c r="J578" s="186"/>
      <c r="K578" s="186"/>
      <c r="O578" s="186"/>
      <c r="P578" s="186"/>
      <c r="T578" s="186"/>
      <c r="U578" s="186"/>
    </row>
    <row r="579" spans="5:21">
      <c r="E579" s="186"/>
      <c r="F579" s="186"/>
      <c r="J579" s="186"/>
      <c r="K579" s="186"/>
      <c r="O579" s="186"/>
      <c r="P579" s="186"/>
      <c r="T579" s="186"/>
      <c r="U579" s="186"/>
    </row>
    <row r="580" spans="5:21">
      <c r="E580" s="186"/>
      <c r="F580" s="186"/>
      <c r="J580" s="186"/>
      <c r="K580" s="186"/>
      <c r="O580" s="186"/>
      <c r="P580" s="186"/>
      <c r="T580" s="186"/>
      <c r="U580" s="186"/>
    </row>
    <row r="581" spans="5:21">
      <c r="E581" s="186"/>
      <c r="F581" s="186"/>
      <c r="J581" s="186"/>
      <c r="K581" s="186"/>
      <c r="O581" s="186"/>
      <c r="P581" s="186"/>
      <c r="T581" s="186"/>
      <c r="U581" s="186"/>
    </row>
    <row r="582" spans="5:21">
      <c r="E582" s="186"/>
      <c r="F582" s="186"/>
      <c r="J582" s="186"/>
      <c r="K582" s="186"/>
      <c r="O582" s="186"/>
      <c r="P582" s="186"/>
      <c r="T582" s="186"/>
      <c r="U582" s="186"/>
    </row>
    <row r="583" spans="5:21">
      <c r="E583" s="186"/>
      <c r="F583" s="186"/>
      <c r="J583" s="186"/>
      <c r="K583" s="186"/>
      <c r="O583" s="186"/>
      <c r="P583" s="186"/>
      <c r="T583" s="186"/>
      <c r="U583" s="186"/>
    </row>
    <row r="584" spans="5:21">
      <c r="E584" s="186"/>
      <c r="F584" s="186"/>
      <c r="J584" s="186"/>
      <c r="K584" s="186"/>
      <c r="O584" s="186"/>
      <c r="P584" s="186"/>
      <c r="T584" s="186"/>
      <c r="U584" s="186"/>
    </row>
    <row r="585" spans="5:21">
      <c r="E585" s="186"/>
      <c r="F585" s="186"/>
      <c r="J585" s="186"/>
      <c r="K585" s="186"/>
      <c r="O585" s="186"/>
      <c r="P585" s="186"/>
      <c r="T585" s="186"/>
      <c r="U585" s="186"/>
    </row>
    <row r="586" spans="5:21">
      <c r="E586" s="186"/>
      <c r="F586" s="186"/>
      <c r="J586" s="186"/>
      <c r="K586" s="186"/>
      <c r="O586" s="186"/>
      <c r="P586" s="186"/>
      <c r="T586" s="186"/>
      <c r="U586" s="186"/>
    </row>
    <row r="587" spans="5:21">
      <c r="E587" s="186"/>
      <c r="F587" s="186"/>
      <c r="J587" s="186"/>
      <c r="K587" s="186"/>
      <c r="O587" s="186"/>
      <c r="P587" s="186"/>
      <c r="T587" s="186"/>
      <c r="U587" s="186"/>
    </row>
    <row r="588" spans="5:21">
      <c r="E588" s="186"/>
      <c r="F588" s="186"/>
      <c r="J588" s="186"/>
      <c r="K588" s="186"/>
      <c r="O588" s="186"/>
      <c r="P588" s="186"/>
      <c r="T588" s="186"/>
      <c r="U588" s="186"/>
    </row>
    <row r="589" spans="5:21">
      <c r="E589" s="186"/>
      <c r="F589" s="186"/>
      <c r="J589" s="186"/>
      <c r="K589" s="186"/>
      <c r="O589" s="186"/>
      <c r="P589" s="186"/>
      <c r="T589" s="186"/>
      <c r="U589" s="186"/>
    </row>
    <row r="590" spans="5:21">
      <c r="E590" s="186"/>
      <c r="F590" s="186"/>
      <c r="J590" s="186"/>
      <c r="K590" s="186"/>
      <c r="O590" s="186"/>
      <c r="P590" s="186"/>
      <c r="T590" s="186"/>
      <c r="U590" s="186"/>
    </row>
    <row r="591" spans="5:21">
      <c r="E591" s="186"/>
      <c r="F591" s="186"/>
      <c r="J591" s="186"/>
      <c r="K591" s="186"/>
      <c r="O591" s="186"/>
      <c r="P591" s="186"/>
      <c r="T591" s="186"/>
      <c r="U591" s="186"/>
    </row>
    <row r="592" spans="5:21">
      <c r="E592" s="186"/>
      <c r="F592" s="186"/>
      <c r="J592" s="186"/>
      <c r="K592" s="186"/>
      <c r="O592" s="186"/>
      <c r="P592" s="186"/>
      <c r="T592" s="186"/>
      <c r="U592" s="186"/>
    </row>
    <row r="593" spans="5:21">
      <c r="E593" s="186"/>
      <c r="F593" s="186"/>
      <c r="J593" s="186"/>
      <c r="K593" s="186"/>
      <c r="O593" s="186"/>
      <c r="P593" s="186"/>
      <c r="T593" s="186"/>
      <c r="U593" s="186"/>
    </row>
    <row r="594" spans="5:21">
      <c r="E594" s="186"/>
      <c r="F594" s="186"/>
      <c r="J594" s="186"/>
      <c r="K594" s="186"/>
      <c r="O594" s="186"/>
      <c r="P594" s="186"/>
      <c r="T594" s="186"/>
      <c r="U594" s="186"/>
    </row>
    <row r="595" spans="5:21">
      <c r="E595" s="186"/>
      <c r="F595" s="186"/>
      <c r="J595" s="186"/>
      <c r="K595" s="186"/>
      <c r="O595" s="186"/>
      <c r="P595" s="186"/>
      <c r="T595" s="186"/>
      <c r="U595" s="186"/>
    </row>
    <row r="596" spans="5:21">
      <c r="E596" s="186"/>
      <c r="F596" s="186"/>
      <c r="J596" s="186"/>
      <c r="K596" s="186"/>
      <c r="O596" s="186"/>
      <c r="P596" s="186"/>
      <c r="T596" s="186"/>
      <c r="U596" s="186"/>
    </row>
    <row r="597" spans="5:21">
      <c r="E597" s="186"/>
      <c r="F597" s="186"/>
      <c r="J597" s="186"/>
      <c r="K597" s="186"/>
      <c r="O597" s="186"/>
      <c r="P597" s="186"/>
      <c r="T597" s="186"/>
      <c r="U597" s="186"/>
    </row>
    <row r="598" spans="5:21">
      <c r="E598" s="186"/>
      <c r="F598" s="186"/>
      <c r="J598" s="186"/>
      <c r="K598" s="186"/>
      <c r="O598" s="186"/>
      <c r="P598" s="186"/>
      <c r="T598" s="186"/>
      <c r="U598" s="186"/>
    </row>
    <row r="599" spans="5:21">
      <c r="E599" s="186"/>
      <c r="F599" s="186"/>
      <c r="J599" s="186"/>
      <c r="K599" s="186"/>
      <c r="O599" s="186"/>
      <c r="P599" s="186"/>
      <c r="T599" s="186"/>
      <c r="U599" s="186"/>
    </row>
    <row r="600" spans="5:21">
      <c r="E600" s="186"/>
      <c r="F600" s="186"/>
      <c r="J600" s="186"/>
      <c r="K600" s="186"/>
      <c r="O600" s="186"/>
      <c r="P600" s="186"/>
      <c r="T600" s="186"/>
      <c r="U600" s="186"/>
    </row>
    <row r="601" spans="5:21">
      <c r="E601" s="186"/>
      <c r="F601" s="186"/>
      <c r="J601" s="186"/>
      <c r="K601" s="186"/>
      <c r="O601" s="186"/>
      <c r="P601" s="186"/>
      <c r="T601" s="186"/>
      <c r="U601" s="186"/>
    </row>
    <row r="602" spans="5:21">
      <c r="E602" s="186"/>
      <c r="F602" s="186"/>
      <c r="J602" s="186"/>
      <c r="K602" s="186"/>
      <c r="O602" s="186"/>
      <c r="P602" s="186"/>
      <c r="T602" s="186"/>
      <c r="U602" s="186"/>
    </row>
    <row r="603" spans="5:21">
      <c r="E603" s="186"/>
      <c r="F603" s="186"/>
      <c r="J603" s="186"/>
      <c r="K603" s="186"/>
      <c r="O603" s="186"/>
      <c r="P603" s="186"/>
      <c r="T603" s="186"/>
      <c r="U603" s="186"/>
    </row>
    <row r="604" spans="5:21">
      <c r="E604" s="186"/>
      <c r="F604" s="186"/>
      <c r="J604" s="186"/>
      <c r="K604" s="186"/>
      <c r="O604" s="186"/>
      <c r="P604" s="186"/>
      <c r="T604" s="186"/>
      <c r="U604" s="186"/>
    </row>
    <row r="605" spans="5:21">
      <c r="E605" s="186"/>
      <c r="F605" s="186"/>
      <c r="J605" s="186"/>
      <c r="K605" s="186"/>
      <c r="O605" s="186"/>
      <c r="P605" s="186"/>
      <c r="T605" s="186"/>
      <c r="U605" s="186"/>
    </row>
    <row r="606" spans="5:21">
      <c r="E606" s="186"/>
      <c r="F606" s="186"/>
      <c r="J606" s="186"/>
      <c r="K606" s="186"/>
      <c r="O606" s="186"/>
      <c r="P606" s="186"/>
      <c r="T606" s="186"/>
      <c r="U606" s="186"/>
    </row>
    <row r="607" spans="5:21">
      <c r="E607" s="186"/>
      <c r="F607" s="186"/>
      <c r="J607" s="186"/>
      <c r="K607" s="186"/>
      <c r="O607" s="186"/>
      <c r="P607" s="186"/>
      <c r="T607" s="186"/>
      <c r="U607" s="186"/>
    </row>
    <row r="608" spans="5:21">
      <c r="E608" s="186"/>
      <c r="F608" s="186"/>
      <c r="J608" s="186"/>
      <c r="K608" s="186"/>
      <c r="O608" s="186"/>
      <c r="P608" s="186"/>
      <c r="T608" s="186"/>
      <c r="U608" s="186"/>
    </row>
    <row r="609" spans="5:21">
      <c r="E609" s="186"/>
      <c r="F609" s="186"/>
      <c r="J609" s="186"/>
      <c r="K609" s="186"/>
      <c r="O609" s="186"/>
      <c r="P609" s="186"/>
      <c r="T609" s="186"/>
      <c r="U609" s="186"/>
    </row>
    <row r="610" spans="5:21">
      <c r="E610" s="186"/>
      <c r="F610" s="186"/>
      <c r="J610" s="186"/>
      <c r="K610" s="186"/>
      <c r="O610" s="186"/>
      <c r="P610" s="186"/>
      <c r="T610" s="186"/>
      <c r="U610" s="186"/>
    </row>
    <row r="611" spans="5:21">
      <c r="E611" s="186"/>
      <c r="F611" s="186"/>
      <c r="J611" s="186"/>
      <c r="K611" s="186"/>
      <c r="O611" s="186"/>
      <c r="P611" s="186"/>
      <c r="T611" s="186"/>
      <c r="U611" s="186"/>
    </row>
    <row r="612" spans="5:21">
      <c r="E612" s="186"/>
      <c r="F612" s="186"/>
      <c r="J612" s="186"/>
      <c r="K612" s="186"/>
      <c r="O612" s="186"/>
      <c r="P612" s="186"/>
      <c r="T612" s="186"/>
      <c r="U612" s="186"/>
    </row>
    <row r="613" spans="5:21">
      <c r="E613" s="186"/>
      <c r="F613" s="186"/>
      <c r="J613" s="186"/>
      <c r="K613" s="186"/>
      <c r="O613" s="186"/>
      <c r="P613" s="186"/>
      <c r="T613" s="186"/>
      <c r="U613" s="186"/>
    </row>
    <row r="614" spans="5:21">
      <c r="E614" s="186"/>
      <c r="F614" s="186"/>
      <c r="J614" s="186"/>
      <c r="K614" s="186"/>
      <c r="O614" s="186"/>
      <c r="P614" s="186"/>
      <c r="T614" s="186"/>
      <c r="U614" s="186"/>
    </row>
    <row r="615" spans="5:21">
      <c r="E615" s="186"/>
      <c r="F615" s="186"/>
      <c r="J615" s="186"/>
      <c r="K615" s="186"/>
      <c r="O615" s="186"/>
      <c r="P615" s="186"/>
      <c r="T615" s="186"/>
      <c r="U615" s="186"/>
    </row>
    <row r="616" spans="5:21">
      <c r="E616" s="186"/>
      <c r="F616" s="186"/>
      <c r="J616" s="186"/>
      <c r="K616" s="186"/>
      <c r="O616" s="186"/>
      <c r="P616" s="186"/>
      <c r="T616" s="186"/>
      <c r="U616" s="186"/>
    </row>
    <row r="617" spans="5:21">
      <c r="E617" s="186"/>
      <c r="F617" s="186"/>
      <c r="J617" s="186"/>
      <c r="K617" s="186"/>
      <c r="O617" s="186"/>
      <c r="P617" s="186"/>
      <c r="T617" s="186"/>
      <c r="U617" s="186"/>
    </row>
    <row r="618" spans="5:21">
      <c r="E618" s="186"/>
      <c r="F618" s="186"/>
      <c r="J618" s="186"/>
      <c r="K618" s="186"/>
      <c r="O618" s="186"/>
      <c r="P618" s="186"/>
      <c r="T618" s="186"/>
      <c r="U618" s="186"/>
    </row>
    <row r="619" spans="5:21">
      <c r="E619" s="186"/>
      <c r="F619" s="186"/>
      <c r="J619" s="186"/>
      <c r="K619" s="186"/>
      <c r="O619" s="186"/>
      <c r="P619" s="186"/>
      <c r="T619" s="186"/>
      <c r="U619" s="186"/>
    </row>
    <row r="620" spans="5:21">
      <c r="E620" s="186"/>
      <c r="F620" s="186"/>
      <c r="J620" s="186"/>
      <c r="K620" s="186"/>
      <c r="O620" s="186"/>
      <c r="P620" s="186"/>
      <c r="T620" s="186"/>
      <c r="U620" s="186"/>
    </row>
    <row r="621" spans="5:21">
      <c r="E621" s="186"/>
      <c r="F621" s="186"/>
      <c r="J621" s="186"/>
      <c r="K621" s="186"/>
      <c r="O621" s="186"/>
      <c r="P621" s="186"/>
      <c r="T621" s="186"/>
      <c r="U621" s="186"/>
    </row>
    <row r="622" spans="5:21">
      <c r="E622" s="186"/>
      <c r="F622" s="186"/>
      <c r="J622" s="186"/>
      <c r="K622" s="186"/>
      <c r="O622" s="186"/>
      <c r="P622" s="186"/>
      <c r="T622" s="186"/>
      <c r="U622" s="186"/>
    </row>
    <row r="623" spans="5:21">
      <c r="E623" s="186"/>
      <c r="F623" s="186"/>
      <c r="J623" s="186"/>
      <c r="K623" s="186"/>
      <c r="O623" s="186"/>
      <c r="P623" s="186"/>
      <c r="T623" s="186"/>
      <c r="U623" s="186"/>
    </row>
    <row r="624" spans="5:21">
      <c r="E624" s="186"/>
      <c r="F624" s="186"/>
      <c r="J624" s="186"/>
      <c r="K624" s="186"/>
      <c r="O624" s="186"/>
      <c r="P624" s="186"/>
      <c r="T624" s="186"/>
      <c r="U624" s="186"/>
    </row>
    <row r="625" spans="5:21">
      <c r="E625" s="186"/>
      <c r="F625" s="186"/>
      <c r="J625" s="186"/>
      <c r="K625" s="186"/>
      <c r="O625" s="186"/>
      <c r="P625" s="186"/>
      <c r="T625" s="186"/>
      <c r="U625" s="186"/>
    </row>
    <row r="626" spans="5:21">
      <c r="E626" s="186"/>
      <c r="F626" s="186"/>
      <c r="J626" s="186"/>
      <c r="K626" s="186"/>
      <c r="O626" s="186"/>
      <c r="P626" s="186"/>
      <c r="T626" s="186"/>
      <c r="U626" s="186"/>
    </row>
    <row r="627" spans="5:21">
      <c r="E627" s="186"/>
      <c r="F627" s="186"/>
      <c r="J627" s="186"/>
      <c r="K627" s="186"/>
      <c r="O627" s="186"/>
      <c r="P627" s="186"/>
      <c r="T627" s="186"/>
      <c r="U627" s="186"/>
    </row>
    <row r="628" spans="5:21">
      <c r="E628" s="186"/>
      <c r="F628" s="186"/>
      <c r="J628" s="186"/>
      <c r="K628" s="186"/>
      <c r="O628" s="186"/>
      <c r="P628" s="186"/>
      <c r="T628" s="186"/>
      <c r="U628" s="186"/>
    </row>
    <row r="629" spans="5:21">
      <c r="E629" s="186"/>
      <c r="F629" s="186"/>
      <c r="J629" s="186"/>
      <c r="K629" s="186"/>
      <c r="O629" s="186"/>
      <c r="P629" s="186"/>
      <c r="T629" s="186"/>
      <c r="U629" s="186"/>
    </row>
    <row r="630" spans="5:21">
      <c r="E630" s="186"/>
      <c r="F630" s="186"/>
      <c r="J630" s="186"/>
      <c r="K630" s="186"/>
      <c r="O630" s="186"/>
      <c r="P630" s="186"/>
      <c r="T630" s="186"/>
      <c r="U630" s="186"/>
    </row>
    <row r="631" spans="5:21">
      <c r="E631" s="186"/>
      <c r="F631" s="186"/>
      <c r="J631" s="186"/>
      <c r="K631" s="186"/>
      <c r="O631" s="186"/>
      <c r="P631" s="186"/>
      <c r="T631" s="186"/>
      <c r="U631" s="186"/>
    </row>
    <row r="632" spans="5:21">
      <c r="E632" s="186"/>
      <c r="F632" s="186"/>
      <c r="J632" s="186"/>
      <c r="K632" s="186"/>
      <c r="O632" s="186"/>
      <c r="P632" s="186"/>
      <c r="T632" s="186"/>
      <c r="U632" s="186"/>
    </row>
    <row r="633" spans="5:21">
      <c r="E633" s="186"/>
      <c r="F633" s="186"/>
      <c r="J633" s="186"/>
      <c r="K633" s="186"/>
      <c r="O633" s="186"/>
      <c r="P633" s="186"/>
      <c r="T633" s="186"/>
      <c r="U633" s="186"/>
    </row>
    <row r="634" spans="5:21">
      <c r="E634" s="186"/>
      <c r="F634" s="186"/>
      <c r="J634" s="186"/>
      <c r="K634" s="186"/>
      <c r="O634" s="186"/>
      <c r="P634" s="186"/>
      <c r="T634" s="186"/>
      <c r="U634" s="186"/>
    </row>
    <row r="635" spans="5:21">
      <c r="E635" s="186"/>
      <c r="F635" s="186"/>
      <c r="J635" s="186"/>
      <c r="K635" s="186"/>
      <c r="O635" s="186"/>
      <c r="P635" s="186"/>
      <c r="T635" s="186"/>
      <c r="U635" s="186"/>
    </row>
    <row r="636" spans="5:21">
      <c r="E636" s="186"/>
      <c r="F636" s="186"/>
      <c r="J636" s="186"/>
      <c r="K636" s="186"/>
      <c r="O636" s="186"/>
      <c r="P636" s="186"/>
      <c r="T636" s="186"/>
      <c r="U636" s="186"/>
    </row>
    <row r="637" spans="5:21">
      <c r="E637" s="186"/>
      <c r="F637" s="186"/>
      <c r="J637" s="186"/>
      <c r="K637" s="186"/>
      <c r="O637" s="186"/>
      <c r="P637" s="186"/>
      <c r="T637" s="186"/>
      <c r="U637" s="186"/>
    </row>
    <row r="638" spans="5:21">
      <c r="E638" s="186"/>
      <c r="F638" s="186"/>
      <c r="J638" s="186"/>
      <c r="K638" s="186"/>
      <c r="O638" s="186"/>
      <c r="P638" s="186"/>
      <c r="T638" s="186"/>
      <c r="U638" s="186"/>
    </row>
    <row r="639" spans="5:21">
      <c r="E639" s="186"/>
      <c r="F639" s="186"/>
      <c r="J639" s="186"/>
      <c r="K639" s="186"/>
      <c r="O639" s="186"/>
      <c r="P639" s="186"/>
      <c r="T639" s="186"/>
      <c r="U639" s="186"/>
    </row>
    <row r="640" spans="5:21">
      <c r="E640" s="186"/>
      <c r="F640" s="186"/>
      <c r="J640" s="186"/>
      <c r="K640" s="186"/>
      <c r="O640" s="186"/>
      <c r="P640" s="186"/>
      <c r="T640" s="186"/>
      <c r="U640" s="186"/>
    </row>
    <row r="641" spans="5:21">
      <c r="E641" s="186"/>
      <c r="F641" s="186"/>
      <c r="J641" s="186"/>
      <c r="K641" s="186"/>
      <c r="O641" s="186"/>
      <c r="P641" s="186"/>
      <c r="T641" s="186"/>
      <c r="U641" s="186"/>
    </row>
    <row r="642" spans="5:21">
      <c r="E642" s="186"/>
      <c r="F642" s="186"/>
      <c r="J642" s="186"/>
      <c r="K642" s="186"/>
      <c r="O642" s="186"/>
      <c r="P642" s="186"/>
      <c r="T642" s="186"/>
      <c r="U642" s="186"/>
    </row>
    <row r="643" spans="5:21">
      <c r="E643" s="186"/>
      <c r="F643" s="186"/>
      <c r="J643" s="186"/>
      <c r="K643" s="186"/>
      <c r="O643" s="186"/>
      <c r="P643" s="186"/>
      <c r="T643" s="186"/>
      <c r="U643" s="186"/>
    </row>
    <row r="644" spans="5:21">
      <c r="E644" s="186"/>
      <c r="F644" s="186"/>
      <c r="J644" s="186"/>
      <c r="K644" s="186"/>
      <c r="O644" s="186"/>
      <c r="P644" s="186"/>
      <c r="T644" s="186"/>
      <c r="U644" s="186"/>
    </row>
    <row r="645" spans="5:21">
      <c r="E645" s="186"/>
      <c r="F645" s="186"/>
      <c r="J645" s="186"/>
      <c r="K645" s="186"/>
      <c r="O645" s="186"/>
      <c r="P645" s="186"/>
      <c r="T645" s="186"/>
      <c r="U645" s="186"/>
    </row>
    <row r="646" spans="5:21">
      <c r="E646" s="186"/>
      <c r="F646" s="186"/>
      <c r="J646" s="186"/>
      <c r="K646" s="186"/>
      <c r="O646" s="186"/>
      <c r="P646" s="186"/>
      <c r="T646" s="186"/>
      <c r="U646" s="186"/>
    </row>
    <row r="647" spans="5:21">
      <c r="E647" s="186"/>
      <c r="F647" s="186"/>
      <c r="J647" s="186"/>
      <c r="K647" s="186"/>
      <c r="O647" s="186"/>
      <c r="P647" s="186"/>
      <c r="T647" s="186"/>
      <c r="U647" s="186"/>
    </row>
    <row r="648" spans="5:21">
      <c r="E648" s="186"/>
      <c r="F648" s="186"/>
      <c r="J648" s="186"/>
      <c r="K648" s="186"/>
      <c r="O648" s="186"/>
      <c r="P648" s="186"/>
      <c r="T648" s="186"/>
      <c r="U648" s="186"/>
    </row>
    <row r="649" spans="5:21">
      <c r="E649" s="186"/>
      <c r="F649" s="186"/>
      <c r="J649" s="186"/>
      <c r="K649" s="186"/>
      <c r="O649" s="186"/>
      <c r="P649" s="186"/>
      <c r="T649" s="186"/>
      <c r="U649" s="186"/>
    </row>
    <row r="650" spans="5:21">
      <c r="E650" s="186"/>
      <c r="F650" s="186"/>
      <c r="J650" s="186"/>
      <c r="K650" s="186"/>
      <c r="O650" s="186"/>
      <c r="P650" s="186"/>
      <c r="T650" s="186"/>
      <c r="U650" s="186"/>
    </row>
    <row r="651" spans="5:21">
      <c r="E651" s="186"/>
      <c r="F651" s="186"/>
      <c r="J651" s="186"/>
      <c r="K651" s="186"/>
      <c r="O651" s="186"/>
      <c r="P651" s="186"/>
      <c r="T651" s="186"/>
      <c r="U651" s="186"/>
    </row>
    <row r="652" spans="5:21">
      <c r="E652" s="186"/>
      <c r="F652" s="186"/>
      <c r="J652" s="186"/>
      <c r="K652" s="186"/>
      <c r="O652" s="186"/>
      <c r="P652" s="186"/>
      <c r="T652" s="186"/>
      <c r="U652" s="186"/>
    </row>
    <row r="653" spans="5:21">
      <c r="E653" s="186"/>
      <c r="F653" s="186"/>
      <c r="J653" s="186"/>
      <c r="K653" s="186"/>
      <c r="O653" s="186"/>
      <c r="P653" s="186"/>
      <c r="T653" s="186"/>
      <c r="U653" s="186"/>
    </row>
    <row r="654" spans="5:21">
      <c r="E654" s="186"/>
      <c r="F654" s="186"/>
      <c r="J654" s="186"/>
      <c r="K654" s="186"/>
      <c r="O654" s="186"/>
      <c r="P654" s="186"/>
      <c r="T654" s="186"/>
      <c r="U654" s="186"/>
    </row>
    <row r="655" spans="5:21">
      <c r="E655" s="186"/>
      <c r="F655" s="186"/>
      <c r="J655" s="186"/>
      <c r="K655" s="186"/>
      <c r="O655" s="186"/>
      <c r="P655" s="186"/>
      <c r="T655" s="186"/>
      <c r="U655" s="186"/>
    </row>
    <row r="656" spans="5:21">
      <c r="E656" s="186"/>
      <c r="F656" s="186"/>
      <c r="J656" s="186"/>
      <c r="K656" s="186"/>
      <c r="O656" s="186"/>
      <c r="P656" s="186"/>
      <c r="T656" s="186"/>
      <c r="U656" s="186"/>
    </row>
    <row r="657" spans="5:21">
      <c r="E657" s="186"/>
      <c r="F657" s="186"/>
      <c r="J657" s="186"/>
      <c r="K657" s="186"/>
      <c r="O657" s="186"/>
      <c r="P657" s="186"/>
      <c r="T657" s="186"/>
      <c r="U657" s="186"/>
    </row>
    <row r="658" spans="5:21">
      <c r="E658" s="186"/>
      <c r="F658" s="186"/>
      <c r="J658" s="186"/>
      <c r="K658" s="186"/>
      <c r="O658" s="186"/>
      <c r="P658" s="186"/>
      <c r="T658" s="186"/>
      <c r="U658" s="186"/>
    </row>
    <row r="659" spans="5:21">
      <c r="E659" s="186"/>
      <c r="F659" s="186"/>
      <c r="J659" s="186"/>
      <c r="K659" s="186"/>
      <c r="O659" s="186"/>
      <c r="P659" s="186"/>
      <c r="T659" s="186"/>
      <c r="U659" s="186"/>
    </row>
    <row r="660" spans="5:21">
      <c r="E660" s="186"/>
      <c r="F660" s="186"/>
      <c r="J660" s="186"/>
      <c r="K660" s="186"/>
      <c r="O660" s="186"/>
      <c r="P660" s="186"/>
      <c r="T660" s="186"/>
      <c r="U660" s="186"/>
    </row>
    <row r="661" spans="5:21">
      <c r="E661" s="186"/>
      <c r="F661" s="186"/>
      <c r="J661" s="186"/>
      <c r="K661" s="186"/>
      <c r="O661" s="186"/>
      <c r="P661" s="186"/>
      <c r="T661" s="186"/>
      <c r="U661" s="186"/>
    </row>
    <row r="662" spans="5:21">
      <c r="E662" s="186"/>
      <c r="F662" s="186"/>
      <c r="J662" s="186"/>
      <c r="K662" s="186"/>
      <c r="O662" s="186"/>
      <c r="P662" s="186"/>
      <c r="T662" s="186"/>
      <c r="U662" s="186"/>
    </row>
    <row r="663" spans="5:21">
      <c r="E663" s="186"/>
      <c r="F663" s="186"/>
      <c r="J663" s="186"/>
      <c r="K663" s="186"/>
      <c r="O663" s="186"/>
      <c r="P663" s="186"/>
      <c r="T663" s="186"/>
      <c r="U663" s="186"/>
    </row>
    <row r="664" spans="5:21">
      <c r="E664" s="186"/>
      <c r="F664" s="186"/>
      <c r="J664" s="186"/>
      <c r="K664" s="186"/>
      <c r="O664" s="186"/>
      <c r="P664" s="186"/>
      <c r="T664" s="186"/>
      <c r="U664" s="186"/>
    </row>
    <row r="665" spans="5:21">
      <c r="E665" s="186"/>
      <c r="F665" s="186"/>
      <c r="J665" s="186"/>
      <c r="K665" s="186"/>
      <c r="O665" s="186"/>
      <c r="P665" s="186"/>
      <c r="T665" s="186"/>
      <c r="U665" s="186"/>
    </row>
    <row r="666" spans="5:21">
      <c r="E666" s="186"/>
      <c r="F666" s="186"/>
      <c r="J666" s="186"/>
      <c r="K666" s="186"/>
      <c r="O666" s="186"/>
      <c r="P666" s="186"/>
      <c r="T666" s="186"/>
      <c r="U666" s="186"/>
    </row>
    <row r="667" spans="5:21">
      <c r="E667" s="186"/>
      <c r="F667" s="186"/>
      <c r="J667" s="186"/>
      <c r="K667" s="186"/>
      <c r="O667" s="186"/>
      <c r="P667" s="186"/>
      <c r="T667" s="186"/>
      <c r="U667" s="186"/>
    </row>
    <row r="668" spans="5:21">
      <c r="E668" s="186"/>
      <c r="F668" s="186"/>
      <c r="J668" s="186"/>
      <c r="K668" s="186"/>
      <c r="O668" s="186"/>
      <c r="P668" s="186"/>
      <c r="T668" s="186"/>
      <c r="U668" s="186"/>
    </row>
    <row r="669" spans="5:21">
      <c r="E669" s="186"/>
      <c r="F669" s="186"/>
      <c r="J669" s="186"/>
      <c r="K669" s="186"/>
      <c r="O669" s="186"/>
      <c r="P669" s="186"/>
      <c r="T669" s="186"/>
      <c r="U669" s="186"/>
    </row>
    <row r="670" spans="5:21">
      <c r="E670" s="186"/>
      <c r="F670" s="186"/>
      <c r="J670" s="186"/>
      <c r="K670" s="186"/>
      <c r="O670" s="186"/>
      <c r="P670" s="186"/>
      <c r="T670" s="186"/>
      <c r="U670" s="186"/>
    </row>
    <row r="671" spans="5:21">
      <c r="E671" s="186"/>
      <c r="F671" s="186"/>
      <c r="J671" s="186"/>
      <c r="K671" s="186"/>
      <c r="O671" s="186"/>
      <c r="P671" s="186"/>
      <c r="T671" s="186"/>
      <c r="U671" s="186"/>
    </row>
    <row r="672" spans="5:21">
      <c r="E672" s="186"/>
      <c r="F672" s="186"/>
      <c r="J672" s="186"/>
      <c r="K672" s="186"/>
      <c r="O672" s="186"/>
      <c r="P672" s="186"/>
      <c r="T672" s="186"/>
      <c r="U672" s="186"/>
    </row>
    <row r="673" spans="5:21">
      <c r="E673" s="186"/>
      <c r="F673" s="186"/>
      <c r="J673" s="186"/>
      <c r="K673" s="186"/>
      <c r="O673" s="186"/>
      <c r="P673" s="186"/>
      <c r="T673" s="186"/>
      <c r="U673" s="186"/>
    </row>
    <row r="674" spans="5:21">
      <c r="E674" s="186"/>
      <c r="F674" s="186"/>
      <c r="J674" s="186"/>
      <c r="K674" s="186"/>
      <c r="O674" s="186"/>
      <c r="P674" s="186"/>
      <c r="T674" s="186"/>
      <c r="U674" s="186"/>
    </row>
    <row r="675" spans="5:21">
      <c r="E675" s="186"/>
      <c r="F675" s="186"/>
      <c r="J675" s="186"/>
      <c r="K675" s="186"/>
      <c r="O675" s="186"/>
      <c r="P675" s="186"/>
      <c r="T675" s="186"/>
      <c r="U675" s="186"/>
    </row>
    <row r="676" spans="5:21">
      <c r="E676" s="186"/>
      <c r="F676" s="186"/>
      <c r="J676" s="186"/>
      <c r="K676" s="186"/>
      <c r="O676" s="186"/>
      <c r="P676" s="186"/>
      <c r="T676" s="186"/>
      <c r="U676" s="186"/>
    </row>
    <row r="677" spans="5:21">
      <c r="E677" s="186"/>
      <c r="F677" s="186"/>
      <c r="J677" s="186"/>
      <c r="K677" s="186"/>
      <c r="O677" s="186"/>
      <c r="P677" s="186"/>
      <c r="T677" s="186"/>
      <c r="U677" s="186"/>
    </row>
    <row r="678" spans="5:21">
      <c r="E678" s="186"/>
      <c r="F678" s="186"/>
      <c r="J678" s="186"/>
      <c r="K678" s="186"/>
      <c r="O678" s="186"/>
      <c r="P678" s="186"/>
      <c r="T678" s="186"/>
      <c r="U678" s="186"/>
    </row>
    <row r="679" spans="5:21">
      <c r="E679" s="186"/>
      <c r="F679" s="186"/>
      <c r="J679" s="186"/>
      <c r="K679" s="186"/>
      <c r="O679" s="186"/>
      <c r="P679" s="186"/>
      <c r="T679" s="186"/>
      <c r="U679" s="186"/>
    </row>
    <row r="680" spans="5:21">
      <c r="E680" s="186"/>
      <c r="F680" s="186"/>
      <c r="J680" s="186"/>
      <c r="K680" s="186"/>
      <c r="O680" s="186"/>
      <c r="P680" s="186"/>
      <c r="T680" s="186"/>
      <c r="U680" s="186"/>
    </row>
    <row r="681" spans="5:21">
      <c r="E681" s="186"/>
      <c r="F681" s="186"/>
      <c r="J681" s="186"/>
      <c r="K681" s="186"/>
      <c r="O681" s="186"/>
      <c r="P681" s="186"/>
      <c r="T681" s="186"/>
      <c r="U681" s="186"/>
    </row>
    <row r="682" spans="5:21">
      <c r="E682" s="186"/>
      <c r="F682" s="186"/>
      <c r="J682" s="186"/>
      <c r="K682" s="186"/>
      <c r="O682" s="186"/>
      <c r="P682" s="186"/>
      <c r="T682" s="186"/>
      <c r="U682" s="186"/>
    </row>
    <row r="683" spans="5:21">
      <c r="E683" s="186"/>
      <c r="F683" s="186"/>
      <c r="J683" s="186"/>
      <c r="K683" s="186"/>
      <c r="O683" s="186"/>
      <c r="P683" s="186"/>
      <c r="T683" s="186"/>
      <c r="U683" s="186"/>
    </row>
    <row r="684" spans="5:21">
      <c r="E684" s="186"/>
      <c r="F684" s="186"/>
      <c r="J684" s="186"/>
      <c r="K684" s="186"/>
      <c r="O684" s="186"/>
      <c r="P684" s="186"/>
      <c r="T684" s="186"/>
      <c r="U684" s="186"/>
    </row>
    <row r="685" spans="5:21">
      <c r="E685" s="186"/>
      <c r="F685" s="186"/>
      <c r="J685" s="186"/>
      <c r="K685" s="186"/>
      <c r="O685" s="186"/>
      <c r="P685" s="186"/>
      <c r="T685" s="186"/>
      <c r="U685" s="186"/>
    </row>
    <row r="686" spans="5:21">
      <c r="E686" s="186"/>
      <c r="F686" s="186"/>
      <c r="J686" s="186"/>
      <c r="K686" s="186"/>
      <c r="O686" s="186"/>
      <c r="P686" s="186"/>
      <c r="T686" s="186"/>
      <c r="U686" s="186"/>
    </row>
    <row r="687" spans="5:21">
      <c r="E687" s="186"/>
      <c r="F687" s="186"/>
      <c r="J687" s="186"/>
      <c r="K687" s="186"/>
      <c r="O687" s="186"/>
      <c r="P687" s="186"/>
      <c r="T687" s="186"/>
      <c r="U687" s="186"/>
    </row>
    <row r="688" spans="5:21">
      <c r="E688" s="186"/>
      <c r="F688" s="186"/>
      <c r="J688" s="186"/>
      <c r="K688" s="186"/>
      <c r="O688" s="186"/>
      <c r="P688" s="186"/>
      <c r="T688" s="186"/>
      <c r="U688" s="186"/>
    </row>
    <row r="689" spans="5:21">
      <c r="E689" s="186"/>
      <c r="F689" s="186"/>
      <c r="J689" s="186"/>
      <c r="K689" s="186"/>
      <c r="O689" s="186"/>
      <c r="P689" s="186"/>
      <c r="T689" s="186"/>
      <c r="U689" s="186"/>
    </row>
    <row r="690" spans="5:21">
      <c r="E690" s="186"/>
      <c r="F690" s="186"/>
      <c r="J690" s="186"/>
      <c r="K690" s="186"/>
      <c r="O690" s="186"/>
      <c r="P690" s="186"/>
      <c r="T690" s="186"/>
      <c r="U690" s="186"/>
    </row>
    <row r="691" spans="5:21">
      <c r="E691" s="186"/>
      <c r="F691" s="186"/>
      <c r="J691" s="186"/>
      <c r="K691" s="186"/>
      <c r="O691" s="186"/>
      <c r="P691" s="186"/>
      <c r="T691" s="186"/>
      <c r="U691" s="186"/>
    </row>
    <row r="692" spans="5:21">
      <c r="E692" s="186"/>
      <c r="F692" s="186"/>
      <c r="J692" s="186"/>
      <c r="K692" s="186"/>
      <c r="O692" s="186"/>
      <c r="P692" s="186"/>
      <c r="T692" s="186"/>
      <c r="U692" s="186"/>
    </row>
    <row r="693" spans="5:21">
      <c r="E693" s="186"/>
      <c r="F693" s="186"/>
      <c r="J693" s="186"/>
      <c r="K693" s="186"/>
      <c r="O693" s="186"/>
      <c r="P693" s="186"/>
      <c r="T693" s="186"/>
      <c r="U693" s="186"/>
    </row>
    <row r="694" spans="5:21">
      <c r="E694" s="186"/>
      <c r="F694" s="186"/>
      <c r="J694" s="186"/>
      <c r="K694" s="186"/>
      <c r="O694" s="186"/>
      <c r="P694" s="186"/>
      <c r="T694" s="186"/>
      <c r="U694" s="186"/>
    </row>
    <row r="695" spans="5:21">
      <c r="E695" s="186"/>
      <c r="F695" s="186"/>
      <c r="J695" s="186"/>
      <c r="K695" s="186"/>
      <c r="O695" s="186"/>
      <c r="P695" s="186"/>
      <c r="T695" s="186"/>
      <c r="U695" s="186"/>
    </row>
    <row r="696" spans="5:21">
      <c r="E696" s="186"/>
      <c r="F696" s="186"/>
      <c r="J696" s="186"/>
      <c r="K696" s="186"/>
      <c r="O696" s="186"/>
      <c r="P696" s="186"/>
      <c r="T696" s="186"/>
      <c r="U696" s="186"/>
    </row>
    <row r="697" spans="5:21">
      <c r="E697" s="186"/>
      <c r="F697" s="186"/>
      <c r="J697" s="186"/>
      <c r="K697" s="186"/>
      <c r="O697" s="186"/>
      <c r="P697" s="186"/>
      <c r="T697" s="186"/>
      <c r="U697" s="186"/>
    </row>
    <row r="698" spans="5:21">
      <c r="E698" s="186"/>
      <c r="F698" s="186"/>
      <c r="J698" s="186"/>
      <c r="K698" s="186"/>
      <c r="O698" s="186"/>
      <c r="P698" s="186"/>
      <c r="T698" s="186"/>
      <c r="U698" s="186"/>
    </row>
    <row r="699" spans="5:21">
      <c r="E699" s="186"/>
      <c r="F699" s="186"/>
      <c r="J699" s="186"/>
      <c r="K699" s="186"/>
      <c r="O699" s="186"/>
      <c r="P699" s="186"/>
      <c r="T699" s="186"/>
      <c r="U699" s="186"/>
    </row>
    <row r="700" spans="5:21">
      <c r="E700" s="186"/>
      <c r="F700" s="186"/>
      <c r="J700" s="186"/>
      <c r="K700" s="186"/>
      <c r="O700" s="186"/>
      <c r="P700" s="186"/>
      <c r="T700" s="186"/>
      <c r="U700" s="186"/>
    </row>
    <row r="701" spans="5:21">
      <c r="E701" s="186"/>
      <c r="F701" s="186"/>
      <c r="J701" s="186"/>
      <c r="K701" s="186"/>
      <c r="O701" s="186"/>
      <c r="P701" s="186"/>
      <c r="T701" s="186"/>
      <c r="U701" s="186"/>
    </row>
    <row r="702" spans="5:21">
      <c r="E702" s="186"/>
      <c r="F702" s="186"/>
      <c r="J702" s="186"/>
      <c r="K702" s="186"/>
      <c r="O702" s="186"/>
      <c r="P702" s="186"/>
      <c r="T702" s="186"/>
      <c r="U702" s="186"/>
    </row>
    <row r="703" spans="5:21">
      <c r="E703" s="186"/>
      <c r="F703" s="186"/>
      <c r="J703" s="186"/>
      <c r="K703" s="186"/>
      <c r="O703" s="186"/>
      <c r="P703" s="186"/>
      <c r="T703" s="186"/>
      <c r="U703" s="186"/>
    </row>
    <row r="704" spans="5:21">
      <c r="E704" s="186"/>
      <c r="F704" s="186"/>
      <c r="J704" s="186"/>
      <c r="K704" s="186"/>
      <c r="O704" s="186"/>
      <c r="P704" s="186"/>
      <c r="T704" s="186"/>
      <c r="U704" s="186"/>
    </row>
    <row r="705" spans="5:21">
      <c r="E705" s="186"/>
      <c r="F705" s="186"/>
      <c r="J705" s="186"/>
      <c r="K705" s="186"/>
      <c r="O705" s="186"/>
      <c r="P705" s="186"/>
      <c r="T705" s="186"/>
      <c r="U705" s="186"/>
    </row>
    <row r="706" spans="5:21">
      <c r="E706" s="186"/>
      <c r="F706" s="186"/>
      <c r="J706" s="186"/>
      <c r="K706" s="186"/>
      <c r="O706" s="186"/>
      <c r="P706" s="186"/>
      <c r="T706" s="186"/>
      <c r="U706" s="186"/>
    </row>
    <row r="707" spans="5:21">
      <c r="E707" s="186"/>
      <c r="F707" s="186"/>
      <c r="J707" s="186"/>
      <c r="K707" s="186"/>
      <c r="O707" s="186"/>
      <c r="P707" s="186"/>
      <c r="T707" s="186"/>
      <c r="U707" s="186"/>
    </row>
    <row r="708" spans="5:21">
      <c r="E708" s="186"/>
      <c r="F708" s="186"/>
      <c r="J708" s="186"/>
      <c r="K708" s="186"/>
      <c r="O708" s="186"/>
      <c r="P708" s="186"/>
      <c r="T708" s="186"/>
      <c r="U708" s="186"/>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8"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00B0F0"/>
    <pageSetUpPr fitToPage="1"/>
  </sheetPr>
  <dimension ref="A1:U47"/>
  <sheetViews>
    <sheetView windowProtection="1" showZeros="0" zoomScaleNormal="100" zoomScaleSheetLayoutView="100" zoomScalePageLayoutView="90" workbookViewId="0">
      <pane xSplit="1" ySplit="3" topLeftCell="B4" activePane="bottomRight" state="frozen"/>
      <selection activeCell="F25" sqref="F25"/>
      <selection pane="topRight" activeCell="F25" sqref="F25"/>
      <selection pane="bottomLeft" activeCell="F25" sqref="F25"/>
      <selection pane="bottomRight" activeCell="J9" sqref="J9"/>
    </sheetView>
  </sheetViews>
  <sheetFormatPr defaultColWidth="9" defaultRowHeight="12.75"/>
  <cols>
    <col min="1" max="1" width="7.7109375" style="352" customWidth="1"/>
    <col min="2" max="2" width="45.28515625" style="353" customWidth="1"/>
    <col min="3" max="3" width="9.28515625" style="355" customWidth="1"/>
    <col min="4" max="4" width="9.28515625" style="356" customWidth="1"/>
    <col min="5" max="5" width="9.28515625" style="357" customWidth="1"/>
    <col min="6" max="6" width="11.5703125" style="356" customWidth="1"/>
    <col min="7" max="7" width="3.7109375" style="354" customWidth="1"/>
    <col min="8" max="8" width="9.28515625" style="355" customWidth="1"/>
    <col min="9" max="9" width="9.28515625" style="356" customWidth="1"/>
    <col min="10" max="10" width="9.28515625" style="357" customWidth="1"/>
    <col min="11" max="11" width="11.5703125" style="356" customWidth="1"/>
    <col min="12" max="12" width="3.7109375" style="354" customWidth="1"/>
    <col min="13" max="13" width="9.28515625" style="355" customWidth="1"/>
    <col min="14" max="14" width="9.28515625" style="356" customWidth="1"/>
    <col min="15" max="15" width="9.28515625" style="357" customWidth="1"/>
    <col min="16" max="16" width="11.5703125" style="356" customWidth="1"/>
    <col min="17" max="17" width="3.7109375" style="354" customWidth="1"/>
    <col min="18" max="18" width="9.28515625" style="355" customWidth="1"/>
    <col min="19" max="19" width="9.28515625" style="356" customWidth="1"/>
    <col min="20" max="20" width="9.28515625" style="357" customWidth="1"/>
    <col min="21" max="21" width="11.5703125" style="356" customWidth="1"/>
    <col min="22" max="16384" width="9" style="354"/>
  </cols>
  <sheetData>
    <row r="1" spans="1:21">
      <c r="C1" s="1137" t="s">
        <v>1265</v>
      </c>
      <c r="D1" s="1137"/>
      <c r="E1" s="1137"/>
      <c r="F1" s="1137"/>
      <c r="H1" s="1137" t="s">
        <v>1990</v>
      </c>
      <c r="I1" s="1137"/>
      <c r="J1" s="1137"/>
      <c r="K1" s="1137"/>
      <c r="M1" s="1137" t="s">
        <v>1991</v>
      </c>
      <c r="N1" s="1137"/>
      <c r="O1" s="1137"/>
      <c r="P1" s="1137"/>
      <c r="R1" s="1137" t="s">
        <v>1992</v>
      </c>
      <c r="S1" s="1137"/>
      <c r="T1" s="1137"/>
      <c r="U1" s="1137"/>
    </row>
    <row r="3" spans="1:21" s="350" customFormat="1" ht="24.95" customHeight="1">
      <c r="A3" s="350" t="s">
        <v>632</v>
      </c>
      <c r="B3" s="350" t="s">
        <v>633</v>
      </c>
      <c r="C3" s="350" t="s">
        <v>634</v>
      </c>
      <c r="D3" s="358" t="s">
        <v>635</v>
      </c>
      <c r="E3" s="359" t="s">
        <v>636</v>
      </c>
      <c r="F3" s="359" t="s">
        <v>637</v>
      </c>
      <c r="H3" s="350" t="s">
        <v>634</v>
      </c>
      <c r="I3" s="358" t="s">
        <v>1993</v>
      </c>
      <c r="J3" s="359" t="s">
        <v>636</v>
      </c>
      <c r="K3" s="359" t="s">
        <v>637</v>
      </c>
      <c r="M3" s="350" t="s">
        <v>634</v>
      </c>
      <c r="N3" s="358" t="s">
        <v>1994</v>
      </c>
      <c r="O3" s="359" t="s">
        <v>636</v>
      </c>
      <c r="P3" s="359" t="s">
        <v>637</v>
      </c>
      <c r="R3" s="350" t="s">
        <v>634</v>
      </c>
      <c r="S3" s="358" t="s">
        <v>1995</v>
      </c>
      <c r="T3" s="359" t="s">
        <v>636</v>
      </c>
      <c r="U3" s="359" t="s">
        <v>637</v>
      </c>
    </row>
    <row r="4" spans="1:21" s="365" customFormat="1">
      <c r="A4" s="360"/>
      <c r="B4" s="361"/>
      <c r="C4" s="362"/>
      <c r="D4" s="363"/>
      <c r="E4" s="364"/>
      <c r="F4" s="364"/>
      <c r="H4" s="362"/>
      <c r="I4" s="363"/>
      <c r="J4" s="364"/>
      <c r="K4" s="364"/>
      <c r="M4" s="362"/>
      <c r="N4" s="363"/>
      <c r="O4" s="364"/>
      <c r="P4" s="364"/>
      <c r="R4" s="362"/>
      <c r="S4" s="363"/>
      <c r="T4" s="364"/>
      <c r="U4" s="364"/>
    </row>
    <row r="5" spans="1:21" s="394" customFormat="1" ht="20.100000000000001" customHeight="1">
      <c r="A5" s="392" t="s">
        <v>686</v>
      </c>
      <c r="B5" s="393" t="s">
        <v>0</v>
      </c>
    </row>
    <row r="6" spans="1:21">
      <c r="A6" s="352" t="s">
        <v>485</v>
      </c>
      <c r="B6" s="366"/>
    </row>
    <row r="7" spans="1:21" s="372" customFormat="1">
      <c r="A7" s="367"/>
      <c r="B7" s="368" t="s">
        <v>43</v>
      </c>
      <c r="C7" s="369"/>
      <c r="D7" s="370"/>
      <c r="E7" s="371"/>
      <c r="F7" s="370"/>
      <c r="H7" s="369"/>
      <c r="I7" s="370"/>
      <c r="J7" s="371"/>
      <c r="K7" s="370"/>
      <c r="M7" s="369"/>
      <c r="N7" s="370"/>
      <c r="O7" s="371"/>
      <c r="P7" s="370"/>
      <c r="R7" s="369"/>
      <c r="S7" s="370"/>
      <c r="T7" s="371"/>
      <c r="U7" s="370"/>
    </row>
    <row r="8" spans="1:21" s="372" customFormat="1" ht="137.25" customHeight="1">
      <c r="A8" s="367"/>
      <c r="B8" s="278" t="s">
        <v>824</v>
      </c>
      <c r="C8" s="369"/>
      <c r="D8" s="370"/>
      <c r="E8" s="371"/>
      <c r="F8" s="370"/>
      <c r="H8" s="369"/>
      <c r="I8" s="370"/>
      <c r="J8" s="371"/>
      <c r="K8" s="370"/>
      <c r="M8" s="369"/>
      <c r="N8" s="370"/>
      <c r="O8" s="371"/>
      <c r="P8" s="370"/>
      <c r="R8" s="369"/>
      <c r="S8" s="370"/>
      <c r="T8" s="371"/>
      <c r="U8" s="370"/>
    </row>
    <row r="9" spans="1:21" s="372" customFormat="1" ht="140.25">
      <c r="A9" s="367"/>
      <c r="B9" s="278" t="s">
        <v>844</v>
      </c>
      <c r="C9" s="369"/>
      <c r="D9" s="370"/>
      <c r="E9" s="371"/>
      <c r="F9" s="370"/>
      <c r="H9" s="369"/>
      <c r="I9" s="370"/>
      <c r="J9" s="371"/>
      <c r="K9" s="370"/>
      <c r="M9" s="369"/>
      <c r="N9" s="370"/>
      <c r="O9" s="371"/>
      <c r="P9" s="370"/>
      <c r="R9" s="369"/>
      <c r="S9" s="370"/>
      <c r="T9" s="371"/>
      <c r="U9" s="370"/>
    </row>
    <row r="10" spans="1:21" s="372" customFormat="1">
      <c r="A10" s="367"/>
      <c r="B10" s="278"/>
      <c r="C10" s="369"/>
      <c r="D10" s="370"/>
      <c r="E10" s="371"/>
      <c r="F10" s="370"/>
      <c r="H10" s="369"/>
      <c r="I10" s="370"/>
      <c r="J10" s="371"/>
      <c r="K10" s="370"/>
      <c r="M10" s="369"/>
      <c r="N10" s="370"/>
      <c r="O10" s="371"/>
      <c r="P10" s="370"/>
      <c r="R10" s="369"/>
      <c r="S10" s="370"/>
      <c r="T10" s="371"/>
      <c r="U10" s="370"/>
    </row>
    <row r="11" spans="1:21" s="372" customFormat="1" ht="53.25" customHeight="1">
      <c r="A11" s="373" t="s">
        <v>662</v>
      </c>
      <c r="B11" s="278" t="s">
        <v>825</v>
      </c>
      <c r="C11" s="374"/>
      <c r="D11" s="370"/>
      <c r="E11" s="371"/>
      <c r="F11" s="370"/>
      <c r="H11" s="374"/>
      <c r="I11" s="370"/>
      <c r="J11" s="371"/>
      <c r="K11" s="370"/>
      <c r="M11" s="374"/>
      <c r="N11" s="370"/>
      <c r="O11" s="371"/>
      <c r="P11" s="370"/>
      <c r="R11" s="374"/>
      <c r="S11" s="370"/>
      <c r="T11" s="371"/>
      <c r="U11" s="370"/>
    </row>
    <row r="12" spans="1:21" s="372" customFormat="1" ht="13.15" customHeight="1">
      <c r="A12" s="373"/>
      <c r="B12" s="375" t="s">
        <v>828</v>
      </c>
      <c r="C12" s="374" t="s">
        <v>1</v>
      </c>
      <c r="D12" s="370">
        <v>7</v>
      </c>
      <c r="E12" s="1087"/>
      <c r="F12" s="370">
        <f>D12*E12</f>
        <v>0</v>
      </c>
      <c r="H12" s="374" t="s">
        <v>1</v>
      </c>
      <c r="I12" s="370">
        <v>7</v>
      </c>
      <c r="J12" s="283">
        <f>E12</f>
        <v>0</v>
      </c>
      <c r="K12" s="370">
        <f>I12*J12</f>
        <v>0</v>
      </c>
      <c r="M12" s="374" t="s">
        <v>1</v>
      </c>
      <c r="N12" s="370">
        <v>0</v>
      </c>
      <c r="O12" s="283">
        <f>E12</f>
        <v>0</v>
      </c>
      <c r="P12" s="370">
        <f>N12*O12</f>
        <v>0</v>
      </c>
      <c r="R12" s="374" t="s">
        <v>1</v>
      </c>
      <c r="S12" s="370">
        <v>0</v>
      </c>
      <c r="T12" s="283">
        <f>E12</f>
        <v>0</v>
      </c>
      <c r="U12" s="370">
        <f>S12*T12</f>
        <v>0</v>
      </c>
    </row>
    <row r="13" spans="1:21" s="372" customFormat="1" ht="13.15" customHeight="1">
      <c r="A13" s="373"/>
      <c r="B13" s="375" t="s">
        <v>829</v>
      </c>
      <c r="C13" s="374" t="s">
        <v>1</v>
      </c>
      <c r="D13" s="370">
        <v>2</v>
      </c>
      <c r="E13" s="1087"/>
      <c r="F13" s="370">
        <f>D13*E13</f>
        <v>0</v>
      </c>
      <c r="H13" s="374" t="s">
        <v>1</v>
      </c>
      <c r="I13" s="370">
        <v>2</v>
      </c>
      <c r="J13" s="283">
        <f t="shared" ref="J13:J39" si="0">E13</f>
        <v>0</v>
      </c>
      <c r="K13" s="370">
        <f>I13*J13</f>
        <v>0</v>
      </c>
      <c r="M13" s="374" t="s">
        <v>1</v>
      </c>
      <c r="N13" s="370">
        <v>0</v>
      </c>
      <c r="O13" s="283">
        <f t="shared" ref="O13:O39" si="1">E13</f>
        <v>0</v>
      </c>
      <c r="P13" s="370">
        <f>N13*O13</f>
        <v>0</v>
      </c>
      <c r="R13" s="374" t="s">
        <v>1</v>
      </c>
      <c r="S13" s="370">
        <v>0</v>
      </c>
      <c r="T13" s="283">
        <f t="shared" ref="T13:T39" si="2">E13</f>
        <v>0</v>
      </c>
      <c r="U13" s="370">
        <f>S13*T13</f>
        <v>0</v>
      </c>
    </row>
    <row r="14" spans="1:21" s="372" customFormat="1" ht="13.15" customHeight="1">
      <c r="A14" s="373"/>
      <c r="B14" s="368"/>
      <c r="C14" s="374"/>
      <c r="D14" s="370"/>
      <c r="E14" s="371"/>
      <c r="F14" s="370"/>
      <c r="H14" s="374"/>
      <c r="I14" s="370"/>
      <c r="J14" s="283">
        <f t="shared" si="0"/>
        <v>0</v>
      </c>
      <c r="K14" s="370"/>
      <c r="M14" s="374"/>
      <c r="N14" s="370"/>
      <c r="O14" s="283">
        <f t="shared" si="1"/>
        <v>0</v>
      </c>
      <c r="P14" s="370"/>
      <c r="R14" s="374"/>
      <c r="S14" s="370"/>
      <c r="T14" s="283">
        <f t="shared" si="2"/>
        <v>0</v>
      </c>
      <c r="U14" s="370"/>
    </row>
    <row r="15" spans="1:21" s="372" customFormat="1" ht="68.25" customHeight="1">
      <c r="A15" s="373" t="s">
        <v>663</v>
      </c>
      <c r="B15" s="278" t="s">
        <v>830</v>
      </c>
      <c r="C15" s="406" t="s">
        <v>3</v>
      </c>
      <c r="D15" s="283">
        <v>59</v>
      </c>
      <c r="E15" s="1078"/>
      <c r="F15" s="283">
        <f>D15*E15</f>
        <v>0</v>
      </c>
      <c r="G15" s="158"/>
      <c r="H15" s="406" t="s">
        <v>3</v>
      </c>
      <c r="I15" s="283">
        <v>59</v>
      </c>
      <c r="J15" s="283">
        <f t="shared" si="0"/>
        <v>0</v>
      </c>
      <c r="K15" s="283">
        <f>I15*J15</f>
        <v>0</v>
      </c>
      <c r="L15" s="158"/>
      <c r="M15" s="406" t="s">
        <v>3</v>
      </c>
      <c r="N15" s="283">
        <v>0</v>
      </c>
      <c r="O15" s="283">
        <f t="shared" si="1"/>
        <v>0</v>
      </c>
      <c r="P15" s="283">
        <f>N15*O15</f>
        <v>0</v>
      </c>
      <c r="Q15" s="158"/>
      <c r="R15" s="406" t="s">
        <v>3</v>
      </c>
      <c r="S15" s="283">
        <v>0</v>
      </c>
      <c r="T15" s="283">
        <f t="shared" si="2"/>
        <v>0</v>
      </c>
      <c r="U15" s="283">
        <f>S15*T15</f>
        <v>0</v>
      </c>
    </row>
    <row r="16" spans="1:21" s="367" customFormat="1" ht="13.15" customHeight="1">
      <c r="A16" s="373"/>
      <c r="B16" s="368"/>
      <c r="C16" s="376"/>
      <c r="D16" s="370"/>
      <c r="E16" s="371"/>
      <c r="F16" s="370"/>
      <c r="H16" s="376"/>
      <c r="I16" s="370"/>
      <c r="J16" s="283">
        <f t="shared" si="0"/>
        <v>0</v>
      </c>
      <c r="K16" s="370"/>
      <c r="M16" s="376"/>
      <c r="N16" s="370"/>
      <c r="O16" s="283">
        <f t="shared" si="1"/>
        <v>0</v>
      </c>
      <c r="P16" s="370"/>
      <c r="R16" s="376"/>
      <c r="S16" s="370"/>
      <c r="T16" s="283">
        <f t="shared" si="2"/>
        <v>0</v>
      </c>
      <c r="U16" s="370"/>
    </row>
    <row r="17" spans="1:21" s="367" customFormat="1" ht="54.75" customHeight="1">
      <c r="A17" s="373" t="s">
        <v>664</v>
      </c>
      <c r="B17" s="278" t="s">
        <v>827</v>
      </c>
      <c r="C17" s="400" t="s">
        <v>3</v>
      </c>
      <c r="D17" s="283">
        <v>75</v>
      </c>
      <c r="E17" s="1078"/>
      <c r="F17" s="283">
        <f>D17*E17</f>
        <v>0</v>
      </c>
      <c r="G17" s="158"/>
      <c r="H17" s="400" t="s">
        <v>3</v>
      </c>
      <c r="I17" s="283">
        <v>75</v>
      </c>
      <c r="J17" s="283">
        <f t="shared" si="0"/>
        <v>0</v>
      </c>
      <c r="K17" s="283">
        <f>I17*J17</f>
        <v>0</v>
      </c>
      <c r="L17" s="158"/>
      <c r="M17" s="400" t="s">
        <v>3</v>
      </c>
      <c r="N17" s="283">
        <v>0</v>
      </c>
      <c r="O17" s="283">
        <f t="shared" si="1"/>
        <v>0</v>
      </c>
      <c r="P17" s="283">
        <f>N17*O17</f>
        <v>0</v>
      </c>
      <c r="Q17" s="158"/>
      <c r="R17" s="400" t="s">
        <v>3</v>
      </c>
      <c r="S17" s="283">
        <v>0</v>
      </c>
      <c r="T17" s="283">
        <f t="shared" si="2"/>
        <v>0</v>
      </c>
      <c r="U17" s="283">
        <f>S17*T17</f>
        <v>0</v>
      </c>
    </row>
    <row r="18" spans="1:21" s="367" customFormat="1" ht="13.15" customHeight="1">
      <c r="A18" s="373"/>
      <c r="B18" s="368"/>
      <c r="C18" s="374"/>
      <c r="D18" s="370"/>
      <c r="E18" s="371"/>
      <c r="F18" s="370"/>
      <c r="H18" s="374"/>
      <c r="I18" s="370"/>
      <c r="J18" s="283">
        <f t="shared" si="0"/>
        <v>0</v>
      </c>
      <c r="K18" s="370"/>
      <c r="M18" s="374"/>
      <c r="N18" s="370"/>
      <c r="O18" s="283">
        <f t="shared" si="1"/>
        <v>0</v>
      </c>
      <c r="P18" s="370"/>
      <c r="R18" s="374"/>
      <c r="S18" s="370"/>
      <c r="T18" s="283">
        <f t="shared" si="2"/>
        <v>0</v>
      </c>
      <c r="U18" s="370"/>
    </row>
    <row r="19" spans="1:21" s="367" customFormat="1" ht="64.5" customHeight="1">
      <c r="A19" s="373" t="s">
        <v>665</v>
      </c>
      <c r="B19" s="278" t="s">
        <v>831</v>
      </c>
      <c r="C19" s="400" t="s">
        <v>2</v>
      </c>
      <c r="D19" s="283">
        <v>15</v>
      </c>
      <c r="E19" s="1078"/>
      <c r="F19" s="283">
        <f>D19*E19</f>
        <v>0</v>
      </c>
      <c r="G19" s="158"/>
      <c r="H19" s="400" t="s">
        <v>2</v>
      </c>
      <c r="I19" s="283">
        <v>15</v>
      </c>
      <c r="J19" s="283">
        <f t="shared" si="0"/>
        <v>0</v>
      </c>
      <c r="K19" s="283">
        <f>I19*J19</f>
        <v>0</v>
      </c>
      <c r="L19" s="158"/>
      <c r="M19" s="400" t="s">
        <v>2</v>
      </c>
      <c r="N19" s="283">
        <v>0</v>
      </c>
      <c r="O19" s="283">
        <f t="shared" si="1"/>
        <v>0</v>
      </c>
      <c r="P19" s="283">
        <f>N19*O19</f>
        <v>0</v>
      </c>
      <c r="Q19" s="158"/>
      <c r="R19" s="400" t="s">
        <v>2</v>
      </c>
      <c r="S19" s="283">
        <v>0</v>
      </c>
      <c r="T19" s="283">
        <f t="shared" si="2"/>
        <v>0</v>
      </c>
      <c r="U19" s="370"/>
    </row>
    <row r="20" spans="1:21" s="367" customFormat="1" ht="13.15" customHeight="1">
      <c r="A20" s="373"/>
      <c r="B20" s="368"/>
      <c r="C20" s="374"/>
      <c r="D20" s="370"/>
      <c r="E20" s="371"/>
      <c r="F20" s="370"/>
      <c r="H20" s="374"/>
      <c r="I20" s="370"/>
      <c r="J20" s="283">
        <f t="shared" si="0"/>
        <v>0</v>
      </c>
      <c r="K20" s="370"/>
      <c r="M20" s="374"/>
      <c r="N20" s="370"/>
      <c r="O20" s="283">
        <f t="shared" si="1"/>
        <v>0</v>
      </c>
      <c r="P20" s="370"/>
      <c r="R20" s="374"/>
      <c r="S20" s="370"/>
      <c r="T20" s="283">
        <f t="shared" si="2"/>
        <v>0</v>
      </c>
      <c r="U20" s="370"/>
    </row>
    <row r="21" spans="1:21" s="367" customFormat="1" ht="63" customHeight="1">
      <c r="A21" s="373" t="s">
        <v>666</v>
      </c>
      <c r="B21" s="278" t="s">
        <v>1911</v>
      </c>
      <c r="C21" s="400" t="s">
        <v>2</v>
      </c>
      <c r="D21" s="283">
        <v>40</v>
      </c>
      <c r="E21" s="1078"/>
      <c r="F21" s="283">
        <f>D21*E21</f>
        <v>0</v>
      </c>
      <c r="G21" s="158"/>
      <c r="H21" s="400" t="s">
        <v>2</v>
      </c>
      <c r="I21" s="283">
        <v>40</v>
      </c>
      <c r="J21" s="283">
        <f t="shared" si="0"/>
        <v>0</v>
      </c>
      <c r="K21" s="283">
        <f>I21*J21</f>
        <v>0</v>
      </c>
      <c r="L21" s="158"/>
      <c r="M21" s="400" t="s">
        <v>2</v>
      </c>
      <c r="N21" s="283">
        <v>0</v>
      </c>
      <c r="O21" s="283">
        <f t="shared" si="1"/>
        <v>0</v>
      </c>
      <c r="P21" s="283">
        <f>N21*O21</f>
        <v>0</v>
      </c>
      <c r="Q21" s="158"/>
      <c r="R21" s="400" t="s">
        <v>2</v>
      </c>
      <c r="S21" s="283">
        <v>0</v>
      </c>
      <c r="T21" s="283">
        <f t="shared" si="2"/>
        <v>0</v>
      </c>
      <c r="U21" s="370"/>
    </row>
    <row r="22" spans="1:21" s="367" customFormat="1" ht="13.15" customHeight="1">
      <c r="A22" s="373"/>
      <c r="B22" s="368"/>
      <c r="C22" s="374"/>
      <c r="D22" s="370"/>
      <c r="E22" s="371"/>
      <c r="F22" s="370"/>
      <c r="H22" s="374"/>
      <c r="I22" s="370"/>
      <c r="J22" s="283">
        <f t="shared" si="0"/>
        <v>0</v>
      </c>
      <c r="K22" s="370"/>
      <c r="M22" s="374"/>
      <c r="N22" s="370"/>
      <c r="O22" s="283">
        <f t="shared" si="1"/>
        <v>0</v>
      </c>
      <c r="P22" s="370"/>
      <c r="R22" s="374"/>
      <c r="S22" s="370"/>
      <c r="T22" s="283">
        <f t="shared" si="2"/>
        <v>0</v>
      </c>
      <c r="U22" s="370"/>
    </row>
    <row r="23" spans="1:21" s="367" customFormat="1" ht="56.25" customHeight="1">
      <c r="A23" s="373" t="s">
        <v>667</v>
      </c>
      <c r="B23" s="278" t="s">
        <v>826</v>
      </c>
      <c r="C23" s="400" t="s">
        <v>2</v>
      </c>
      <c r="D23" s="283">
        <v>22.5</v>
      </c>
      <c r="E23" s="1078"/>
      <c r="F23" s="283">
        <f>D23*E23</f>
        <v>0</v>
      </c>
      <c r="G23" s="158"/>
      <c r="H23" s="400" t="s">
        <v>2</v>
      </c>
      <c r="I23" s="283">
        <v>22.5</v>
      </c>
      <c r="J23" s="283">
        <f t="shared" si="0"/>
        <v>0</v>
      </c>
      <c r="K23" s="283">
        <f>I23*J23</f>
        <v>0</v>
      </c>
      <c r="L23" s="158"/>
      <c r="M23" s="400" t="s">
        <v>2</v>
      </c>
      <c r="N23" s="283">
        <v>0</v>
      </c>
      <c r="O23" s="283">
        <f t="shared" si="1"/>
        <v>0</v>
      </c>
      <c r="P23" s="283">
        <f>N23*O23</f>
        <v>0</v>
      </c>
      <c r="Q23" s="158"/>
      <c r="R23" s="400" t="s">
        <v>2</v>
      </c>
      <c r="S23" s="283">
        <v>0</v>
      </c>
      <c r="T23" s="283">
        <f t="shared" si="2"/>
        <v>0</v>
      </c>
      <c r="U23" s="370"/>
    </row>
    <row r="24" spans="1:21" s="367" customFormat="1" ht="13.15" customHeight="1">
      <c r="B24" s="368"/>
      <c r="C24" s="374"/>
      <c r="D24" s="370"/>
      <c r="E24" s="371"/>
      <c r="F24" s="370"/>
      <c r="H24" s="374"/>
      <c r="I24" s="370"/>
      <c r="J24" s="283">
        <f t="shared" si="0"/>
        <v>0</v>
      </c>
      <c r="K24" s="370"/>
      <c r="M24" s="374"/>
      <c r="N24" s="370"/>
      <c r="O24" s="283">
        <f t="shared" si="1"/>
        <v>0</v>
      </c>
      <c r="P24" s="370"/>
      <c r="R24" s="374"/>
      <c r="S24" s="370"/>
      <c r="T24" s="283">
        <f t="shared" si="2"/>
        <v>0</v>
      </c>
      <c r="U24" s="370"/>
    </row>
    <row r="25" spans="1:21" s="367" customFormat="1" ht="42.75" customHeight="1">
      <c r="A25" s="373" t="s">
        <v>668</v>
      </c>
      <c r="B25" s="278" t="s">
        <v>832</v>
      </c>
      <c r="C25" s="400" t="s">
        <v>2</v>
      </c>
      <c r="D25" s="283">
        <v>18</v>
      </c>
      <c r="E25" s="1078"/>
      <c r="F25" s="283">
        <f>D25*E25</f>
        <v>0</v>
      </c>
      <c r="G25" s="158"/>
      <c r="H25" s="400" t="s">
        <v>2</v>
      </c>
      <c r="I25" s="283">
        <v>18</v>
      </c>
      <c r="J25" s="283">
        <f t="shared" si="0"/>
        <v>0</v>
      </c>
      <c r="K25" s="283">
        <f>I25*J25</f>
        <v>0</v>
      </c>
      <c r="L25" s="158"/>
      <c r="M25" s="400" t="s">
        <v>2</v>
      </c>
      <c r="N25" s="283">
        <v>0</v>
      </c>
      <c r="O25" s="283">
        <f t="shared" si="1"/>
        <v>0</v>
      </c>
      <c r="P25" s="283">
        <f>N25*O25</f>
        <v>0</v>
      </c>
      <c r="Q25" s="158"/>
      <c r="R25" s="400" t="s">
        <v>2</v>
      </c>
      <c r="S25" s="283">
        <v>0</v>
      </c>
      <c r="T25" s="283">
        <f t="shared" si="2"/>
        <v>0</v>
      </c>
      <c r="U25" s="283">
        <f>S25*T25</f>
        <v>0</v>
      </c>
    </row>
    <row r="26" spans="1:21" s="367" customFormat="1" ht="12.2" customHeight="1">
      <c r="B26" s="377"/>
      <c r="C26" s="374"/>
      <c r="D26" s="370"/>
      <c r="E26" s="371"/>
      <c r="F26" s="370"/>
      <c r="H26" s="374"/>
      <c r="I26" s="370"/>
      <c r="J26" s="283">
        <f t="shared" si="0"/>
        <v>0</v>
      </c>
      <c r="K26" s="370"/>
      <c r="M26" s="374"/>
      <c r="N26" s="370"/>
      <c r="O26" s="283">
        <f t="shared" si="1"/>
        <v>0</v>
      </c>
      <c r="P26" s="370"/>
      <c r="R26" s="374"/>
      <c r="S26" s="370"/>
      <c r="T26" s="283">
        <f t="shared" si="2"/>
        <v>0</v>
      </c>
      <c r="U26" s="370"/>
    </row>
    <row r="27" spans="1:21" s="367" customFormat="1" ht="42.75" customHeight="1">
      <c r="A27" s="378" t="s">
        <v>669</v>
      </c>
      <c r="B27" s="278" t="s">
        <v>845</v>
      </c>
      <c r="C27" s="374"/>
      <c r="D27" s="370"/>
      <c r="E27" s="371"/>
      <c r="F27" s="370"/>
      <c r="H27" s="374"/>
      <c r="I27" s="370"/>
      <c r="J27" s="283">
        <f t="shared" si="0"/>
        <v>0</v>
      </c>
      <c r="K27" s="370"/>
      <c r="M27" s="374"/>
      <c r="N27" s="370"/>
      <c r="O27" s="283">
        <f t="shared" si="1"/>
        <v>0</v>
      </c>
      <c r="P27" s="370"/>
      <c r="R27" s="374"/>
      <c r="S27" s="370"/>
      <c r="T27" s="283">
        <f t="shared" si="2"/>
        <v>0</v>
      </c>
      <c r="U27" s="370"/>
    </row>
    <row r="28" spans="1:21" s="367" customFormat="1" ht="13.15" customHeight="1">
      <c r="A28" s="373"/>
      <c r="B28" s="368"/>
      <c r="C28" s="374" t="s">
        <v>1</v>
      </c>
      <c r="D28" s="370">
        <v>4</v>
      </c>
      <c r="E28" s="1087"/>
      <c r="F28" s="370">
        <f>D28*E28</f>
        <v>0</v>
      </c>
      <c r="H28" s="374" t="s">
        <v>1</v>
      </c>
      <c r="I28" s="370">
        <v>4</v>
      </c>
      <c r="J28" s="283">
        <f t="shared" si="0"/>
        <v>0</v>
      </c>
      <c r="K28" s="370">
        <f>I28*J28</f>
        <v>0</v>
      </c>
      <c r="M28" s="374" t="s">
        <v>1</v>
      </c>
      <c r="N28" s="370">
        <v>0</v>
      </c>
      <c r="O28" s="283">
        <f t="shared" si="1"/>
        <v>0</v>
      </c>
      <c r="P28" s="370">
        <f>N28*O28</f>
        <v>0</v>
      </c>
      <c r="R28" s="374" t="s">
        <v>1</v>
      </c>
      <c r="S28" s="370">
        <v>0</v>
      </c>
      <c r="T28" s="283">
        <f t="shared" si="2"/>
        <v>0</v>
      </c>
      <c r="U28" s="370">
        <f>S28*T28</f>
        <v>0</v>
      </c>
    </row>
    <row r="29" spans="1:21" s="367" customFormat="1" ht="13.15" customHeight="1">
      <c r="A29" s="373"/>
      <c r="B29" s="368"/>
      <c r="C29" s="374"/>
      <c r="D29" s="370"/>
      <c r="E29" s="371"/>
      <c r="F29" s="370"/>
      <c r="H29" s="374"/>
      <c r="I29" s="370"/>
      <c r="J29" s="283">
        <f t="shared" si="0"/>
        <v>0</v>
      </c>
      <c r="K29" s="370"/>
      <c r="M29" s="374"/>
      <c r="N29" s="370"/>
      <c r="O29" s="283">
        <f t="shared" si="1"/>
        <v>0</v>
      </c>
      <c r="P29" s="370"/>
      <c r="R29" s="374"/>
      <c r="S29" s="370"/>
      <c r="T29" s="283">
        <f t="shared" si="2"/>
        <v>0</v>
      </c>
      <c r="U29" s="370"/>
    </row>
    <row r="30" spans="1:21" s="383" customFormat="1" ht="87" customHeight="1">
      <c r="A30" s="379" t="s">
        <v>670</v>
      </c>
      <c r="B30" s="278" t="s">
        <v>863</v>
      </c>
      <c r="C30" s="397" t="s">
        <v>34</v>
      </c>
      <c r="D30" s="398">
        <v>35</v>
      </c>
      <c r="E30" s="1077"/>
      <c r="F30" s="398">
        <f>D30*E30</f>
        <v>0</v>
      </c>
      <c r="G30" s="401"/>
      <c r="H30" s="397" t="s">
        <v>34</v>
      </c>
      <c r="I30" s="398">
        <v>35</v>
      </c>
      <c r="J30" s="283">
        <f t="shared" si="0"/>
        <v>0</v>
      </c>
      <c r="K30" s="398">
        <f>I30*J30</f>
        <v>0</v>
      </c>
      <c r="L30" s="401"/>
      <c r="M30" s="397" t="s">
        <v>34</v>
      </c>
      <c r="N30" s="398">
        <v>0</v>
      </c>
      <c r="O30" s="283">
        <f t="shared" si="1"/>
        <v>0</v>
      </c>
      <c r="P30" s="398">
        <f>N30*O30</f>
        <v>0</v>
      </c>
      <c r="Q30" s="401"/>
      <c r="R30" s="397" t="s">
        <v>34</v>
      </c>
      <c r="S30" s="398">
        <v>0</v>
      </c>
      <c r="T30" s="283">
        <f t="shared" si="2"/>
        <v>0</v>
      </c>
      <c r="U30" s="398">
        <f>S30*T30</f>
        <v>0</v>
      </c>
    </row>
    <row r="31" spans="1:21" s="383" customFormat="1">
      <c r="A31" s="384"/>
      <c r="B31" s="351"/>
      <c r="C31" s="385"/>
      <c r="D31" s="381"/>
      <c r="E31" s="382"/>
      <c r="F31" s="381"/>
      <c r="H31" s="385"/>
      <c r="I31" s="381"/>
      <c r="J31" s="283">
        <f t="shared" si="0"/>
        <v>0</v>
      </c>
      <c r="K31" s="381"/>
      <c r="M31" s="385"/>
      <c r="N31" s="381"/>
      <c r="O31" s="283">
        <f t="shared" si="1"/>
        <v>0</v>
      </c>
      <c r="P31" s="381"/>
      <c r="R31" s="385"/>
      <c r="S31" s="381"/>
      <c r="T31" s="283">
        <f t="shared" si="2"/>
        <v>0</v>
      </c>
      <c r="U31" s="381"/>
    </row>
    <row r="32" spans="1:21" s="383" customFormat="1" ht="67.5" customHeight="1">
      <c r="A32" s="379" t="s">
        <v>671</v>
      </c>
      <c r="B32" s="278" t="s">
        <v>864</v>
      </c>
      <c r="C32" s="397" t="s">
        <v>2</v>
      </c>
      <c r="D32" s="398">
        <v>5</v>
      </c>
      <c r="E32" s="1077"/>
      <c r="F32" s="398">
        <f>D32*E32</f>
        <v>0</v>
      </c>
      <c r="G32" s="401"/>
      <c r="H32" s="397" t="s">
        <v>2</v>
      </c>
      <c r="I32" s="398">
        <v>5</v>
      </c>
      <c r="J32" s="283">
        <f t="shared" si="0"/>
        <v>0</v>
      </c>
      <c r="K32" s="398">
        <f>I32*J32</f>
        <v>0</v>
      </c>
      <c r="L32" s="401"/>
      <c r="M32" s="397" t="s">
        <v>2</v>
      </c>
      <c r="N32" s="398">
        <v>0</v>
      </c>
      <c r="O32" s="283">
        <f t="shared" si="1"/>
        <v>0</v>
      </c>
      <c r="P32" s="398">
        <f>N32*O32</f>
        <v>0</v>
      </c>
      <c r="Q32" s="401"/>
      <c r="R32" s="397" t="s">
        <v>2</v>
      </c>
      <c r="S32" s="398">
        <v>0</v>
      </c>
      <c r="T32" s="283">
        <f t="shared" si="2"/>
        <v>0</v>
      </c>
      <c r="U32" s="398">
        <f>S32*T32</f>
        <v>0</v>
      </c>
    </row>
    <row r="33" spans="1:21" s="383" customFormat="1">
      <c r="A33" s="384"/>
      <c r="B33" s="351"/>
      <c r="C33" s="385"/>
      <c r="D33" s="381"/>
      <c r="E33" s="382"/>
      <c r="F33" s="381"/>
      <c r="H33" s="385"/>
      <c r="I33" s="381"/>
      <c r="J33" s="283">
        <f t="shared" si="0"/>
        <v>0</v>
      </c>
      <c r="K33" s="381"/>
      <c r="M33" s="385"/>
      <c r="N33" s="381"/>
      <c r="O33" s="283">
        <f t="shared" si="1"/>
        <v>0</v>
      </c>
      <c r="P33" s="381"/>
      <c r="R33" s="385"/>
      <c r="S33" s="381"/>
      <c r="T33" s="283">
        <f t="shared" si="2"/>
        <v>0</v>
      </c>
      <c r="U33" s="381"/>
    </row>
    <row r="34" spans="1:21" s="284" customFormat="1" ht="75" customHeight="1">
      <c r="A34" s="378" t="s">
        <v>672</v>
      </c>
      <c r="B34" s="289" t="s">
        <v>865</v>
      </c>
      <c r="C34" s="397" t="s">
        <v>34</v>
      </c>
      <c r="D34" s="398">
        <v>30</v>
      </c>
      <c r="E34" s="1078"/>
      <c r="F34" s="337">
        <f>D34*E34</f>
        <v>0</v>
      </c>
      <c r="G34" s="399"/>
      <c r="H34" s="397" t="s">
        <v>34</v>
      </c>
      <c r="I34" s="398">
        <v>30</v>
      </c>
      <c r="J34" s="283">
        <f t="shared" si="0"/>
        <v>0</v>
      </c>
      <c r="K34" s="337">
        <f>I34*J34</f>
        <v>0</v>
      </c>
      <c r="L34" s="399"/>
      <c r="M34" s="397" t="s">
        <v>34</v>
      </c>
      <c r="N34" s="398">
        <v>0</v>
      </c>
      <c r="O34" s="283">
        <f t="shared" si="1"/>
        <v>0</v>
      </c>
      <c r="P34" s="337">
        <f>N34*O34</f>
        <v>0</v>
      </c>
      <c r="Q34" s="399"/>
      <c r="R34" s="397" t="s">
        <v>34</v>
      </c>
      <c r="S34" s="398">
        <v>0</v>
      </c>
      <c r="T34" s="283">
        <f t="shared" si="2"/>
        <v>0</v>
      </c>
      <c r="U34" s="337">
        <f>S34*T34</f>
        <v>0</v>
      </c>
    </row>
    <row r="35" spans="1:21" s="284" customFormat="1">
      <c r="A35" s="351"/>
      <c r="B35" s="351"/>
      <c r="C35" s="282"/>
      <c r="D35" s="318"/>
      <c r="E35" s="181"/>
      <c r="F35" s="181"/>
      <c r="H35" s="282"/>
      <c r="I35" s="318"/>
      <c r="J35" s="283">
        <f t="shared" si="0"/>
        <v>0</v>
      </c>
      <c r="K35" s="181"/>
      <c r="M35" s="282"/>
      <c r="N35" s="318"/>
      <c r="O35" s="283">
        <f t="shared" si="1"/>
        <v>0</v>
      </c>
      <c r="P35" s="181"/>
      <c r="R35" s="282"/>
      <c r="S35" s="318"/>
      <c r="T35" s="283">
        <f t="shared" si="2"/>
        <v>0</v>
      </c>
      <c r="U35" s="181"/>
    </row>
    <row r="36" spans="1:21" s="361" customFormat="1" ht="110.25" customHeight="1">
      <c r="A36" s="386" t="s">
        <v>673</v>
      </c>
      <c r="B36" s="361" t="s">
        <v>656</v>
      </c>
      <c r="C36" s="402" t="s">
        <v>41</v>
      </c>
      <c r="D36" s="403">
        <v>1</v>
      </c>
      <c r="E36" s="1110"/>
      <c r="F36" s="404">
        <f>D36*E36</f>
        <v>0</v>
      </c>
      <c r="G36" s="405"/>
      <c r="H36" s="402" t="s">
        <v>41</v>
      </c>
      <c r="I36" s="403">
        <v>1</v>
      </c>
      <c r="J36" s="283">
        <f t="shared" si="0"/>
        <v>0</v>
      </c>
      <c r="K36" s="404">
        <f>I36*J36</f>
        <v>0</v>
      </c>
      <c r="L36" s="405"/>
      <c r="M36" s="402" t="s">
        <v>41</v>
      </c>
      <c r="N36" s="403">
        <v>0</v>
      </c>
      <c r="O36" s="283">
        <f t="shared" si="1"/>
        <v>0</v>
      </c>
      <c r="P36" s="404">
        <f>N36*O36</f>
        <v>0</v>
      </c>
      <c r="Q36" s="405"/>
      <c r="R36" s="402" t="s">
        <v>41</v>
      </c>
      <c r="S36" s="403">
        <v>0</v>
      </c>
      <c r="T36" s="283">
        <f t="shared" si="2"/>
        <v>0</v>
      </c>
      <c r="U36" s="404">
        <f>S36*T36</f>
        <v>0</v>
      </c>
    </row>
    <row r="37" spans="1:21" s="361" customFormat="1">
      <c r="A37" s="378"/>
      <c r="C37" s="387"/>
      <c r="D37" s="388"/>
      <c r="H37" s="387"/>
      <c r="I37" s="388"/>
      <c r="J37" s="283">
        <f t="shared" si="0"/>
        <v>0</v>
      </c>
      <c r="M37" s="387"/>
      <c r="N37" s="388"/>
      <c r="O37" s="283">
        <f t="shared" si="1"/>
        <v>0</v>
      </c>
      <c r="R37" s="387"/>
      <c r="S37" s="388"/>
      <c r="T37" s="283">
        <f t="shared" si="2"/>
        <v>0</v>
      </c>
    </row>
    <row r="38" spans="1:21" s="284" customFormat="1">
      <c r="A38" s="386" t="s">
        <v>821</v>
      </c>
      <c r="B38" s="289" t="s">
        <v>848</v>
      </c>
      <c r="C38" s="282"/>
      <c r="D38" s="283"/>
      <c r="E38" s="283"/>
      <c r="F38" s="181"/>
      <c r="H38" s="282"/>
      <c r="I38" s="283"/>
      <c r="J38" s="283">
        <f t="shared" si="0"/>
        <v>0</v>
      </c>
      <c r="K38" s="181"/>
      <c r="M38" s="282"/>
      <c r="N38" s="283"/>
      <c r="O38" s="283">
        <f t="shared" si="1"/>
        <v>0</v>
      </c>
      <c r="P38" s="181"/>
      <c r="R38" s="282"/>
      <c r="S38" s="283"/>
      <c r="T38" s="283">
        <f t="shared" si="2"/>
        <v>0</v>
      </c>
      <c r="U38" s="181"/>
    </row>
    <row r="39" spans="1:21" s="284" customFormat="1" ht="76.5" customHeight="1">
      <c r="A39" s="386"/>
      <c r="B39" s="289" t="s">
        <v>849</v>
      </c>
      <c r="C39" s="397" t="s">
        <v>41</v>
      </c>
      <c r="D39" s="398">
        <v>1</v>
      </c>
      <c r="E39" s="1078"/>
      <c r="F39" s="337">
        <f>D39*E39</f>
        <v>0</v>
      </c>
      <c r="G39" s="399"/>
      <c r="H39" s="397" t="s">
        <v>41</v>
      </c>
      <c r="I39" s="398">
        <v>1</v>
      </c>
      <c r="J39" s="283">
        <f t="shared" si="0"/>
        <v>0</v>
      </c>
      <c r="K39" s="337">
        <f>I39*J39</f>
        <v>0</v>
      </c>
      <c r="L39" s="399"/>
      <c r="M39" s="397" t="s">
        <v>41</v>
      </c>
      <c r="N39" s="398"/>
      <c r="O39" s="283">
        <f t="shared" si="1"/>
        <v>0</v>
      </c>
      <c r="P39" s="337">
        <f>N39*O39</f>
        <v>0</v>
      </c>
      <c r="Q39" s="399"/>
      <c r="R39" s="397" t="s">
        <v>41</v>
      </c>
      <c r="S39" s="398">
        <v>0</v>
      </c>
      <c r="T39" s="283">
        <f t="shared" si="2"/>
        <v>0</v>
      </c>
      <c r="U39" s="181"/>
    </row>
    <row r="40" spans="1:21" s="284" customFormat="1">
      <c r="A40" s="386"/>
      <c r="B40" s="351"/>
      <c r="C40" s="385"/>
      <c r="D40" s="381"/>
      <c r="E40" s="283"/>
      <c r="F40" s="181"/>
      <c r="H40" s="385"/>
      <c r="I40" s="381"/>
      <c r="J40" s="283"/>
      <c r="K40" s="181"/>
      <c r="M40" s="385"/>
      <c r="N40" s="381"/>
      <c r="O40" s="283"/>
      <c r="P40" s="181"/>
      <c r="R40" s="385"/>
      <c r="S40" s="381"/>
      <c r="T40" s="283"/>
      <c r="U40" s="181"/>
    </row>
    <row r="41" spans="1:21" ht="20.100000000000001" customHeight="1">
      <c r="A41" s="395"/>
      <c r="B41" s="1140" t="s">
        <v>680</v>
      </c>
      <c r="C41" s="1140"/>
      <c r="D41" s="1140"/>
      <c r="E41" s="396"/>
      <c r="F41" s="396">
        <f>SUM(F6:F40)</f>
        <v>0</v>
      </c>
      <c r="H41" s="1138" t="s">
        <v>1996</v>
      </c>
      <c r="I41" s="1138"/>
      <c r="J41" s="396"/>
      <c r="K41" s="396">
        <f>SUM(K6:K40)</f>
        <v>0</v>
      </c>
      <c r="M41" s="1138" t="s">
        <v>1997</v>
      </c>
      <c r="N41" s="1138"/>
      <c r="O41" s="396"/>
      <c r="P41" s="396">
        <f>SUM(P6:P40)</f>
        <v>0</v>
      </c>
      <c r="R41" s="1139" t="s">
        <v>1998</v>
      </c>
      <c r="S41" s="1139"/>
      <c r="T41" s="396"/>
      <c r="U41" s="396">
        <f>SUM(U6:U40)</f>
        <v>0</v>
      </c>
    </row>
    <row r="42" spans="1:21">
      <c r="A42" s="360"/>
      <c r="B42" s="389"/>
      <c r="E42" s="390"/>
      <c r="F42" s="391"/>
      <c r="J42" s="390"/>
      <c r="K42" s="391"/>
      <c r="O42" s="390"/>
      <c r="P42" s="391"/>
      <c r="T42" s="390"/>
      <c r="U42" s="391"/>
    </row>
    <row r="43" spans="1:21">
      <c r="A43" s="360"/>
      <c r="B43" s="389"/>
      <c r="E43" s="390"/>
      <c r="F43" s="391"/>
      <c r="J43" s="390"/>
      <c r="K43" s="391"/>
      <c r="O43" s="390"/>
      <c r="P43" s="391"/>
      <c r="T43" s="390"/>
      <c r="U43" s="391"/>
    </row>
    <row r="44" spans="1:21">
      <c r="A44" s="360"/>
      <c r="B44" s="389"/>
      <c r="E44" s="390"/>
      <c r="F44" s="391"/>
      <c r="J44" s="390"/>
      <c r="K44" s="391"/>
      <c r="O44" s="390"/>
      <c r="P44" s="391"/>
      <c r="T44" s="390"/>
      <c r="U44" s="391"/>
    </row>
    <row r="45" spans="1:21">
      <c r="A45" s="360"/>
      <c r="B45" s="389"/>
      <c r="E45" s="390"/>
      <c r="F45" s="391"/>
      <c r="J45" s="390"/>
      <c r="K45" s="391"/>
      <c r="O45" s="390"/>
      <c r="P45" s="391"/>
      <c r="T45" s="390"/>
      <c r="U45" s="391"/>
    </row>
    <row r="46" spans="1:21">
      <c r="A46" s="360"/>
      <c r="B46" s="389"/>
      <c r="E46" s="390"/>
      <c r="F46" s="391"/>
      <c r="J46" s="390"/>
      <c r="K46" s="391"/>
      <c r="O46" s="390"/>
      <c r="P46" s="391"/>
      <c r="S46" s="355"/>
      <c r="T46" s="390"/>
      <c r="U46" s="391"/>
    </row>
    <row r="47" spans="1:21">
      <c r="A47" s="360"/>
      <c r="B47" s="389"/>
      <c r="E47" s="390"/>
      <c r="F47" s="391"/>
      <c r="J47" s="390"/>
      <c r="K47" s="391"/>
      <c r="O47" s="390"/>
      <c r="P47" s="391"/>
      <c r="T47" s="390"/>
      <c r="U47" s="391"/>
    </row>
  </sheetData>
  <sheetProtection password="E4C2" sheet="1" objects="1" scenarios="1"/>
  <mergeCells count="8">
    <mergeCell ref="R1:U1"/>
    <mergeCell ref="C1:F1"/>
    <mergeCell ref="H41:I41"/>
    <mergeCell ref="M41:N41"/>
    <mergeCell ref="R41:S41"/>
    <mergeCell ref="H1:K1"/>
    <mergeCell ref="M1:P1"/>
    <mergeCell ref="B41:D41"/>
  </mergeCells>
  <pageMargins left="0.78740157480314965" right="0.19685039370078741" top="0.62992125984251968" bottom="0.55118110236220474" header="0.31496062992125984" footer="0.27559055118110237"/>
  <pageSetup paperSize="9" scale="62"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pageSetUpPr fitToPage="1"/>
  </sheetPr>
  <dimension ref="B1:K26"/>
  <sheetViews>
    <sheetView windowProtection="1" zoomScale="115" zoomScaleNormal="115" zoomScaleSheetLayoutView="115" workbookViewId="0">
      <selection activeCell="F25" sqref="F25"/>
    </sheetView>
  </sheetViews>
  <sheetFormatPr defaultColWidth="9.28515625" defaultRowHeight="12.75"/>
  <cols>
    <col min="1" max="1" width="9.28515625" style="64"/>
    <col min="2" max="2" width="7.140625" style="61" customWidth="1"/>
    <col min="3" max="3" width="48.140625" style="45" customWidth="1"/>
    <col min="4" max="4" width="10.7109375" style="56" customWidth="1"/>
    <col min="5" max="5" width="17.7109375" style="57" customWidth="1"/>
    <col min="6" max="6" width="2.5703125" style="57" customWidth="1"/>
    <col min="7" max="7" width="17.7109375" style="57" customWidth="1"/>
    <col min="8" max="8" width="2.5703125" style="98" customWidth="1"/>
    <col min="9" max="9" width="17.7109375" style="57" customWidth="1"/>
    <col min="10" max="10" width="2.5703125" style="98" customWidth="1"/>
    <col min="11" max="11" width="17.7109375" style="57" customWidth="1"/>
    <col min="12" max="255" width="9.28515625" style="64"/>
    <col min="256" max="256" width="7.140625" style="64" customWidth="1"/>
    <col min="257" max="257" width="44.5703125" style="64" customWidth="1"/>
    <col min="258" max="258" width="8.140625" style="64" customWidth="1"/>
    <col min="259" max="259" width="7.42578125" style="64" customWidth="1"/>
    <col min="260" max="260" width="9.85546875" style="64" customWidth="1"/>
    <col min="261" max="261" width="13.140625" style="64" customWidth="1"/>
    <col min="262" max="511" width="9.28515625" style="64"/>
    <col min="512" max="512" width="7.140625" style="64" customWidth="1"/>
    <col min="513" max="513" width="44.5703125" style="64" customWidth="1"/>
    <col min="514" max="514" width="8.140625" style="64" customWidth="1"/>
    <col min="515" max="515" width="7.42578125" style="64" customWidth="1"/>
    <col min="516" max="516" width="9.85546875" style="64" customWidth="1"/>
    <col min="517" max="517" width="13.140625" style="64" customWidth="1"/>
    <col min="518" max="767" width="9.28515625" style="64"/>
    <col min="768" max="768" width="7.140625" style="64" customWidth="1"/>
    <col min="769" max="769" width="44.5703125" style="64" customWidth="1"/>
    <col min="770" max="770" width="8.140625" style="64" customWidth="1"/>
    <col min="771" max="771" width="7.42578125" style="64" customWidth="1"/>
    <col min="772" max="772" width="9.85546875" style="64" customWidth="1"/>
    <col min="773" max="773" width="13.140625" style="64" customWidth="1"/>
    <col min="774" max="1023" width="9.28515625" style="64"/>
    <col min="1024" max="1024" width="7.140625" style="64" customWidth="1"/>
    <col min="1025" max="1025" width="44.5703125" style="64" customWidth="1"/>
    <col min="1026" max="1026" width="8.140625" style="64" customWidth="1"/>
    <col min="1027" max="1027" width="7.42578125" style="64" customWidth="1"/>
    <col min="1028" max="1028" width="9.85546875" style="64" customWidth="1"/>
    <col min="1029" max="1029" width="13.140625" style="64" customWidth="1"/>
    <col min="1030" max="1279" width="9.28515625" style="64"/>
    <col min="1280" max="1280" width="7.140625" style="64" customWidth="1"/>
    <col min="1281" max="1281" width="44.5703125" style="64" customWidth="1"/>
    <col min="1282" max="1282" width="8.140625" style="64" customWidth="1"/>
    <col min="1283" max="1283" width="7.42578125" style="64" customWidth="1"/>
    <col min="1284" max="1284" width="9.85546875" style="64" customWidth="1"/>
    <col min="1285" max="1285" width="13.140625" style="64" customWidth="1"/>
    <col min="1286" max="1535" width="9.28515625" style="64"/>
    <col min="1536" max="1536" width="7.140625" style="64" customWidth="1"/>
    <col min="1537" max="1537" width="44.5703125" style="64" customWidth="1"/>
    <col min="1538" max="1538" width="8.140625" style="64" customWidth="1"/>
    <col min="1539" max="1539" width="7.42578125" style="64" customWidth="1"/>
    <col min="1540" max="1540" width="9.85546875" style="64" customWidth="1"/>
    <col min="1541" max="1541" width="13.140625" style="64" customWidth="1"/>
    <col min="1542" max="1791" width="9.28515625" style="64"/>
    <col min="1792" max="1792" width="7.140625" style="64" customWidth="1"/>
    <col min="1793" max="1793" width="44.5703125" style="64" customWidth="1"/>
    <col min="1794" max="1794" width="8.140625" style="64" customWidth="1"/>
    <col min="1795" max="1795" width="7.42578125" style="64" customWidth="1"/>
    <col min="1796" max="1796" width="9.85546875" style="64" customWidth="1"/>
    <col min="1797" max="1797" width="13.140625" style="64" customWidth="1"/>
    <col min="1798" max="2047" width="9.28515625" style="64"/>
    <col min="2048" max="2048" width="7.140625" style="64" customWidth="1"/>
    <col min="2049" max="2049" width="44.5703125" style="64" customWidth="1"/>
    <col min="2050" max="2050" width="8.140625" style="64" customWidth="1"/>
    <col min="2051" max="2051" width="7.42578125" style="64" customWidth="1"/>
    <col min="2052" max="2052" width="9.85546875" style="64" customWidth="1"/>
    <col min="2053" max="2053" width="13.140625" style="64" customWidth="1"/>
    <col min="2054" max="2303" width="9.28515625" style="64"/>
    <col min="2304" max="2304" width="7.140625" style="64" customWidth="1"/>
    <col min="2305" max="2305" width="44.5703125" style="64" customWidth="1"/>
    <col min="2306" max="2306" width="8.140625" style="64" customWidth="1"/>
    <col min="2307" max="2307" width="7.42578125" style="64" customWidth="1"/>
    <col min="2308" max="2308" width="9.85546875" style="64" customWidth="1"/>
    <col min="2309" max="2309" width="13.140625" style="64" customWidth="1"/>
    <col min="2310" max="2559" width="9.28515625" style="64"/>
    <col min="2560" max="2560" width="7.140625" style="64" customWidth="1"/>
    <col min="2561" max="2561" width="44.5703125" style="64" customWidth="1"/>
    <col min="2562" max="2562" width="8.140625" style="64" customWidth="1"/>
    <col min="2563" max="2563" width="7.42578125" style="64" customWidth="1"/>
    <col min="2564" max="2564" width="9.85546875" style="64" customWidth="1"/>
    <col min="2565" max="2565" width="13.140625" style="64" customWidth="1"/>
    <col min="2566" max="2815" width="9.28515625" style="64"/>
    <col min="2816" max="2816" width="7.140625" style="64" customWidth="1"/>
    <col min="2817" max="2817" width="44.5703125" style="64" customWidth="1"/>
    <col min="2818" max="2818" width="8.140625" style="64" customWidth="1"/>
    <col min="2819" max="2819" width="7.42578125" style="64" customWidth="1"/>
    <col min="2820" max="2820" width="9.85546875" style="64" customWidth="1"/>
    <col min="2821" max="2821" width="13.140625" style="64" customWidth="1"/>
    <col min="2822" max="3071" width="9.28515625" style="64"/>
    <col min="3072" max="3072" width="7.140625" style="64" customWidth="1"/>
    <col min="3073" max="3073" width="44.5703125" style="64" customWidth="1"/>
    <col min="3074" max="3074" width="8.140625" style="64" customWidth="1"/>
    <col min="3075" max="3075" width="7.42578125" style="64" customWidth="1"/>
    <col min="3076" max="3076" width="9.85546875" style="64" customWidth="1"/>
    <col min="3077" max="3077" width="13.140625" style="64" customWidth="1"/>
    <col min="3078" max="3327" width="9.28515625" style="64"/>
    <col min="3328" max="3328" width="7.140625" style="64" customWidth="1"/>
    <col min="3329" max="3329" width="44.5703125" style="64" customWidth="1"/>
    <col min="3330" max="3330" width="8.140625" style="64" customWidth="1"/>
    <col min="3331" max="3331" width="7.42578125" style="64" customWidth="1"/>
    <col min="3332" max="3332" width="9.85546875" style="64" customWidth="1"/>
    <col min="3333" max="3333" width="13.140625" style="64" customWidth="1"/>
    <col min="3334" max="3583" width="9.28515625" style="64"/>
    <col min="3584" max="3584" width="7.140625" style="64" customWidth="1"/>
    <col min="3585" max="3585" width="44.5703125" style="64" customWidth="1"/>
    <col min="3586" max="3586" width="8.140625" style="64" customWidth="1"/>
    <col min="3587" max="3587" width="7.42578125" style="64" customWidth="1"/>
    <col min="3588" max="3588" width="9.85546875" style="64" customWidth="1"/>
    <col min="3589" max="3589" width="13.140625" style="64" customWidth="1"/>
    <col min="3590" max="3839" width="9.28515625" style="64"/>
    <col min="3840" max="3840" width="7.140625" style="64" customWidth="1"/>
    <col min="3841" max="3841" width="44.5703125" style="64" customWidth="1"/>
    <col min="3842" max="3842" width="8.140625" style="64" customWidth="1"/>
    <col min="3843" max="3843" width="7.42578125" style="64" customWidth="1"/>
    <col min="3844" max="3844" width="9.85546875" style="64" customWidth="1"/>
    <col min="3845" max="3845" width="13.140625" style="64" customWidth="1"/>
    <col min="3846" max="4095" width="9.28515625" style="64"/>
    <col min="4096" max="4096" width="7.140625" style="64" customWidth="1"/>
    <col min="4097" max="4097" width="44.5703125" style="64" customWidth="1"/>
    <col min="4098" max="4098" width="8.140625" style="64" customWidth="1"/>
    <col min="4099" max="4099" width="7.42578125" style="64" customWidth="1"/>
    <col min="4100" max="4100" width="9.85546875" style="64" customWidth="1"/>
    <col min="4101" max="4101" width="13.140625" style="64" customWidth="1"/>
    <col min="4102" max="4351" width="9.28515625" style="64"/>
    <col min="4352" max="4352" width="7.140625" style="64" customWidth="1"/>
    <col min="4353" max="4353" width="44.5703125" style="64" customWidth="1"/>
    <col min="4354" max="4354" width="8.140625" style="64" customWidth="1"/>
    <col min="4355" max="4355" width="7.42578125" style="64" customWidth="1"/>
    <col min="4356" max="4356" width="9.85546875" style="64" customWidth="1"/>
    <col min="4357" max="4357" width="13.140625" style="64" customWidth="1"/>
    <col min="4358" max="4607" width="9.28515625" style="64"/>
    <col min="4608" max="4608" width="7.140625" style="64" customWidth="1"/>
    <col min="4609" max="4609" width="44.5703125" style="64" customWidth="1"/>
    <col min="4610" max="4610" width="8.140625" style="64" customWidth="1"/>
    <col min="4611" max="4611" width="7.42578125" style="64" customWidth="1"/>
    <col min="4612" max="4612" width="9.85546875" style="64" customWidth="1"/>
    <col min="4613" max="4613" width="13.140625" style="64" customWidth="1"/>
    <col min="4614" max="4863" width="9.28515625" style="64"/>
    <col min="4864" max="4864" width="7.140625" style="64" customWidth="1"/>
    <col min="4865" max="4865" width="44.5703125" style="64" customWidth="1"/>
    <col min="4866" max="4866" width="8.140625" style="64" customWidth="1"/>
    <col min="4867" max="4867" width="7.42578125" style="64" customWidth="1"/>
    <col min="4868" max="4868" width="9.85546875" style="64" customWidth="1"/>
    <col min="4869" max="4869" width="13.140625" style="64" customWidth="1"/>
    <col min="4870" max="5119" width="9.28515625" style="64"/>
    <col min="5120" max="5120" width="7.140625" style="64" customWidth="1"/>
    <col min="5121" max="5121" width="44.5703125" style="64" customWidth="1"/>
    <col min="5122" max="5122" width="8.140625" style="64" customWidth="1"/>
    <col min="5123" max="5123" width="7.42578125" style="64" customWidth="1"/>
    <col min="5124" max="5124" width="9.85546875" style="64" customWidth="1"/>
    <col min="5125" max="5125" width="13.140625" style="64" customWidth="1"/>
    <col min="5126" max="5375" width="9.28515625" style="64"/>
    <col min="5376" max="5376" width="7.140625" style="64" customWidth="1"/>
    <col min="5377" max="5377" width="44.5703125" style="64" customWidth="1"/>
    <col min="5378" max="5378" width="8.140625" style="64" customWidth="1"/>
    <col min="5379" max="5379" width="7.42578125" style="64" customWidth="1"/>
    <col min="5380" max="5380" width="9.85546875" style="64" customWidth="1"/>
    <col min="5381" max="5381" width="13.140625" style="64" customWidth="1"/>
    <col min="5382" max="5631" width="9.28515625" style="64"/>
    <col min="5632" max="5632" width="7.140625" style="64" customWidth="1"/>
    <col min="5633" max="5633" width="44.5703125" style="64" customWidth="1"/>
    <col min="5634" max="5634" width="8.140625" style="64" customWidth="1"/>
    <col min="5635" max="5635" width="7.42578125" style="64" customWidth="1"/>
    <col min="5636" max="5636" width="9.85546875" style="64" customWidth="1"/>
    <col min="5637" max="5637" width="13.140625" style="64" customWidth="1"/>
    <col min="5638" max="5887" width="9.28515625" style="64"/>
    <col min="5888" max="5888" width="7.140625" style="64" customWidth="1"/>
    <col min="5889" max="5889" width="44.5703125" style="64" customWidth="1"/>
    <col min="5890" max="5890" width="8.140625" style="64" customWidth="1"/>
    <col min="5891" max="5891" width="7.42578125" style="64" customWidth="1"/>
    <col min="5892" max="5892" width="9.85546875" style="64" customWidth="1"/>
    <col min="5893" max="5893" width="13.140625" style="64" customWidth="1"/>
    <col min="5894" max="6143" width="9.28515625" style="64"/>
    <col min="6144" max="6144" width="7.140625" style="64" customWidth="1"/>
    <col min="6145" max="6145" width="44.5703125" style="64" customWidth="1"/>
    <col min="6146" max="6146" width="8.140625" style="64" customWidth="1"/>
    <col min="6147" max="6147" width="7.42578125" style="64" customWidth="1"/>
    <col min="6148" max="6148" width="9.85546875" style="64" customWidth="1"/>
    <col min="6149" max="6149" width="13.140625" style="64" customWidth="1"/>
    <col min="6150" max="6399" width="9.28515625" style="64"/>
    <col min="6400" max="6400" width="7.140625" style="64" customWidth="1"/>
    <col min="6401" max="6401" width="44.5703125" style="64" customWidth="1"/>
    <col min="6402" max="6402" width="8.140625" style="64" customWidth="1"/>
    <col min="6403" max="6403" width="7.42578125" style="64" customWidth="1"/>
    <col min="6404" max="6404" width="9.85546875" style="64" customWidth="1"/>
    <col min="6405" max="6405" width="13.140625" style="64" customWidth="1"/>
    <col min="6406" max="6655" width="9.28515625" style="64"/>
    <col min="6656" max="6656" width="7.140625" style="64" customWidth="1"/>
    <col min="6657" max="6657" width="44.5703125" style="64" customWidth="1"/>
    <col min="6658" max="6658" width="8.140625" style="64" customWidth="1"/>
    <col min="6659" max="6659" width="7.42578125" style="64" customWidth="1"/>
    <col min="6660" max="6660" width="9.85546875" style="64" customWidth="1"/>
    <col min="6661" max="6661" width="13.140625" style="64" customWidth="1"/>
    <col min="6662" max="6911" width="9.28515625" style="64"/>
    <col min="6912" max="6912" width="7.140625" style="64" customWidth="1"/>
    <col min="6913" max="6913" width="44.5703125" style="64" customWidth="1"/>
    <col min="6914" max="6914" width="8.140625" style="64" customWidth="1"/>
    <col min="6915" max="6915" width="7.42578125" style="64" customWidth="1"/>
    <col min="6916" max="6916" width="9.85546875" style="64" customWidth="1"/>
    <col min="6917" max="6917" width="13.140625" style="64" customWidth="1"/>
    <col min="6918" max="7167" width="9.28515625" style="64"/>
    <col min="7168" max="7168" width="7.140625" style="64" customWidth="1"/>
    <col min="7169" max="7169" width="44.5703125" style="64" customWidth="1"/>
    <col min="7170" max="7170" width="8.140625" style="64" customWidth="1"/>
    <col min="7171" max="7171" width="7.42578125" style="64" customWidth="1"/>
    <col min="7172" max="7172" width="9.85546875" style="64" customWidth="1"/>
    <col min="7173" max="7173" width="13.140625" style="64" customWidth="1"/>
    <col min="7174" max="7423" width="9.28515625" style="64"/>
    <col min="7424" max="7424" width="7.140625" style="64" customWidth="1"/>
    <col min="7425" max="7425" width="44.5703125" style="64" customWidth="1"/>
    <col min="7426" max="7426" width="8.140625" style="64" customWidth="1"/>
    <col min="7427" max="7427" width="7.42578125" style="64" customWidth="1"/>
    <col min="7428" max="7428" width="9.85546875" style="64" customWidth="1"/>
    <col min="7429" max="7429" width="13.140625" style="64" customWidth="1"/>
    <col min="7430" max="7679" width="9.28515625" style="64"/>
    <col min="7680" max="7680" width="7.140625" style="64" customWidth="1"/>
    <col min="7681" max="7681" width="44.5703125" style="64" customWidth="1"/>
    <col min="7682" max="7682" width="8.140625" style="64" customWidth="1"/>
    <col min="7683" max="7683" width="7.42578125" style="64" customWidth="1"/>
    <col min="7684" max="7684" width="9.85546875" style="64" customWidth="1"/>
    <col min="7685" max="7685" width="13.140625" style="64" customWidth="1"/>
    <col min="7686" max="7935" width="9.28515625" style="64"/>
    <col min="7936" max="7936" width="7.140625" style="64" customWidth="1"/>
    <col min="7937" max="7937" width="44.5703125" style="64" customWidth="1"/>
    <col min="7938" max="7938" width="8.140625" style="64" customWidth="1"/>
    <col min="7939" max="7939" width="7.42578125" style="64" customWidth="1"/>
    <col min="7940" max="7940" width="9.85546875" style="64" customWidth="1"/>
    <col min="7941" max="7941" width="13.140625" style="64" customWidth="1"/>
    <col min="7942" max="8191" width="9.28515625" style="64"/>
    <col min="8192" max="8192" width="7.140625" style="64" customWidth="1"/>
    <col min="8193" max="8193" width="44.5703125" style="64" customWidth="1"/>
    <col min="8194" max="8194" width="8.140625" style="64" customWidth="1"/>
    <col min="8195" max="8195" width="7.42578125" style="64" customWidth="1"/>
    <col min="8196" max="8196" width="9.85546875" style="64" customWidth="1"/>
    <col min="8197" max="8197" width="13.140625" style="64" customWidth="1"/>
    <col min="8198" max="8447" width="9.28515625" style="64"/>
    <col min="8448" max="8448" width="7.140625" style="64" customWidth="1"/>
    <col min="8449" max="8449" width="44.5703125" style="64" customWidth="1"/>
    <col min="8450" max="8450" width="8.140625" style="64" customWidth="1"/>
    <col min="8451" max="8451" width="7.42578125" style="64" customWidth="1"/>
    <col min="8452" max="8452" width="9.85546875" style="64" customWidth="1"/>
    <col min="8453" max="8453" width="13.140625" style="64" customWidth="1"/>
    <col min="8454" max="8703" width="9.28515625" style="64"/>
    <col min="8704" max="8704" width="7.140625" style="64" customWidth="1"/>
    <col min="8705" max="8705" width="44.5703125" style="64" customWidth="1"/>
    <col min="8706" max="8706" width="8.140625" style="64" customWidth="1"/>
    <col min="8707" max="8707" width="7.42578125" style="64" customWidth="1"/>
    <col min="8708" max="8708" width="9.85546875" style="64" customWidth="1"/>
    <col min="8709" max="8709" width="13.140625" style="64" customWidth="1"/>
    <col min="8710" max="8959" width="9.28515625" style="64"/>
    <col min="8960" max="8960" width="7.140625" style="64" customWidth="1"/>
    <col min="8961" max="8961" width="44.5703125" style="64" customWidth="1"/>
    <col min="8962" max="8962" width="8.140625" style="64" customWidth="1"/>
    <col min="8963" max="8963" width="7.42578125" style="64" customWidth="1"/>
    <col min="8964" max="8964" width="9.85546875" style="64" customWidth="1"/>
    <col min="8965" max="8965" width="13.140625" style="64" customWidth="1"/>
    <col min="8966" max="9215" width="9.28515625" style="64"/>
    <col min="9216" max="9216" width="7.140625" style="64" customWidth="1"/>
    <col min="9217" max="9217" width="44.5703125" style="64" customWidth="1"/>
    <col min="9218" max="9218" width="8.140625" style="64" customWidth="1"/>
    <col min="9219" max="9219" width="7.42578125" style="64" customWidth="1"/>
    <col min="9220" max="9220" width="9.85546875" style="64" customWidth="1"/>
    <col min="9221" max="9221" width="13.140625" style="64" customWidth="1"/>
    <col min="9222" max="9471" width="9.28515625" style="64"/>
    <col min="9472" max="9472" width="7.140625" style="64" customWidth="1"/>
    <col min="9473" max="9473" width="44.5703125" style="64" customWidth="1"/>
    <col min="9474" max="9474" width="8.140625" style="64" customWidth="1"/>
    <col min="9475" max="9475" width="7.42578125" style="64" customWidth="1"/>
    <col min="9476" max="9476" width="9.85546875" style="64" customWidth="1"/>
    <col min="9477" max="9477" width="13.140625" style="64" customWidth="1"/>
    <col min="9478" max="9727" width="9.28515625" style="64"/>
    <col min="9728" max="9728" width="7.140625" style="64" customWidth="1"/>
    <col min="9729" max="9729" width="44.5703125" style="64" customWidth="1"/>
    <col min="9730" max="9730" width="8.140625" style="64" customWidth="1"/>
    <col min="9731" max="9731" width="7.42578125" style="64" customWidth="1"/>
    <col min="9732" max="9732" width="9.85546875" style="64" customWidth="1"/>
    <col min="9733" max="9733" width="13.140625" style="64" customWidth="1"/>
    <col min="9734" max="9983" width="9.28515625" style="64"/>
    <col min="9984" max="9984" width="7.140625" style="64" customWidth="1"/>
    <col min="9985" max="9985" width="44.5703125" style="64" customWidth="1"/>
    <col min="9986" max="9986" width="8.140625" style="64" customWidth="1"/>
    <col min="9987" max="9987" width="7.42578125" style="64" customWidth="1"/>
    <col min="9988" max="9988" width="9.85546875" style="64" customWidth="1"/>
    <col min="9989" max="9989" width="13.140625" style="64" customWidth="1"/>
    <col min="9990" max="10239" width="9.28515625" style="64"/>
    <col min="10240" max="10240" width="7.140625" style="64" customWidth="1"/>
    <col min="10241" max="10241" width="44.5703125" style="64" customWidth="1"/>
    <col min="10242" max="10242" width="8.140625" style="64" customWidth="1"/>
    <col min="10243" max="10243" width="7.42578125" style="64" customWidth="1"/>
    <col min="10244" max="10244" width="9.85546875" style="64" customWidth="1"/>
    <col min="10245" max="10245" width="13.140625" style="64" customWidth="1"/>
    <col min="10246" max="10495" width="9.28515625" style="64"/>
    <col min="10496" max="10496" width="7.140625" style="64" customWidth="1"/>
    <col min="10497" max="10497" width="44.5703125" style="64" customWidth="1"/>
    <col min="10498" max="10498" width="8.140625" style="64" customWidth="1"/>
    <col min="10499" max="10499" width="7.42578125" style="64" customWidth="1"/>
    <col min="10500" max="10500" width="9.85546875" style="64" customWidth="1"/>
    <col min="10501" max="10501" width="13.140625" style="64" customWidth="1"/>
    <col min="10502" max="10751" width="9.28515625" style="64"/>
    <col min="10752" max="10752" width="7.140625" style="64" customWidth="1"/>
    <col min="10753" max="10753" width="44.5703125" style="64" customWidth="1"/>
    <col min="10754" max="10754" width="8.140625" style="64" customWidth="1"/>
    <col min="10755" max="10755" width="7.42578125" style="64" customWidth="1"/>
    <col min="10756" max="10756" width="9.85546875" style="64" customWidth="1"/>
    <col min="10757" max="10757" width="13.140625" style="64" customWidth="1"/>
    <col min="10758" max="11007" width="9.28515625" style="64"/>
    <col min="11008" max="11008" width="7.140625" style="64" customWidth="1"/>
    <col min="11009" max="11009" width="44.5703125" style="64" customWidth="1"/>
    <col min="11010" max="11010" width="8.140625" style="64" customWidth="1"/>
    <col min="11011" max="11011" width="7.42578125" style="64" customWidth="1"/>
    <col min="11012" max="11012" width="9.85546875" style="64" customWidth="1"/>
    <col min="11013" max="11013" width="13.140625" style="64" customWidth="1"/>
    <col min="11014" max="11263" width="9.28515625" style="64"/>
    <col min="11264" max="11264" width="7.140625" style="64" customWidth="1"/>
    <col min="11265" max="11265" width="44.5703125" style="64" customWidth="1"/>
    <col min="11266" max="11266" width="8.140625" style="64" customWidth="1"/>
    <col min="11267" max="11267" width="7.42578125" style="64" customWidth="1"/>
    <col min="11268" max="11268" width="9.85546875" style="64" customWidth="1"/>
    <col min="11269" max="11269" width="13.140625" style="64" customWidth="1"/>
    <col min="11270" max="11519" width="9.28515625" style="64"/>
    <col min="11520" max="11520" width="7.140625" style="64" customWidth="1"/>
    <col min="11521" max="11521" width="44.5703125" style="64" customWidth="1"/>
    <col min="11522" max="11522" width="8.140625" style="64" customWidth="1"/>
    <col min="11523" max="11523" width="7.42578125" style="64" customWidth="1"/>
    <col min="11524" max="11524" width="9.85546875" style="64" customWidth="1"/>
    <col min="11525" max="11525" width="13.140625" style="64" customWidth="1"/>
    <col min="11526" max="11775" width="9.28515625" style="64"/>
    <col min="11776" max="11776" width="7.140625" style="64" customWidth="1"/>
    <col min="11777" max="11777" width="44.5703125" style="64" customWidth="1"/>
    <col min="11778" max="11778" width="8.140625" style="64" customWidth="1"/>
    <col min="11779" max="11779" width="7.42578125" style="64" customWidth="1"/>
    <col min="11780" max="11780" width="9.85546875" style="64" customWidth="1"/>
    <col min="11781" max="11781" width="13.140625" style="64" customWidth="1"/>
    <col min="11782" max="12031" width="9.28515625" style="64"/>
    <col min="12032" max="12032" width="7.140625" style="64" customWidth="1"/>
    <col min="12033" max="12033" width="44.5703125" style="64" customWidth="1"/>
    <col min="12034" max="12034" width="8.140625" style="64" customWidth="1"/>
    <col min="12035" max="12035" width="7.42578125" style="64" customWidth="1"/>
    <col min="12036" max="12036" width="9.85546875" style="64" customWidth="1"/>
    <col min="12037" max="12037" width="13.140625" style="64" customWidth="1"/>
    <col min="12038" max="12287" width="9.28515625" style="64"/>
    <col min="12288" max="12288" width="7.140625" style="64" customWidth="1"/>
    <col min="12289" max="12289" width="44.5703125" style="64" customWidth="1"/>
    <col min="12290" max="12290" width="8.140625" style="64" customWidth="1"/>
    <col min="12291" max="12291" width="7.42578125" style="64" customWidth="1"/>
    <col min="12292" max="12292" width="9.85546875" style="64" customWidth="1"/>
    <col min="12293" max="12293" width="13.140625" style="64" customWidth="1"/>
    <col min="12294" max="12543" width="9.28515625" style="64"/>
    <col min="12544" max="12544" width="7.140625" style="64" customWidth="1"/>
    <col min="12545" max="12545" width="44.5703125" style="64" customWidth="1"/>
    <col min="12546" max="12546" width="8.140625" style="64" customWidth="1"/>
    <col min="12547" max="12547" width="7.42578125" style="64" customWidth="1"/>
    <col min="12548" max="12548" width="9.85546875" style="64" customWidth="1"/>
    <col min="12549" max="12549" width="13.140625" style="64" customWidth="1"/>
    <col min="12550" max="12799" width="9.28515625" style="64"/>
    <col min="12800" max="12800" width="7.140625" style="64" customWidth="1"/>
    <col min="12801" max="12801" width="44.5703125" style="64" customWidth="1"/>
    <col min="12802" max="12802" width="8.140625" style="64" customWidth="1"/>
    <col min="12803" max="12803" width="7.42578125" style="64" customWidth="1"/>
    <col min="12804" max="12804" width="9.85546875" style="64" customWidth="1"/>
    <col min="12805" max="12805" width="13.140625" style="64" customWidth="1"/>
    <col min="12806" max="13055" width="9.28515625" style="64"/>
    <col min="13056" max="13056" width="7.140625" style="64" customWidth="1"/>
    <col min="13057" max="13057" width="44.5703125" style="64" customWidth="1"/>
    <col min="13058" max="13058" width="8.140625" style="64" customWidth="1"/>
    <col min="13059" max="13059" width="7.42578125" style="64" customWidth="1"/>
    <col min="13060" max="13060" width="9.85546875" style="64" customWidth="1"/>
    <col min="13061" max="13061" width="13.140625" style="64" customWidth="1"/>
    <col min="13062" max="13311" width="9.28515625" style="64"/>
    <col min="13312" max="13312" width="7.140625" style="64" customWidth="1"/>
    <col min="13313" max="13313" width="44.5703125" style="64" customWidth="1"/>
    <col min="13314" max="13314" width="8.140625" style="64" customWidth="1"/>
    <col min="13315" max="13315" width="7.42578125" style="64" customWidth="1"/>
    <col min="13316" max="13316" width="9.85546875" style="64" customWidth="1"/>
    <col min="13317" max="13317" width="13.140625" style="64" customWidth="1"/>
    <col min="13318" max="13567" width="9.28515625" style="64"/>
    <col min="13568" max="13568" width="7.140625" style="64" customWidth="1"/>
    <col min="13569" max="13569" width="44.5703125" style="64" customWidth="1"/>
    <col min="13570" max="13570" width="8.140625" style="64" customWidth="1"/>
    <col min="13571" max="13571" width="7.42578125" style="64" customWidth="1"/>
    <col min="13572" max="13572" width="9.85546875" style="64" customWidth="1"/>
    <col min="13573" max="13573" width="13.140625" style="64" customWidth="1"/>
    <col min="13574" max="13823" width="9.28515625" style="64"/>
    <col min="13824" max="13824" width="7.140625" style="64" customWidth="1"/>
    <col min="13825" max="13825" width="44.5703125" style="64" customWidth="1"/>
    <col min="13826" max="13826" width="8.140625" style="64" customWidth="1"/>
    <col min="13827" max="13827" width="7.42578125" style="64" customWidth="1"/>
    <col min="13828" max="13828" width="9.85546875" style="64" customWidth="1"/>
    <col min="13829" max="13829" width="13.140625" style="64" customWidth="1"/>
    <col min="13830" max="14079" width="9.28515625" style="64"/>
    <col min="14080" max="14080" width="7.140625" style="64" customWidth="1"/>
    <col min="14081" max="14081" width="44.5703125" style="64" customWidth="1"/>
    <col min="14082" max="14082" width="8.140625" style="64" customWidth="1"/>
    <col min="14083" max="14083" width="7.42578125" style="64" customWidth="1"/>
    <col min="14084" max="14084" width="9.85546875" style="64" customWidth="1"/>
    <col min="14085" max="14085" width="13.140625" style="64" customWidth="1"/>
    <col min="14086" max="14335" width="9.28515625" style="64"/>
    <col min="14336" max="14336" width="7.140625" style="64" customWidth="1"/>
    <col min="14337" max="14337" width="44.5703125" style="64" customWidth="1"/>
    <col min="14338" max="14338" width="8.140625" style="64" customWidth="1"/>
    <col min="14339" max="14339" width="7.42578125" style="64" customWidth="1"/>
    <col min="14340" max="14340" width="9.85546875" style="64" customWidth="1"/>
    <col min="14341" max="14341" width="13.140625" style="64" customWidth="1"/>
    <col min="14342" max="14591" width="9.28515625" style="64"/>
    <col min="14592" max="14592" width="7.140625" style="64" customWidth="1"/>
    <col min="14593" max="14593" width="44.5703125" style="64" customWidth="1"/>
    <col min="14594" max="14594" width="8.140625" style="64" customWidth="1"/>
    <col min="14595" max="14595" width="7.42578125" style="64" customWidth="1"/>
    <col min="14596" max="14596" width="9.85546875" style="64" customWidth="1"/>
    <col min="14597" max="14597" width="13.140625" style="64" customWidth="1"/>
    <col min="14598" max="14847" width="9.28515625" style="64"/>
    <col min="14848" max="14848" width="7.140625" style="64" customWidth="1"/>
    <col min="14849" max="14849" width="44.5703125" style="64" customWidth="1"/>
    <col min="14850" max="14850" width="8.140625" style="64" customWidth="1"/>
    <col min="14851" max="14851" width="7.42578125" style="64" customWidth="1"/>
    <col min="14852" max="14852" width="9.85546875" style="64" customWidth="1"/>
    <col min="14853" max="14853" width="13.140625" style="64" customWidth="1"/>
    <col min="14854" max="15103" width="9.28515625" style="64"/>
    <col min="15104" max="15104" width="7.140625" style="64" customWidth="1"/>
    <col min="15105" max="15105" width="44.5703125" style="64" customWidth="1"/>
    <col min="15106" max="15106" width="8.140625" style="64" customWidth="1"/>
    <col min="15107" max="15107" width="7.42578125" style="64" customWidth="1"/>
    <col min="15108" max="15108" width="9.85546875" style="64" customWidth="1"/>
    <col min="15109" max="15109" width="13.140625" style="64" customWidth="1"/>
    <col min="15110" max="15359" width="9.28515625" style="64"/>
    <col min="15360" max="15360" width="7.140625" style="64" customWidth="1"/>
    <col min="15361" max="15361" width="44.5703125" style="64" customWidth="1"/>
    <col min="15362" max="15362" width="8.140625" style="64" customWidth="1"/>
    <col min="15363" max="15363" width="7.42578125" style="64" customWidth="1"/>
    <col min="15364" max="15364" width="9.85546875" style="64" customWidth="1"/>
    <col min="15365" max="15365" width="13.140625" style="64" customWidth="1"/>
    <col min="15366" max="15615" width="9.28515625" style="64"/>
    <col min="15616" max="15616" width="7.140625" style="64" customWidth="1"/>
    <col min="15617" max="15617" width="44.5703125" style="64" customWidth="1"/>
    <col min="15618" max="15618" width="8.140625" style="64" customWidth="1"/>
    <col min="15619" max="15619" width="7.42578125" style="64" customWidth="1"/>
    <col min="15620" max="15620" width="9.85546875" style="64" customWidth="1"/>
    <col min="15621" max="15621" width="13.140625" style="64" customWidth="1"/>
    <col min="15622" max="15871" width="9.28515625" style="64"/>
    <col min="15872" max="15872" width="7.140625" style="64" customWidth="1"/>
    <col min="15873" max="15873" width="44.5703125" style="64" customWidth="1"/>
    <col min="15874" max="15874" width="8.140625" style="64" customWidth="1"/>
    <col min="15875" max="15875" width="7.42578125" style="64" customWidth="1"/>
    <col min="15876" max="15876" width="9.85546875" style="64" customWidth="1"/>
    <col min="15877" max="15877" width="13.140625" style="64" customWidth="1"/>
    <col min="15878" max="16127" width="9.28515625" style="64"/>
    <col min="16128" max="16128" width="7.140625" style="64" customWidth="1"/>
    <col min="16129" max="16129" width="44.5703125" style="64" customWidth="1"/>
    <col min="16130" max="16130" width="8.140625" style="64" customWidth="1"/>
    <col min="16131" max="16131" width="7.42578125" style="64" customWidth="1"/>
    <col min="16132" max="16132" width="9.85546875" style="64" customWidth="1"/>
    <col min="16133" max="16133" width="13.140625" style="64" customWidth="1"/>
    <col min="16134" max="16384" width="9.28515625" style="64"/>
  </cols>
  <sheetData>
    <row r="1" spans="2:11">
      <c r="C1" s="932"/>
    </row>
    <row r="2" spans="2:11">
      <c r="C2" s="932"/>
    </row>
    <row r="3" spans="2:11">
      <c r="E3" s="90" t="s">
        <v>1265</v>
      </c>
      <c r="F3" s="65"/>
      <c r="G3" s="90" t="s">
        <v>1990</v>
      </c>
      <c r="H3" s="97"/>
      <c r="I3" s="90" t="s">
        <v>1991</v>
      </c>
      <c r="J3" s="97"/>
      <c r="K3" s="90" t="s">
        <v>1992</v>
      </c>
    </row>
    <row r="5" spans="2:11">
      <c r="C5" s="87" t="s">
        <v>67</v>
      </c>
    </row>
    <row r="6" spans="2:11" ht="9.9499999999999993" customHeight="1"/>
    <row r="7" spans="2:11">
      <c r="B7" s="88" t="s">
        <v>1110</v>
      </c>
      <c r="C7" s="84" t="s">
        <v>1310</v>
      </c>
      <c r="E7" s="57">
        <f>'1-Razdjelnici'!F198</f>
        <v>0</v>
      </c>
      <c r="G7" s="57">
        <f>'1-Razdjelnici'!K198</f>
        <v>0</v>
      </c>
      <c r="I7" s="57">
        <f>'1-Razdjelnici'!P198</f>
        <v>0</v>
      </c>
      <c r="K7" s="57">
        <f>'1-Razdjelnici'!U198</f>
        <v>0</v>
      </c>
    </row>
    <row r="8" spans="2:11">
      <c r="B8" s="88" t="s">
        <v>1109</v>
      </c>
      <c r="C8" s="84" t="s">
        <v>1311</v>
      </c>
      <c r="E8" s="57">
        <f>'2-Rasvjeta'!F100</f>
        <v>0</v>
      </c>
      <c r="G8" s="57">
        <f>'2-Rasvjeta'!K100</f>
        <v>0</v>
      </c>
      <c r="I8" s="57">
        <f>'2-Rasvjeta'!P100</f>
        <v>0</v>
      </c>
      <c r="K8" s="57">
        <f>'2-Rasvjeta'!U100</f>
        <v>0</v>
      </c>
    </row>
    <row r="9" spans="2:11">
      <c r="B9" s="88" t="s">
        <v>44</v>
      </c>
      <c r="C9" s="84" t="s">
        <v>1312</v>
      </c>
      <c r="E9" s="57">
        <f>'3-Jaka struja'!F52</f>
        <v>0</v>
      </c>
      <c r="G9" s="57">
        <f>'3-Jaka struja'!K52</f>
        <v>0</v>
      </c>
      <c r="I9" s="57">
        <f>'3-Jaka struja'!P52</f>
        <v>0</v>
      </c>
      <c r="K9" s="57">
        <f>'3-Jaka struja'!U52</f>
        <v>0</v>
      </c>
    </row>
    <row r="10" spans="2:11">
      <c r="B10" s="88" t="s">
        <v>45</v>
      </c>
      <c r="C10" s="84" t="s">
        <v>1313</v>
      </c>
      <c r="E10" s="57">
        <f>'4-Slaba struja'!F63</f>
        <v>0</v>
      </c>
      <c r="G10" s="57">
        <f>'4-Slaba struja'!K63</f>
        <v>0</v>
      </c>
      <c r="I10" s="57">
        <f>'4-Slaba struja'!P63</f>
        <v>0</v>
      </c>
      <c r="K10" s="57">
        <f>'4-Slaba struja'!U63</f>
        <v>0</v>
      </c>
    </row>
    <row r="11" spans="2:11">
      <c r="B11" s="88" t="s">
        <v>46</v>
      </c>
      <c r="C11" s="84" t="s">
        <v>1314</v>
      </c>
      <c r="E11" s="57">
        <f>'5-Zaštita od munje'!F24</f>
        <v>0</v>
      </c>
      <c r="G11" s="57">
        <f>'5-Zaštita od munje'!K24</f>
        <v>0</v>
      </c>
      <c r="I11" s="57">
        <f>'5-Zaštita od munje'!P24</f>
        <v>0</v>
      </c>
      <c r="K11" s="57">
        <f>'5-Zaštita od munje'!U24</f>
        <v>0</v>
      </c>
    </row>
    <row r="12" spans="2:11">
      <c r="B12" s="88" t="s">
        <v>1279</v>
      </c>
      <c r="C12" s="89" t="s">
        <v>1315</v>
      </c>
      <c r="E12" s="57">
        <f>'6-Solarna elektrana'!F23</f>
        <v>0</v>
      </c>
      <c r="G12" s="57">
        <f>'6-Solarna elektrana'!K23</f>
        <v>0</v>
      </c>
      <c r="I12" s="57">
        <f>'6-Solarna elektrana'!P23</f>
        <v>0</v>
      </c>
      <c r="K12" s="57">
        <f>'6-Solarna elektrana'!U23</f>
        <v>0</v>
      </c>
    </row>
    <row r="13" spans="2:11">
      <c r="B13" s="88" t="s">
        <v>1281</v>
      </c>
      <c r="C13" s="89" t="s">
        <v>1316</v>
      </c>
      <c r="E13" s="57">
        <f>'7-Grijači žljebova'!F19</f>
        <v>0</v>
      </c>
      <c r="G13" s="57">
        <f>'7-Grijači žljebova'!K19</f>
        <v>0</v>
      </c>
      <c r="I13" s="57">
        <f>'7-Grijači žljebova'!P19</f>
        <v>0</v>
      </c>
      <c r="K13" s="57">
        <f>'7-Grijači žljebova'!U19</f>
        <v>0</v>
      </c>
    </row>
    <row r="14" spans="2:11" s="51" customFormat="1">
      <c r="B14" s="88" t="s">
        <v>1283</v>
      </c>
      <c r="C14" s="89" t="s">
        <v>1317</v>
      </c>
      <c r="D14" s="85"/>
      <c r="E14" s="86">
        <f>'8-Katodna zaštita'!F16</f>
        <v>0</v>
      </c>
      <c r="F14" s="86"/>
      <c r="G14" s="86">
        <f>'8-Katodna zaštita'!K16</f>
        <v>0</v>
      </c>
      <c r="H14" s="99"/>
      <c r="I14" s="86">
        <f>'8-Katodna zaštita'!P16</f>
        <v>0</v>
      </c>
      <c r="J14" s="99"/>
      <c r="K14" s="86">
        <f>'8-Katodna zaštita'!U16</f>
        <v>0</v>
      </c>
    </row>
    <row r="15" spans="2:11" s="51" customFormat="1">
      <c r="B15" s="88" t="s">
        <v>1285</v>
      </c>
      <c r="C15" s="89" t="s">
        <v>1318</v>
      </c>
      <c r="D15" s="85"/>
      <c r="E15" s="86">
        <f>'9-Ulazna Rampa'!F19</f>
        <v>0</v>
      </c>
      <c r="F15" s="86"/>
      <c r="G15" s="86">
        <f>'9-Ulazna Rampa'!K19</f>
        <v>0</v>
      </c>
      <c r="H15" s="99"/>
      <c r="I15" s="86">
        <f>'9-Ulazna Rampa'!P19</f>
        <v>0</v>
      </c>
      <c r="J15" s="99"/>
      <c r="K15" s="86">
        <f>'9-Ulazna Rampa'!U19</f>
        <v>0</v>
      </c>
    </row>
    <row r="16" spans="2:11" s="51" customFormat="1">
      <c r="B16" s="88" t="s">
        <v>1188</v>
      </c>
      <c r="C16" s="84" t="s">
        <v>1319</v>
      </c>
      <c r="D16" s="85"/>
      <c r="E16" s="86">
        <f>'10-Ostali troškovi'!F21</f>
        <v>0</v>
      </c>
      <c r="F16" s="86"/>
      <c r="G16" s="86">
        <f>'10-Ostali troškovi'!K21</f>
        <v>0</v>
      </c>
      <c r="H16" s="99"/>
      <c r="I16" s="86">
        <f>'10-Ostali troškovi'!P21</f>
        <v>0</v>
      </c>
      <c r="J16" s="99"/>
      <c r="K16" s="86">
        <f>'10-Ostali troškovi'!U21</f>
        <v>0</v>
      </c>
    </row>
    <row r="17" spans="2:11" s="51" customFormat="1" ht="8.1" customHeight="1">
      <c r="B17" s="84"/>
      <c r="C17" s="84"/>
      <c r="D17" s="85"/>
      <c r="E17" s="86"/>
      <c r="F17" s="86"/>
      <c r="G17" s="86"/>
      <c r="H17" s="99"/>
      <c r="I17" s="86"/>
      <c r="J17" s="99"/>
      <c r="K17" s="86"/>
    </row>
    <row r="18" spans="2:11" ht="17.25" customHeight="1">
      <c r="B18" s="1031"/>
      <c r="C18" s="94" t="s">
        <v>1265</v>
      </c>
      <c r="D18" s="91"/>
      <c r="E18" s="95">
        <f>SUM(E7:E17)</f>
        <v>0</v>
      </c>
      <c r="G18" s="96">
        <f>SUM(G7:G16)</f>
        <v>0</v>
      </c>
      <c r="I18" s="96">
        <f t="shared" ref="I18:K18" si="0">SUM(I7:I16)</f>
        <v>0</v>
      </c>
      <c r="K18" s="96">
        <f t="shared" si="0"/>
        <v>0</v>
      </c>
    </row>
    <row r="19" spans="2:11" ht="8.1" customHeight="1">
      <c r="B19" s="79"/>
      <c r="C19" s="93"/>
      <c r="D19" s="91"/>
      <c r="E19" s="92"/>
    </row>
    <row r="20" spans="2:11" ht="17.25" customHeight="1">
      <c r="B20" s="1031"/>
      <c r="C20" s="94" t="s">
        <v>1266</v>
      </c>
      <c r="D20" s="91"/>
      <c r="E20" s="95">
        <f>E18*25%</f>
        <v>0</v>
      </c>
      <c r="G20" s="96">
        <f>G18*25%</f>
        <v>0</v>
      </c>
      <c r="I20" s="96">
        <f t="shared" ref="I20:K20" si="1">I18*25%</f>
        <v>0</v>
      </c>
      <c r="K20" s="96">
        <f t="shared" si="1"/>
        <v>0</v>
      </c>
    </row>
    <row r="21" spans="2:11" ht="8.1" customHeight="1">
      <c r="B21" s="79"/>
      <c r="C21" s="93"/>
      <c r="D21" s="91"/>
      <c r="E21" s="92"/>
    </row>
    <row r="22" spans="2:11" ht="17.25" customHeight="1">
      <c r="B22" s="1031"/>
      <c r="C22" s="94" t="s">
        <v>1267</v>
      </c>
      <c r="D22" s="91"/>
      <c r="E22" s="95">
        <f>SUM(E18:E21)</f>
        <v>0</v>
      </c>
      <c r="G22" s="96">
        <f>SUM(G18,G20)</f>
        <v>0</v>
      </c>
      <c r="I22" s="96">
        <f t="shared" ref="I22:K22" si="2">SUM(I18,I20)</f>
        <v>0</v>
      </c>
      <c r="K22" s="96">
        <f t="shared" si="2"/>
        <v>0</v>
      </c>
    </row>
    <row r="25" spans="2:11">
      <c r="D25" s="84"/>
    </row>
    <row r="26" spans="2:11">
      <c r="D26" s="84"/>
    </row>
  </sheetData>
  <sheetProtection password="E4C2" sheet="1" objects="1" scenarios="1"/>
  <pageMargins left="0.78740157480314965" right="0.19685039370078741" top="0.62992125984251968" bottom="0.55118110236220474" header="0.31496062992125984" footer="0.27559055118110237"/>
  <pageSetup paperSize="9" scale="90"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F0"/>
    <pageSetUpPr fitToPage="1"/>
  </sheetPr>
  <dimension ref="A1:J54"/>
  <sheetViews>
    <sheetView windowProtection="1" showGridLines="0" topLeftCell="A7" workbookViewId="0">
      <selection activeCell="F25" sqref="F25"/>
    </sheetView>
  </sheetViews>
  <sheetFormatPr defaultRowHeight="12.75"/>
  <cols>
    <col min="1" max="1" width="14.7109375" style="342" customWidth="1"/>
    <col min="2" max="2" width="40.7109375" style="343" customWidth="1"/>
    <col min="3" max="3" width="10.140625" style="344" customWidth="1"/>
    <col min="4" max="4" width="10.140625" style="726" customWidth="1"/>
    <col min="5" max="5" width="11.7109375" style="345" customWidth="1"/>
    <col min="6" max="6" width="14.28515625" style="345" customWidth="1"/>
    <col min="7" max="16384" width="9.140625" style="346"/>
  </cols>
  <sheetData>
    <row r="1" spans="1:6" ht="13.15" customHeight="1">
      <c r="A1" s="360"/>
      <c r="B1" s="725"/>
      <c r="C1" s="725"/>
      <c r="D1" s="725"/>
      <c r="E1" s="390"/>
      <c r="F1" s="390"/>
    </row>
    <row r="2" spans="1:6" ht="13.15" customHeight="1">
      <c r="A2" s="360"/>
      <c r="B2" s="725"/>
      <c r="C2" s="725"/>
      <c r="D2" s="725"/>
      <c r="E2" s="390"/>
      <c r="F2" s="390"/>
    </row>
    <row r="3" spans="1:6" ht="13.15" customHeight="1">
      <c r="A3" s="360"/>
      <c r="B3" s="725"/>
      <c r="C3" s="725"/>
      <c r="D3" s="725"/>
      <c r="E3" s="390"/>
      <c r="F3" s="390"/>
    </row>
    <row r="4" spans="1:6" ht="13.15" customHeight="1">
      <c r="A4" s="360"/>
      <c r="B4" s="725"/>
      <c r="C4" s="725"/>
      <c r="D4" s="725"/>
      <c r="E4" s="390"/>
      <c r="F4" s="390"/>
    </row>
    <row r="5" spans="1:6" ht="13.15" customHeight="1">
      <c r="A5" s="360"/>
      <c r="B5" s="725"/>
      <c r="C5" s="725"/>
      <c r="D5" s="725"/>
      <c r="E5" s="390"/>
      <c r="F5" s="390"/>
    </row>
    <row r="6" spans="1:6" ht="13.15" customHeight="1">
      <c r="A6" s="360"/>
      <c r="B6" s="725"/>
      <c r="C6" s="725"/>
      <c r="D6" s="725"/>
      <c r="E6" s="390"/>
      <c r="F6" s="390"/>
    </row>
    <row r="7" spans="1:6" ht="13.15" customHeight="1">
      <c r="A7" s="360"/>
      <c r="B7" s="725"/>
      <c r="C7" s="725"/>
      <c r="D7" s="725"/>
      <c r="E7" s="390"/>
      <c r="F7" s="390"/>
    </row>
    <row r="8" spans="1:6" ht="13.15" customHeight="1">
      <c r="A8" s="360"/>
      <c r="B8" s="725"/>
      <c r="C8" s="725"/>
      <c r="D8" s="725"/>
      <c r="E8" s="390"/>
      <c r="F8" s="390"/>
    </row>
    <row r="9" spans="1:6" ht="13.15" customHeight="1">
      <c r="A9" s="360"/>
      <c r="B9" s="725"/>
      <c r="C9" s="725"/>
      <c r="D9" s="725"/>
      <c r="E9" s="390"/>
      <c r="F9" s="390"/>
    </row>
    <row r="10" spans="1:6" ht="13.15" customHeight="1">
      <c r="A10" s="360"/>
      <c r="B10" s="725"/>
      <c r="C10" s="725"/>
      <c r="D10" s="725"/>
      <c r="E10" s="390"/>
      <c r="F10" s="390"/>
    </row>
    <row r="11" spans="1:6" ht="13.15" customHeight="1">
      <c r="A11" s="360"/>
      <c r="B11" s="725"/>
      <c r="C11" s="725"/>
      <c r="D11" s="725"/>
      <c r="E11" s="390"/>
      <c r="F11" s="390"/>
    </row>
    <row r="12" spans="1:6" ht="13.15" customHeight="1">
      <c r="A12" s="360"/>
      <c r="B12" s="725"/>
      <c r="C12" s="725"/>
      <c r="D12" s="725"/>
      <c r="E12" s="390"/>
      <c r="F12" s="390"/>
    </row>
    <row r="13" spans="1:6" ht="13.15" customHeight="1">
      <c r="A13" s="360"/>
      <c r="B13" s="725"/>
      <c r="C13" s="725"/>
      <c r="D13" s="725"/>
      <c r="E13" s="390"/>
      <c r="F13" s="390"/>
    </row>
    <row r="14" spans="1:6" ht="13.15" customHeight="1">
      <c r="A14" s="360"/>
      <c r="B14" s="725"/>
      <c r="C14" s="725"/>
      <c r="D14" s="725"/>
      <c r="E14" s="390"/>
      <c r="F14" s="390"/>
    </row>
    <row r="15" spans="1:6" ht="13.15" customHeight="1">
      <c r="A15" s="360"/>
      <c r="B15" s="725"/>
      <c r="C15" s="725"/>
      <c r="D15" s="725"/>
      <c r="E15" s="390"/>
      <c r="F15" s="390"/>
    </row>
    <row r="16" spans="1:6" ht="13.15" customHeight="1">
      <c r="A16" s="360"/>
      <c r="B16" s="725"/>
      <c r="C16" s="725"/>
      <c r="D16" s="725"/>
      <c r="E16" s="390"/>
      <c r="F16" s="390"/>
    </row>
    <row r="17" spans="1:10" ht="13.15" customHeight="1">
      <c r="A17" s="360"/>
      <c r="B17" s="725"/>
      <c r="C17" s="725"/>
      <c r="D17" s="725"/>
      <c r="E17" s="390"/>
      <c r="F17" s="390"/>
    </row>
    <row r="18" spans="1:10" ht="13.15" customHeight="1">
      <c r="A18" s="360"/>
      <c r="B18" s="725"/>
      <c r="C18" s="725"/>
      <c r="D18" s="725"/>
      <c r="E18" s="390"/>
      <c r="F18" s="390"/>
    </row>
    <row r="19" spans="1:10" ht="13.15" customHeight="1">
      <c r="A19" s="360"/>
      <c r="B19" s="725"/>
      <c r="C19" s="725"/>
      <c r="D19" s="725"/>
      <c r="E19" s="390"/>
      <c r="F19" s="390"/>
    </row>
    <row r="20" spans="1:10" ht="13.15" customHeight="1">
      <c r="A20" s="360"/>
      <c r="B20" s="725"/>
      <c r="C20" s="725"/>
      <c r="D20" s="725"/>
      <c r="E20" s="390"/>
      <c r="F20" s="390"/>
    </row>
    <row r="21" spans="1:10" ht="13.15" customHeight="1">
      <c r="A21" s="360"/>
      <c r="B21" s="725"/>
      <c r="C21" s="725"/>
      <c r="D21" s="725"/>
      <c r="E21" s="390"/>
      <c r="F21" s="390"/>
    </row>
    <row r="22" spans="1:10" ht="13.15" customHeight="1">
      <c r="A22" s="360"/>
      <c r="B22" s="725"/>
      <c r="C22" s="725"/>
      <c r="D22" s="725"/>
      <c r="E22" s="390"/>
      <c r="F22" s="390"/>
    </row>
    <row r="23" spans="1:10" ht="13.15" customHeight="1">
      <c r="A23" s="360"/>
      <c r="B23" s="725"/>
      <c r="C23" s="725"/>
      <c r="D23" s="725"/>
      <c r="E23" s="390"/>
      <c r="F23" s="390"/>
    </row>
    <row r="24" spans="1:10" ht="13.15" customHeight="1">
      <c r="A24" s="360"/>
      <c r="B24" s="725"/>
      <c r="C24" s="725"/>
      <c r="D24" s="725"/>
      <c r="E24" s="390"/>
      <c r="F24" s="390"/>
    </row>
    <row r="25" spans="1:10" ht="13.15" customHeight="1">
      <c r="A25" s="360"/>
      <c r="B25" s="725"/>
      <c r="C25" s="725"/>
      <c r="D25" s="725"/>
      <c r="E25" s="390"/>
      <c r="F25" s="390"/>
    </row>
    <row r="26" spans="1:10" ht="13.15" customHeight="1">
      <c r="A26" s="360"/>
      <c r="B26" s="725"/>
      <c r="C26" s="725"/>
      <c r="D26" s="725"/>
      <c r="E26" s="390"/>
      <c r="F26" s="390"/>
    </row>
    <row r="27" spans="1:10" ht="30" customHeight="1">
      <c r="A27" s="1136" t="s">
        <v>2178</v>
      </c>
      <c r="B27" s="1136"/>
      <c r="C27" s="1136"/>
      <c r="D27" s="1136"/>
      <c r="E27" s="1136"/>
      <c r="F27" s="1136"/>
      <c r="G27" s="1136"/>
      <c r="H27" s="1136"/>
      <c r="I27" s="1136"/>
      <c r="J27" s="1136"/>
    </row>
    <row r="28" spans="1:10">
      <c r="A28" s="360"/>
      <c r="B28" s="725"/>
      <c r="C28" s="725"/>
      <c r="D28" s="725"/>
      <c r="E28" s="390"/>
      <c r="F28" s="390"/>
    </row>
    <row r="29" spans="1:10">
      <c r="A29" s="360"/>
      <c r="B29" s="725"/>
      <c r="C29" s="725"/>
      <c r="D29" s="725"/>
      <c r="E29" s="390"/>
      <c r="F29" s="390"/>
    </row>
    <row r="30" spans="1:10">
      <c r="A30" s="360"/>
      <c r="B30" s="725"/>
      <c r="C30" s="725"/>
      <c r="D30" s="725"/>
      <c r="E30" s="390"/>
      <c r="F30" s="390"/>
    </row>
    <row r="31" spans="1:10">
      <c r="A31" s="360"/>
      <c r="B31" s="725"/>
      <c r="C31" s="725"/>
      <c r="D31" s="725"/>
      <c r="E31" s="390"/>
      <c r="F31" s="390"/>
    </row>
    <row r="32" spans="1:10">
      <c r="A32" s="360"/>
      <c r="B32" s="725"/>
      <c r="C32" s="725"/>
      <c r="D32" s="725"/>
      <c r="E32" s="390"/>
      <c r="F32" s="390"/>
    </row>
    <row r="33" spans="1:6">
      <c r="A33" s="360"/>
      <c r="B33" s="725"/>
      <c r="C33" s="725"/>
      <c r="D33" s="725"/>
      <c r="E33" s="390"/>
      <c r="F33" s="390"/>
    </row>
    <row r="34" spans="1:6">
      <c r="A34" s="360"/>
      <c r="B34" s="725"/>
      <c r="C34" s="725"/>
      <c r="D34" s="725"/>
      <c r="E34" s="390"/>
      <c r="F34" s="390"/>
    </row>
    <row r="35" spans="1:6">
      <c r="A35" s="360"/>
      <c r="B35" s="725"/>
      <c r="C35" s="725"/>
      <c r="D35" s="725"/>
      <c r="E35" s="390"/>
      <c r="F35" s="390"/>
    </row>
    <row r="36" spans="1:6">
      <c r="A36" s="360"/>
      <c r="B36" s="725"/>
      <c r="C36" s="725"/>
      <c r="D36" s="725"/>
      <c r="E36" s="390"/>
      <c r="F36" s="390"/>
    </row>
    <row r="37" spans="1:6">
      <c r="A37" s="360"/>
      <c r="B37" s="725"/>
      <c r="C37" s="725"/>
      <c r="D37" s="725"/>
      <c r="E37" s="390"/>
      <c r="F37" s="390"/>
    </row>
    <row r="38" spans="1:6">
      <c r="A38" s="360"/>
      <c r="B38" s="725"/>
      <c r="C38" s="725"/>
      <c r="D38" s="725"/>
      <c r="E38" s="390"/>
      <c r="F38" s="390"/>
    </row>
    <row r="39" spans="1:6">
      <c r="A39" s="360"/>
      <c r="B39" s="725"/>
      <c r="C39" s="725"/>
      <c r="D39" s="725"/>
      <c r="E39" s="390"/>
      <c r="F39" s="390"/>
    </row>
    <row r="40" spans="1:6">
      <c r="A40" s="360"/>
      <c r="B40" s="725"/>
      <c r="C40" s="725"/>
      <c r="D40" s="725"/>
      <c r="E40" s="390"/>
      <c r="F40" s="390"/>
    </row>
    <row r="41" spans="1:6">
      <c r="A41" s="360"/>
      <c r="B41" s="725"/>
      <c r="C41" s="725"/>
      <c r="D41" s="725"/>
      <c r="E41" s="390"/>
      <c r="F41" s="390"/>
    </row>
    <row r="42" spans="1:6">
      <c r="A42" s="360"/>
      <c r="B42" s="725"/>
      <c r="C42" s="725"/>
      <c r="D42" s="725"/>
      <c r="E42" s="390"/>
      <c r="F42" s="390"/>
    </row>
    <row r="43" spans="1:6">
      <c r="A43" s="360"/>
      <c r="B43" s="725"/>
      <c r="C43" s="725"/>
      <c r="D43" s="725"/>
      <c r="E43" s="390"/>
      <c r="F43" s="390"/>
    </row>
    <row r="44" spans="1:6">
      <c r="A44" s="360"/>
      <c r="B44" s="725"/>
      <c r="C44" s="725"/>
      <c r="D44" s="725"/>
      <c r="E44" s="390"/>
      <c r="F44" s="390"/>
    </row>
    <row r="45" spans="1:6">
      <c r="A45" s="360"/>
      <c r="B45" s="725"/>
      <c r="C45" s="725"/>
      <c r="D45" s="725"/>
      <c r="E45" s="390"/>
      <c r="F45" s="390"/>
    </row>
    <row r="46" spans="1:6">
      <c r="A46" s="360"/>
      <c r="B46" s="725"/>
      <c r="C46" s="725"/>
      <c r="D46" s="725"/>
      <c r="E46" s="390"/>
      <c r="F46" s="390"/>
    </row>
    <row r="47" spans="1:6">
      <c r="A47" s="360"/>
      <c r="B47" s="725"/>
      <c r="C47" s="725"/>
      <c r="D47" s="725"/>
      <c r="E47" s="390"/>
      <c r="F47" s="390"/>
    </row>
    <row r="48" spans="1:6">
      <c r="A48" s="360"/>
      <c r="B48" s="725"/>
      <c r="C48" s="725"/>
      <c r="D48" s="725"/>
      <c r="E48" s="390"/>
      <c r="F48" s="390"/>
    </row>
    <row r="49" spans="1:6">
      <c r="A49" s="360"/>
      <c r="B49" s="725"/>
      <c r="C49" s="725"/>
      <c r="D49" s="725"/>
      <c r="E49" s="390"/>
      <c r="F49" s="390"/>
    </row>
    <row r="50" spans="1:6">
      <c r="A50" s="360"/>
      <c r="B50" s="725"/>
      <c r="C50" s="725"/>
      <c r="D50" s="725"/>
      <c r="E50" s="390"/>
      <c r="F50" s="390"/>
    </row>
    <row r="51" spans="1:6">
      <c r="A51" s="360"/>
      <c r="B51" s="725"/>
      <c r="C51" s="725"/>
      <c r="D51" s="725"/>
      <c r="E51" s="390"/>
      <c r="F51" s="390"/>
    </row>
    <row r="52" spans="1:6">
      <c r="A52" s="360"/>
      <c r="B52" s="725"/>
      <c r="C52" s="725"/>
      <c r="D52" s="725"/>
      <c r="E52" s="390"/>
      <c r="F52" s="390"/>
    </row>
    <row r="53" spans="1:6">
      <c r="A53" s="360"/>
      <c r="B53" s="725"/>
      <c r="C53" s="725"/>
      <c r="D53" s="725"/>
      <c r="E53" s="390"/>
      <c r="F53" s="390"/>
    </row>
    <row r="54" spans="1:6">
      <c r="A54" s="360"/>
      <c r="B54" s="725"/>
      <c r="C54" s="725"/>
      <c r="D54" s="725"/>
      <c r="E54" s="390"/>
      <c r="F54" s="390"/>
    </row>
  </sheetData>
  <sheetProtection password="E4C2" sheet="1" objects="1" scenarios="1"/>
  <mergeCells count="1">
    <mergeCell ref="A27:J27"/>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F0"/>
    <pageSetUpPr fitToPage="1"/>
  </sheetPr>
  <dimension ref="A1:U929"/>
  <sheetViews>
    <sheetView windowProtection="1" tabSelected="1" view="pageBreakPreview" zoomScaleNormal="100" zoomScaleSheetLayoutView="100" workbookViewId="0">
      <pane xSplit="1" ySplit="3" topLeftCell="B46" activePane="bottomRight" state="frozen"/>
      <selection activeCell="F25" sqref="F25"/>
      <selection pane="topRight" activeCell="F25" sqref="F25"/>
      <selection pane="bottomLeft" activeCell="F25" sqref="F25"/>
      <selection pane="bottomRight" activeCell="F51" sqref="F51"/>
    </sheetView>
  </sheetViews>
  <sheetFormatPr defaultColWidth="9.28515625" defaultRowHeight="12.75"/>
  <cols>
    <col min="1" max="1" width="5" style="244" bestFit="1" customWidth="1"/>
    <col min="2" max="2" width="45.42578125" style="245" customWidth="1"/>
    <col min="3" max="4" width="7.85546875" style="185" customWidth="1"/>
    <col min="5" max="5" width="7.85546875" style="112" customWidth="1"/>
    <col min="6" max="6" width="10.5703125" style="186" customWidth="1"/>
    <col min="7" max="7" width="3.7109375" style="112" customWidth="1"/>
    <col min="8" max="9" width="7.85546875" style="185" customWidth="1"/>
    <col min="10" max="10" width="7.85546875" style="112" customWidth="1"/>
    <col min="11" max="11" width="10.5703125" style="186" customWidth="1"/>
    <col min="12" max="12" width="3.7109375" style="112" customWidth="1"/>
    <col min="13" max="14" width="7.85546875" style="185" customWidth="1"/>
    <col min="15" max="15" width="7.85546875" style="112" customWidth="1"/>
    <col min="16" max="16" width="10.5703125" style="186" customWidth="1"/>
    <col min="17" max="17" width="3.7109375" style="112" customWidth="1"/>
    <col min="18" max="19" width="7.85546875" style="185" customWidth="1"/>
    <col min="20" max="20" width="7.85546875" style="112" customWidth="1"/>
    <col min="21" max="21" width="10.5703125" style="186" customWidth="1"/>
    <col min="22" max="256" width="9.28515625" style="112"/>
    <col min="257" max="257" width="7.140625" style="112" customWidth="1"/>
    <col min="258" max="258" width="43.42578125" style="112" customWidth="1"/>
    <col min="259" max="259" width="8.140625" style="112" customWidth="1"/>
    <col min="260" max="260" width="7.42578125" style="112" customWidth="1"/>
    <col min="261" max="261" width="9.85546875" style="112" customWidth="1"/>
    <col min="262" max="262" width="14.85546875" style="112" customWidth="1"/>
    <col min="263" max="512" width="9.28515625" style="112"/>
    <col min="513" max="513" width="7.140625" style="112" customWidth="1"/>
    <col min="514" max="514" width="43.42578125" style="112" customWidth="1"/>
    <col min="515" max="515" width="8.140625" style="112" customWidth="1"/>
    <col min="516" max="516" width="7.42578125" style="112" customWidth="1"/>
    <col min="517" max="517" width="9.85546875" style="112" customWidth="1"/>
    <col min="518" max="518" width="14.85546875" style="112" customWidth="1"/>
    <col min="519" max="768" width="9.28515625" style="112"/>
    <col min="769" max="769" width="7.140625" style="112" customWidth="1"/>
    <col min="770" max="770" width="43.42578125" style="112" customWidth="1"/>
    <col min="771" max="771" width="8.140625" style="112" customWidth="1"/>
    <col min="772" max="772" width="7.42578125" style="112" customWidth="1"/>
    <col min="773" max="773" width="9.85546875" style="112" customWidth="1"/>
    <col min="774" max="774" width="14.85546875" style="112" customWidth="1"/>
    <col min="775" max="1024" width="9.28515625" style="112"/>
    <col min="1025" max="1025" width="7.140625" style="112" customWidth="1"/>
    <col min="1026" max="1026" width="43.42578125" style="112" customWidth="1"/>
    <col min="1027" max="1027" width="8.140625" style="112" customWidth="1"/>
    <col min="1028" max="1028" width="7.42578125" style="112" customWidth="1"/>
    <col min="1029" max="1029" width="9.85546875" style="112" customWidth="1"/>
    <col min="1030" max="1030" width="14.85546875" style="112" customWidth="1"/>
    <col min="1031" max="1280" width="9.28515625" style="112"/>
    <col min="1281" max="1281" width="7.140625" style="112" customWidth="1"/>
    <col min="1282" max="1282" width="43.42578125" style="112" customWidth="1"/>
    <col min="1283" max="1283" width="8.140625" style="112" customWidth="1"/>
    <col min="1284" max="1284" width="7.42578125" style="112" customWidth="1"/>
    <col min="1285" max="1285" width="9.85546875" style="112" customWidth="1"/>
    <col min="1286" max="1286" width="14.85546875" style="112" customWidth="1"/>
    <col min="1287" max="1536" width="9.28515625" style="112"/>
    <col min="1537" max="1537" width="7.140625" style="112" customWidth="1"/>
    <col min="1538" max="1538" width="43.42578125" style="112" customWidth="1"/>
    <col min="1539" max="1539" width="8.140625" style="112" customWidth="1"/>
    <col min="1540" max="1540" width="7.42578125" style="112" customWidth="1"/>
    <col min="1541" max="1541" width="9.85546875" style="112" customWidth="1"/>
    <col min="1542" max="1542" width="14.85546875" style="112" customWidth="1"/>
    <col min="1543" max="1792" width="9.28515625" style="112"/>
    <col min="1793" max="1793" width="7.140625" style="112" customWidth="1"/>
    <col min="1794" max="1794" width="43.42578125" style="112" customWidth="1"/>
    <col min="1795" max="1795" width="8.140625" style="112" customWidth="1"/>
    <col min="1796" max="1796" width="7.42578125" style="112" customWidth="1"/>
    <col min="1797" max="1797" width="9.85546875" style="112" customWidth="1"/>
    <col min="1798" max="1798" width="14.85546875" style="112" customWidth="1"/>
    <col min="1799" max="2048" width="9.28515625" style="112"/>
    <col min="2049" max="2049" width="7.140625" style="112" customWidth="1"/>
    <col min="2050" max="2050" width="43.42578125" style="112" customWidth="1"/>
    <col min="2051" max="2051" width="8.140625" style="112" customWidth="1"/>
    <col min="2052" max="2052" width="7.42578125" style="112" customWidth="1"/>
    <col min="2053" max="2053" width="9.85546875" style="112" customWidth="1"/>
    <col min="2054" max="2054" width="14.85546875" style="112" customWidth="1"/>
    <col min="2055" max="2304" width="9.28515625" style="112"/>
    <col min="2305" max="2305" width="7.140625" style="112" customWidth="1"/>
    <col min="2306" max="2306" width="43.42578125" style="112" customWidth="1"/>
    <col min="2307" max="2307" width="8.140625" style="112" customWidth="1"/>
    <col min="2308" max="2308" width="7.42578125" style="112" customWidth="1"/>
    <col min="2309" max="2309" width="9.85546875" style="112" customWidth="1"/>
    <col min="2310" max="2310" width="14.85546875" style="112" customWidth="1"/>
    <col min="2311" max="2560" width="9.28515625" style="112"/>
    <col min="2561" max="2561" width="7.140625" style="112" customWidth="1"/>
    <col min="2562" max="2562" width="43.42578125" style="112" customWidth="1"/>
    <col min="2563" max="2563" width="8.140625" style="112" customWidth="1"/>
    <col min="2564" max="2564" width="7.42578125" style="112" customWidth="1"/>
    <col min="2565" max="2565" width="9.85546875" style="112" customWidth="1"/>
    <col min="2566" max="2566" width="14.85546875" style="112" customWidth="1"/>
    <col min="2567" max="2816" width="9.28515625" style="112"/>
    <col min="2817" max="2817" width="7.140625" style="112" customWidth="1"/>
    <col min="2818" max="2818" width="43.42578125" style="112" customWidth="1"/>
    <col min="2819" max="2819" width="8.140625" style="112" customWidth="1"/>
    <col min="2820" max="2820" width="7.42578125" style="112" customWidth="1"/>
    <col min="2821" max="2821" width="9.85546875" style="112" customWidth="1"/>
    <col min="2822" max="2822" width="14.85546875" style="112" customWidth="1"/>
    <col min="2823" max="3072" width="9.28515625" style="112"/>
    <col min="3073" max="3073" width="7.140625" style="112" customWidth="1"/>
    <col min="3074" max="3074" width="43.42578125" style="112" customWidth="1"/>
    <col min="3075" max="3075" width="8.140625" style="112" customWidth="1"/>
    <col min="3076" max="3076" width="7.42578125" style="112" customWidth="1"/>
    <col min="3077" max="3077" width="9.85546875" style="112" customWidth="1"/>
    <col min="3078" max="3078" width="14.85546875" style="112" customWidth="1"/>
    <col min="3079" max="3328" width="9.28515625" style="112"/>
    <col min="3329" max="3329" width="7.140625" style="112" customWidth="1"/>
    <col min="3330" max="3330" width="43.42578125" style="112" customWidth="1"/>
    <col min="3331" max="3331" width="8.140625" style="112" customWidth="1"/>
    <col min="3332" max="3332" width="7.42578125" style="112" customWidth="1"/>
    <col min="3333" max="3333" width="9.85546875" style="112" customWidth="1"/>
    <col min="3334" max="3334" width="14.85546875" style="112" customWidth="1"/>
    <col min="3335" max="3584" width="9.28515625" style="112"/>
    <col min="3585" max="3585" width="7.140625" style="112" customWidth="1"/>
    <col min="3586" max="3586" width="43.42578125" style="112" customWidth="1"/>
    <col min="3587" max="3587" width="8.140625" style="112" customWidth="1"/>
    <col min="3588" max="3588" width="7.42578125" style="112" customWidth="1"/>
    <col min="3589" max="3589" width="9.85546875" style="112" customWidth="1"/>
    <col min="3590" max="3590" width="14.85546875" style="112" customWidth="1"/>
    <col min="3591" max="3840" width="9.28515625" style="112"/>
    <col min="3841" max="3841" width="7.140625" style="112" customWidth="1"/>
    <col min="3842" max="3842" width="43.42578125" style="112" customWidth="1"/>
    <col min="3843" max="3843" width="8.140625" style="112" customWidth="1"/>
    <col min="3844" max="3844" width="7.42578125" style="112" customWidth="1"/>
    <col min="3845" max="3845" width="9.85546875" style="112" customWidth="1"/>
    <col min="3846" max="3846" width="14.85546875" style="112" customWidth="1"/>
    <col min="3847" max="4096" width="9.28515625" style="112"/>
    <col min="4097" max="4097" width="7.140625" style="112" customWidth="1"/>
    <col min="4098" max="4098" width="43.42578125" style="112" customWidth="1"/>
    <col min="4099" max="4099" width="8.140625" style="112" customWidth="1"/>
    <col min="4100" max="4100" width="7.42578125" style="112" customWidth="1"/>
    <col min="4101" max="4101" width="9.85546875" style="112" customWidth="1"/>
    <col min="4102" max="4102" width="14.85546875" style="112" customWidth="1"/>
    <col min="4103" max="4352" width="9.28515625" style="112"/>
    <col min="4353" max="4353" width="7.140625" style="112" customWidth="1"/>
    <col min="4354" max="4354" width="43.42578125" style="112" customWidth="1"/>
    <col min="4355" max="4355" width="8.140625" style="112" customWidth="1"/>
    <col min="4356" max="4356" width="7.42578125" style="112" customWidth="1"/>
    <col min="4357" max="4357" width="9.85546875" style="112" customWidth="1"/>
    <col min="4358" max="4358" width="14.85546875" style="112" customWidth="1"/>
    <col min="4359" max="4608" width="9.28515625" style="112"/>
    <col min="4609" max="4609" width="7.140625" style="112" customWidth="1"/>
    <col min="4610" max="4610" width="43.42578125" style="112" customWidth="1"/>
    <col min="4611" max="4611" width="8.140625" style="112" customWidth="1"/>
    <col min="4612" max="4612" width="7.42578125" style="112" customWidth="1"/>
    <col min="4613" max="4613" width="9.85546875" style="112" customWidth="1"/>
    <col min="4614" max="4614" width="14.85546875" style="112" customWidth="1"/>
    <col min="4615" max="4864" width="9.28515625" style="112"/>
    <col min="4865" max="4865" width="7.140625" style="112" customWidth="1"/>
    <col min="4866" max="4866" width="43.42578125" style="112" customWidth="1"/>
    <col min="4867" max="4867" width="8.140625" style="112" customWidth="1"/>
    <col min="4868" max="4868" width="7.42578125" style="112" customWidth="1"/>
    <col min="4869" max="4869" width="9.85546875" style="112" customWidth="1"/>
    <col min="4870" max="4870" width="14.85546875" style="112" customWidth="1"/>
    <col min="4871" max="5120" width="9.28515625" style="112"/>
    <col min="5121" max="5121" width="7.140625" style="112" customWidth="1"/>
    <col min="5122" max="5122" width="43.42578125" style="112" customWidth="1"/>
    <col min="5123" max="5123" width="8.140625" style="112" customWidth="1"/>
    <col min="5124" max="5124" width="7.42578125" style="112" customWidth="1"/>
    <col min="5125" max="5125" width="9.85546875" style="112" customWidth="1"/>
    <col min="5126" max="5126" width="14.85546875" style="112" customWidth="1"/>
    <col min="5127" max="5376" width="9.28515625" style="112"/>
    <col min="5377" max="5377" width="7.140625" style="112" customWidth="1"/>
    <col min="5378" max="5378" width="43.42578125" style="112" customWidth="1"/>
    <col min="5379" max="5379" width="8.140625" style="112" customWidth="1"/>
    <col min="5380" max="5380" width="7.42578125" style="112" customWidth="1"/>
    <col min="5381" max="5381" width="9.85546875" style="112" customWidth="1"/>
    <col min="5382" max="5382" width="14.85546875" style="112" customWidth="1"/>
    <col min="5383" max="5632" width="9.28515625" style="112"/>
    <col min="5633" max="5633" width="7.140625" style="112" customWidth="1"/>
    <col min="5634" max="5634" width="43.42578125" style="112" customWidth="1"/>
    <col min="5635" max="5635" width="8.140625" style="112" customWidth="1"/>
    <col min="5636" max="5636" width="7.42578125" style="112" customWidth="1"/>
    <col min="5637" max="5637" width="9.85546875" style="112" customWidth="1"/>
    <col min="5638" max="5638" width="14.85546875" style="112" customWidth="1"/>
    <col min="5639" max="5888" width="9.28515625" style="112"/>
    <col min="5889" max="5889" width="7.140625" style="112" customWidth="1"/>
    <col min="5890" max="5890" width="43.42578125" style="112" customWidth="1"/>
    <col min="5891" max="5891" width="8.140625" style="112" customWidth="1"/>
    <col min="5892" max="5892" width="7.42578125" style="112" customWidth="1"/>
    <col min="5893" max="5893" width="9.85546875" style="112" customWidth="1"/>
    <col min="5894" max="5894" width="14.85546875" style="112" customWidth="1"/>
    <col min="5895" max="6144" width="9.28515625" style="112"/>
    <col min="6145" max="6145" width="7.140625" style="112" customWidth="1"/>
    <col min="6146" max="6146" width="43.42578125" style="112" customWidth="1"/>
    <col min="6147" max="6147" width="8.140625" style="112" customWidth="1"/>
    <col min="6148" max="6148" width="7.42578125" style="112" customWidth="1"/>
    <col min="6149" max="6149" width="9.85546875" style="112" customWidth="1"/>
    <col min="6150" max="6150" width="14.85546875" style="112" customWidth="1"/>
    <col min="6151" max="6400" width="9.28515625" style="112"/>
    <col min="6401" max="6401" width="7.140625" style="112" customWidth="1"/>
    <col min="6402" max="6402" width="43.42578125" style="112" customWidth="1"/>
    <col min="6403" max="6403" width="8.140625" style="112" customWidth="1"/>
    <col min="6404" max="6404" width="7.42578125" style="112" customWidth="1"/>
    <col min="6405" max="6405" width="9.85546875" style="112" customWidth="1"/>
    <col min="6406" max="6406" width="14.85546875" style="112" customWidth="1"/>
    <col min="6407" max="6656" width="9.28515625" style="112"/>
    <col min="6657" max="6657" width="7.140625" style="112" customWidth="1"/>
    <col min="6658" max="6658" width="43.42578125" style="112" customWidth="1"/>
    <col min="6659" max="6659" width="8.140625" style="112" customWidth="1"/>
    <col min="6660" max="6660" width="7.42578125" style="112" customWidth="1"/>
    <col min="6661" max="6661" width="9.85546875" style="112" customWidth="1"/>
    <col min="6662" max="6662" width="14.85546875" style="112" customWidth="1"/>
    <col min="6663" max="6912" width="9.28515625" style="112"/>
    <col min="6913" max="6913" width="7.140625" style="112" customWidth="1"/>
    <col min="6914" max="6914" width="43.42578125" style="112" customWidth="1"/>
    <col min="6915" max="6915" width="8.140625" style="112" customWidth="1"/>
    <col min="6916" max="6916" width="7.42578125" style="112" customWidth="1"/>
    <col min="6917" max="6917" width="9.85546875" style="112" customWidth="1"/>
    <col min="6918" max="6918" width="14.85546875" style="112" customWidth="1"/>
    <col min="6919" max="7168" width="9.28515625" style="112"/>
    <col min="7169" max="7169" width="7.140625" style="112" customWidth="1"/>
    <col min="7170" max="7170" width="43.42578125" style="112" customWidth="1"/>
    <col min="7171" max="7171" width="8.140625" style="112" customWidth="1"/>
    <col min="7172" max="7172" width="7.42578125" style="112" customWidth="1"/>
    <col min="7173" max="7173" width="9.85546875" style="112" customWidth="1"/>
    <col min="7174" max="7174" width="14.85546875" style="112" customWidth="1"/>
    <col min="7175" max="7424" width="9.28515625" style="112"/>
    <col min="7425" max="7425" width="7.140625" style="112" customWidth="1"/>
    <col min="7426" max="7426" width="43.42578125" style="112" customWidth="1"/>
    <col min="7427" max="7427" width="8.140625" style="112" customWidth="1"/>
    <col min="7428" max="7428" width="7.42578125" style="112" customWidth="1"/>
    <col min="7429" max="7429" width="9.85546875" style="112" customWidth="1"/>
    <col min="7430" max="7430" width="14.85546875" style="112" customWidth="1"/>
    <col min="7431" max="7680" width="9.28515625" style="112"/>
    <col min="7681" max="7681" width="7.140625" style="112" customWidth="1"/>
    <col min="7682" max="7682" width="43.42578125" style="112" customWidth="1"/>
    <col min="7683" max="7683" width="8.140625" style="112" customWidth="1"/>
    <col min="7684" max="7684" width="7.42578125" style="112" customWidth="1"/>
    <col min="7685" max="7685" width="9.85546875" style="112" customWidth="1"/>
    <col min="7686" max="7686" width="14.85546875" style="112" customWidth="1"/>
    <col min="7687" max="7936" width="9.28515625" style="112"/>
    <col min="7937" max="7937" width="7.140625" style="112" customWidth="1"/>
    <col min="7938" max="7938" width="43.42578125" style="112" customWidth="1"/>
    <col min="7939" max="7939" width="8.140625" style="112" customWidth="1"/>
    <col min="7940" max="7940" width="7.42578125" style="112" customWidth="1"/>
    <col min="7941" max="7941" width="9.85546875" style="112" customWidth="1"/>
    <col min="7942" max="7942" width="14.85546875" style="112" customWidth="1"/>
    <col min="7943" max="8192" width="9.28515625" style="112"/>
    <col min="8193" max="8193" width="7.140625" style="112" customWidth="1"/>
    <col min="8194" max="8194" width="43.42578125" style="112" customWidth="1"/>
    <col min="8195" max="8195" width="8.140625" style="112" customWidth="1"/>
    <col min="8196" max="8196" width="7.42578125" style="112" customWidth="1"/>
    <col min="8197" max="8197" width="9.85546875" style="112" customWidth="1"/>
    <col min="8198" max="8198" width="14.85546875" style="112" customWidth="1"/>
    <col min="8199" max="8448" width="9.28515625" style="112"/>
    <col min="8449" max="8449" width="7.140625" style="112" customWidth="1"/>
    <col min="8450" max="8450" width="43.42578125" style="112" customWidth="1"/>
    <col min="8451" max="8451" width="8.140625" style="112" customWidth="1"/>
    <col min="8452" max="8452" width="7.42578125" style="112" customWidth="1"/>
    <col min="8453" max="8453" width="9.85546875" style="112" customWidth="1"/>
    <col min="8454" max="8454" width="14.85546875" style="112" customWidth="1"/>
    <col min="8455" max="8704" width="9.28515625" style="112"/>
    <col min="8705" max="8705" width="7.140625" style="112" customWidth="1"/>
    <col min="8706" max="8706" width="43.42578125" style="112" customWidth="1"/>
    <col min="8707" max="8707" width="8.140625" style="112" customWidth="1"/>
    <col min="8708" max="8708" width="7.42578125" style="112" customWidth="1"/>
    <col min="8709" max="8709" width="9.85546875" style="112" customWidth="1"/>
    <col min="8710" max="8710" width="14.85546875" style="112" customWidth="1"/>
    <col min="8711" max="8960" width="9.28515625" style="112"/>
    <col min="8961" max="8961" width="7.140625" style="112" customWidth="1"/>
    <col min="8962" max="8962" width="43.42578125" style="112" customWidth="1"/>
    <col min="8963" max="8963" width="8.140625" style="112" customWidth="1"/>
    <col min="8964" max="8964" width="7.42578125" style="112" customWidth="1"/>
    <col min="8965" max="8965" width="9.85546875" style="112" customWidth="1"/>
    <col min="8966" max="8966" width="14.85546875" style="112" customWidth="1"/>
    <col min="8967" max="9216" width="9.28515625" style="112"/>
    <col min="9217" max="9217" width="7.140625" style="112" customWidth="1"/>
    <col min="9218" max="9218" width="43.42578125" style="112" customWidth="1"/>
    <col min="9219" max="9219" width="8.140625" style="112" customWidth="1"/>
    <col min="9220" max="9220" width="7.42578125" style="112" customWidth="1"/>
    <col min="9221" max="9221" width="9.85546875" style="112" customWidth="1"/>
    <col min="9222" max="9222" width="14.85546875" style="112" customWidth="1"/>
    <col min="9223" max="9472" width="9.28515625" style="112"/>
    <col min="9473" max="9473" width="7.140625" style="112" customWidth="1"/>
    <col min="9474" max="9474" width="43.42578125" style="112" customWidth="1"/>
    <col min="9475" max="9475" width="8.140625" style="112" customWidth="1"/>
    <col min="9476" max="9476" width="7.42578125" style="112" customWidth="1"/>
    <col min="9477" max="9477" width="9.85546875" style="112" customWidth="1"/>
    <col min="9478" max="9478" width="14.85546875" style="112" customWidth="1"/>
    <col min="9479" max="9728" width="9.28515625" style="112"/>
    <col min="9729" max="9729" width="7.140625" style="112" customWidth="1"/>
    <col min="9730" max="9730" width="43.42578125" style="112" customWidth="1"/>
    <col min="9731" max="9731" width="8.140625" style="112" customWidth="1"/>
    <col min="9732" max="9732" width="7.42578125" style="112" customWidth="1"/>
    <col min="9733" max="9733" width="9.85546875" style="112" customWidth="1"/>
    <col min="9734" max="9734" width="14.85546875" style="112" customWidth="1"/>
    <col min="9735" max="9984" width="9.28515625" style="112"/>
    <col min="9985" max="9985" width="7.140625" style="112" customWidth="1"/>
    <col min="9986" max="9986" width="43.42578125" style="112" customWidth="1"/>
    <col min="9987" max="9987" width="8.140625" style="112" customWidth="1"/>
    <col min="9988" max="9988" width="7.42578125" style="112" customWidth="1"/>
    <col min="9989" max="9989" width="9.85546875" style="112" customWidth="1"/>
    <col min="9990" max="9990" width="14.85546875" style="112" customWidth="1"/>
    <col min="9991" max="10240" width="9.28515625" style="112"/>
    <col min="10241" max="10241" width="7.140625" style="112" customWidth="1"/>
    <col min="10242" max="10242" width="43.42578125" style="112" customWidth="1"/>
    <col min="10243" max="10243" width="8.140625" style="112" customWidth="1"/>
    <col min="10244" max="10244" width="7.42578125" style="112" customWidth="1"/>
    <col min="10245" max="10245" width="9.85546875" style="112" customWidth="1"/>
    <col min="10246" max="10246" width="14.85546875" style="112" customWidth="1"/>
    <col min="10247" max="10496" width="9.28515625" style="112"/>
    <col min="10497" max="10497" width="7.140625" style="112" customWidth="1"/>
    <col min="10498" max="10498" width="43.42578125" style="112" customWidth="1"/>
    <col min="10499" max="10499" width="8.140625" style="112" customWidth="1"/>
    <col min="10500" max="10500" width="7.42578125" style="112" customWidth="1"/>
    <col min="10501" max="10501" width="9.85546875" style="112" customWidth="1"/>
    <col min="10502" max="10502" width="14.85546875" style="112" customWidth="1"/>
    <col min="10503" max="10752" width="9.28515625" style="112"/>
    <col min="10753" max="10753" width="7.140625" style="112" customWidth="1"/>
    <col min="10754" max="10754" width="43.42578125" style="112" customWidth="1"/>
    <col min="10755" max="10755" width="8.140625" style="112" customWidth="1"/>
    <col min="10756" max="10756" width="7.42578125" style="112" customWidth="1"/>
    <col min="10757" max="10757" width="9.85546875" style="112" customWidth="1"/>
    <col min="10758" max="10758" width="14.85546875" style="112" customWidth="1"/>
    <col min="10759" max="11008" width="9.28515625" style="112"/>
    <col min="11009" max="11009" width="7.140625" style="112" customWidth="1"/>
    <col min="11010" max="11010" width="43.42578125" style="112" customWidth="1"/>
    <col min="11011" max="11011" width="8.140625" style="112" customWidth="1"/>
    <col min="11012" max="11012" width="7.42578125" style="112" customWidth="1"/>
    <col min="11013" max="11013" width="9.85546875" style="112" customWidth="1"/>
    <col min="11014" max="11014" width="14.85546875" style="112" customWidth="1"/>
    <col min="11015" max="11264" width="9.28515625" style="112"/>
    <col min="11265" max="11265" width="7.140625" style="112" customWidth="1"/>
    <col min="11266" max="11266" width="43.42578125" style="112" customWidth="1"/>
    <col min="11267" max="11267" width="8.140625" style="112" customWidth="1"/>
    <col min="11268" max="11268" width="7.42578125" style="112" customWidth="1"/>
    <col min="11269" max="11269" width="9.85546875" style="112" customWidth="1"/>
    <col min="11270" max="11270" width="14.85546875" style="112" customWidth="1"/>
    <col min="11271" max="11520" width="9.28515625" style="112"/>
    <col min="11521" max="11521" width="7.140625" style="112" customWidth="1"/>
    <col min="11522" max="11522" width="43.42578125" style="112" customWidth="1"/>
    <col min="11523" max="11523" width="8.140625" style="112" customWidth="1"/>
    <col min="11524" max="11524" width="7.42578125" style="112" customWidth="1"/>
    <col min="11525" max="11525" width="9.85546875" style="112" customWidth="1"/>
    <col min="11526" max="11526" width="14.85546875" style="112" customWidth="1"/>
    <col min="11527" max="11776" width="9.28515625" style="112"/>
    <col min="11777" max="11777" width="7.140625" style="112" customWidth="1"/>
    <col min="11778" max="11778" width="43.42578125" style="112" customWidth="1"/>
    <col min="11779" max="11779" width="8.140625" style="112" customWidth="1"/>
    <col min="11780" max="11780" width="7.42578125" style="112" customWidth="1"/>
    <col min="11781" max="11781" width="9.85546875" style="112" customWidth="1"/>
    <col min="11782" max="11782" width="14.85546875" style="112" customWidth="1"/>
    <col min="11783" max="12032" width="9.28515625" style="112"/>
    <col min="12033" max="12033" width="7.140625" style="112" customWidth="1"/>
    <col min="12034" max="12034" width="43.42578125" style="112" customWidth="1"/>
    <col min="12035" max="12035" width="8.140625" style="112" customWidth="1"/>
    <col min="12036" max="12036" width="7.42578125" style="112" customWidth="1"/>
    <col min="12037" max="12037" width="9.85546875" style="112" customWidth="1"/>
    <col min="12038" max="12038" width="14.85546875" style="112" customWidth="1"/>
    <col min="12039" max="12288" width="9.28515625" style="112"/>
    <col min="12289" max="12289" width="7.140625" style="112" customWidth="1"/>
    <col min="12290" max="12290" width="43.42578125" style="112" customWidth="1"/>
    <col min="12291" max="12291" width="8.140625" style="112" customWidth="1"/>
    <col min="12292" max="12292" width="7.42578125" style="112" customWidth="1"/>
    <col min="12293" max="12293" width="9.85546875" style="112" customWidth="1"/>
    <col min="12294" max="12294" width="14.85546875" style="112" customWidth="1"/>
    <col min="12295" max="12544" width="9.28515625" style="112"/>
    <col min="12545" max="12545" width="7.140625" style="112" customWidth="1"/>
    <col min="12546" max="12546" width="43.42578125" style="112" customWidth="1"/>
    <col min="12547" max="12547" width="8.140625" style="112" customWidth="1"/>
    <col min="12548" max="12548" width="7.42578125" style="112" customWidth="1"/>
    <col min="12549" max="12549" width="9.85546875" style="112" customWidth="1"/>
    <col min="12550" max="12550" width="14.85546875" style="112" customWidth="1"/>
    <col min="12551" max="12800" width="9.28515625" style="112"/>
    <col min="12801" max="12801" width="7.140625" style="112" customWidth="1"/>
    <col min="12802" max="12802" width="43.42578125" style="112" customWidth="1"/>
    <col min="12803" max="12803" width="8.140625" style="112" customWidth="1"/>
    <col min="12804" max="12804" width="7.42578125" style="112" customWidth="1"/>
    <col min="12805" max="12805" width="9.85546875" style="112" customWidth="1"/>
    <col min="12806" max="12806" width="14.85546875" style="112" customWidth="1"/>
    <col min="12807" max="13056" width="9.28515625" style="112"/>
    <col min="13057" max="13057" width="7.140625" style="112" customWidth="1"/>
    <col min="13058" max="13058" width="43.42578125" style="112" customWidth="1"/>
    <col min="13059" max="13059" width="8.140625" style="112" customWidth="1"/>
    <col min="13060" max="13060" width="7.42578125" style="112" customWidth="1"/>
    <col min="13061" max="13061" width="9.85546875" style="112" customWidth="1"/>
    <col min="13062" max="13062" width="14.85546875" style="112" customWidth="1"/>
    <col min="13063" max="13312" width="9.28515625" style="112"/>
    <col min="13313" max="13313" width="7.140625" style="112" customWidth="1"/>
    <col min="13314" max="13314" width="43.42578125" style="112" customWidth="1"/>
    <col min="13315" max="13315" width="8.140625" style="112" customWidth="1"/>
    <col min="13316" max="13316" width="7.42578125" style="112" customWidth="1"/>
    <col min="13317" max="13317" width="9.85546875" style="112" customWidth="1"/>
    <col min="13318" max="13318" width="14.85546875" style="112" customWidth="1"/>
    <col min="13319" max="13568" width="9.28515625" style="112"/>
    <col min="13569" max="13569" width="7.140625" style="112" customWidth="1"/>
    <col min="13570" max="13570" width="43.42578125" style="112" customWidth="1"/>
    <col min="13571" max="13571" width="8.140625" style="112" customWidth="1"/>
    <col min="13572" max="13572" width="7.42578125" style="112" customWidth="1"/>
    <col min="13573" max="13573" width="9.85546875" style="112" customWidth="1"/>
    <col min="13574" max="13574" width="14.85546875" style="112" customWidth="1"/>
    <col min="13575" max="13824" width="9.28515625" style="112"/>
    <col min="13825" max="13825" width="7.140625" style="112" customWidth="1"/>
    <col min="13826" max="13826" width="43.42578125" style="112" customWidth="1"/>
    <col min="13827" max="13827" width="8.140625" style="112" customWidth="1"/>
    <col min="13828" max="13828" width="7.42578125" style="112" customWidth="1"/>
    <col min="13829" max="13829" width="9.85546875" style="112" customWidth="1"/>
    <col min="13830" max="13830" width="14.85546875" style="112" customWidth="1"/>
    <col min="13831" max="14080" width="9.28515625" style="112"/>
    <col min="14081" max="14081" width="7.140625" style="112" customWidth="1"/>
    <col min="14082" max="14082" width="43.42578125" style="112" customWidth="1"/>
    <col min="14083" max="14083" width="8.140625" style="112" customWidth="1"/>
    <col min="14084" max="14084" width="7.42578125" style="112" customWidth="1"/>
    <col min="14085" max="14085" width="9.85546875" style="112" customWidth="1"/>
    <col min="14086" max="14086" width="14.85546875" style="112" customWidth="1"/>
    <col min="14087" max="14336" width="9.28515625" style="112"/>
    <col min="14337" max="14337" width="7.140625" style="112" customWidth="1"/>
    <col min="14338" max="14338" width="43.42578125" style="112" customWidth="1"/>
    <col min="14339" max="14339" width="8.140625" style="112" customWidth="1"/>
    <col min="14340" max="14340" width="7.42578125" style="112" customWidth="1"/>
    <col min="14341" max="14341" width="9.85546875" style="112" customWidth="1"/>
    <col min="14342" max="14342" width="14.85546875" style="112" customWidth="1"/>
    <col min="14343" max="14592" width="9.28515625" style="112"/>
    <col min="14593" max="14593" width="7.140625" style="112" customWidth="1"/>
    <col min="14594" max="14594" width="43.42578125" style="112" customWidth="1"/>
    <col min="14595" max="14595" width="8.140625" style="112" customWidth="1"/>
    <col min="14596" max="14596" width="7.42578125" style="112" customWidth="1"/>
    <col min="14597" max="14597" width="9.85546875" style="112" customWidth="1"/>
    <col min="14598" max="14598" width="14.85546875" style="112" customWidth="1"/>
    <col min="14599" max="14848" width="9.28515625" style="112"/>
    <col min="14849" max="14849" width="7.140625" style="112" customWidth="1"/>
    <col min="14850" max="14850" width="43.42578125" style="112" customWidth="1"/>
    <col min="14851" max="14851" width="8.140625" style="112" customWidth="1"/>
    <col min="14852" max="14852" width="7.42578125" style="112" customWidth="1"/>
    <col min="14853" max="14853" width="9.85546875" style="112" customWidth="1"/>
    <col min="14854" max="14854" width="14.85546875" style="112" customWidth="1"/>
    <col min="14855" max="15104" width="9.28515625" style="112"/>
    <col min="15105" max="15105" width="7.140625" style="112" customWidth="1"/>
    <col min="15106" max="15106" width="43.42578125" style="112" customWidth="1"/>
    <col min="15107" max="15107" width="8.140625" style="112" customWidth="1"/>
    <col min="15108" max="15108" width="7.42578125" style="112" customWidth="1"/>
    <col min="15109" max="15109" width="9.85546875" style="112" customWidth="1"/>
    <col min="15110" max="15110" width="14.85546875" style="112" customWidth="1"/>
    <col min="15111" max="15360" width="9.28515625" style="112"/>
    <col min="15361" max="15361" width="7.140625" style="112" customWidth="1"/>
    <col min="15362" max="15362" width="43.42578125" style="112" customWidth="1"/>
    <col min="15363" max="15363" width="8.140625" style="112" customWidth="1"/>
    <col min="15364" max="15364" width="7.42578125" style="112" customWidth="1"/>
    <col min="15365" max="15365" width="9.85546875" style="112" customWidth="1"/>
    <col min="15366" max="15366" width="14.85546875" style="112" customWidth="1"/>
    <col min="15367" max="15616" width="9.28515625" style="112"/>
    <col min="15617" max="15617" width="7.140625" style="112" customWidth="1"/>
    <col min="15618" max="15618" width="43.42578125" style="112" customWidth="1"/>
    <col min="15619" max="15619" width="8.140625" style="112" customWidth="1"/>
    <col min="15620" max="15620" width="7.42578125" style="112" customWidth="1"/>
    <col min="15621" max="15621" width="9.85546875" style="112" customWidth="1"/>
    <col min="15622" max="15622" width="14.85546875" style="112" customWidth="1"/>
    <col min="15623" max="15872" width="9.28515625" style="112"/>
    <col min="15873" max="15873" width="7.140625" style="112" customWidth="1"/>
    <col min="15874" max="15874" width="43.42578125" style="112" customWidth="1"/>
    <col min="15875" max="15875" width="8.140625" style="112" customWidth="1"/>
    <col min="15876" max="15876" width="7.42578125" style="112" customWidth="1"/>
    <col min="15877" max="15877" width="9.85546875" style="112" customWidth="1"/>
    <col min="15878" max="15878" width="14.85546875" style="112" customWidth="1"/>
    <col min="15879" max="16128" width="9.28515625" style="112"/>
    <col min="16129" max="16129" width="7.140625" style="112" customWidth="1"/>
    <col min="16130" max="16130" width="43.42578125" style="112" customWidth="1"/>
    <col min="16131" max="16131" width="8.140625" style="112" customWidth="1"/>
    <col min="16132" max="16132" width="7.42578125" style="112" customWidth="1"/>
    <col min="16133" max="16133" width="9.85546875" style="112" customWidth="1"/>
    <col min="16134" max="16134" width="14.85546875" style="112" customWidth="1"/>
    <col min="16135" max="16384" width="9.28515625" style="112"/>
  </cols>
  <sheetData>
    <row r="1" spans="1:21">
      <c r="C1" s="1160" t="s">
        <v>1265</v>
      </c>
      <c r="D1" s="1160"/>
      <c r="E1" s="1160"/>
      <c r="F1" s="1160"/>
      <c r="H1" s="1160" t="s">
        <v>1990</v>
      </c>
      <c r="I1" s="1160"/>
      <c r="J1" s="1160"/>
      <c r="K1" s="1160"/>
      <c r="M1" s="1160" t="s">
        <v>1991</v>
      </c>
      <c r="N1" s="1160"/>
      <c r="O1" s="1160"/>
      <c r="P1" s="1160"/>
      <c r="R1" s="1160" t="s">
        <v>1992</v>
      </c>
      <c r="S1" s="1160"/>
      <c r="T1" s="1160"/>
      <c r="U1" s="1160"/>
    </row>
    <row r="2" spans="1:21" s="106" customFormat="1" ht="9.75" customHeight="1">
      <c r="A2" s="115"/>
      <c r="B2" s="116"/>
      <c r="C2" s="117"/>
      <c r="D2" s="117"/>
      <c r="E2" s="118"/>
      <c r="F2" s="119"/>
      <c r="H2" s="117"/>
      <c r="I2" s="117"/>
      <c r="J2" s="118"/>
      <c r="K2" s="119"/>
      <c r="M2" s="117"/>
      <c r="N2" s="117"/>
      <c r="O2" s="118"/>
      <c r="P2" s="119"/>
      <c r="R2" s="117"/>
      <c r="S2" s="117"/>
      <c r="T2" s="118"/>
      <c r="U2" s="119"/>
    </row>
    <row r="3" spans="1:21" s="241" customFormat="1" ht="25.5">
      <c r="A3" s="107" t="s">
        <v>1269</v>
      </c>
      <c r="B3" s="103" t="s">
        <v>1270</v>
      </c>
      <c r="C3" s="103" t="s">
        <v>1271</v>
      </c>
      <c r="D3" s="103" t="s">
        <v>1272</v>
      </c>
      <c r="E3" s="103" t="s">
        <v>1257</v>
      </c>
      <c r="F3" s="263" t="s">
        <v>1253</v>
      </c>
      <c r="H3" s="103" t="s">
        <v>1271</v>
      </c>
      <c r="I3" s="103" t="s">
        <v>1272</v>
      </c>
      <c r="J3" s="103" t="s">
        <v>1257</v>
      </c>
      <c r="K3" s="263" t="s">
        <v>1253</v>
      </c>
      <c r="M3" s="103" t="s">
        <v>1271</v>
      </c>
      <c r="N3" s="103" t="s">
        <v>1272</v>
      </c>
      <c r="O3" s="103" t="s">
        <v>1257</v>
      </c>
      <c r="P3" s="263" t="s">
        <v>1253</v>
      </c>
      <c r="R3" s="103" t="s">
        <v>1271</v>
      </c>
      <c r="S3" s="103" t="s">
        <v>1272</v>
      </c>
      <c r="T3" s="103" t="s">
        <v>1257</v>
      </c>
      <c r="U3" s="263" t="s">
        <v>1253</v>
      </c>
    </row>
    <row r="4" spans="1:21" s="106" customFormat="1">
      <c r="A4" s="221"/>
      <c r="B4" s="213"/>
      <c r="C4" s="185"/>
      <c r="D4" s="185"/>
      <c r="E4" s="185"/>
      <c r="F4" s="261"/>
      <c r="H4" s="185"/>
      <c r="I4" s="185"/>
      <c r="J4" s="185"/>
      <c r="K4" s="261"/>
      <c r="M4" s="185"/>
      <c r="N4" s="185"/>
      <c r="O4" s="185"/>
      <c r="P4" s="261"/>
      <c r="R4" s="185"/>
      <c r="S4" s="185"/>
      <c r="T4" s="185"/>
      <c r="U4" s="261"/>
    </row>
    <row r="5" spans="1:21">
      <c r="B5" s="256" t="s">
        <v>2140</v>
      </c>
    </row>
    <row r="6" spans="1:21">
      <c r="A6" s="107" t="s">
        <v>1273</v>
      </c>
      <c r="B6" s="108" t="s">
        <v>1274</v>
      </c>
      <c r="C6" s="109"/>
      <c r="D6" s="109"/>
      <c r="E6" s="109"/>
      <c r="F6" s="114"/>
      <c r="H6" s="109"/>
      <c r="I6" s="109"/>
      <c r="J6" s="109"/>
      <c r="K6" s="114"/>
      <c r="M6" s="109"/>
      <c r="N6" s="109"/>
      <c r="O6" s="109"/>
      <c r="P6" s="114"/>
      <c r="R6" s="109"/>
      <c r="S6" s="109"/>
      <c r="T6" s="109"/>
      <c r="U6" s="114"/>
    </row>
    <row r="7" spans="1:21" s="730" customFormat="1" ht="121.5" customHeight="1">
      <c r="A7" s="751" t="s">
        <v>1110</v>
      </c>
      <c r="B7" s="256" t="s">
        <v>2138</v>
      </c>
      <c r="C7" s="185" t="s">
        <v>1256</v>
      </c>
      <c r="D7" s="185">
        <v>1</v>
      </c>
      <c r="E7" s="1065"/>
      <c r="F7" s="186">
        <f>D7*E7</f>
        <v>0</v>
      </c>
      <c r="G7" s="729"/>
      <c r="H7" s="185" t="s">
        <v>1256</v>
      </c>
      <c r="I7" s="185"/>
      <c r="J7" s="114">
        <f>E7</f>
        <v>0</v>
      </c>
      <c r="K7" s="186">
        <f>I7*J7</f>
        <v>0</v>
      </c>
      <c r="M7" s="185" t="s">
        <v>1256</v>
      </c>
      <c r="N7" s="185"/>
      <c r="O7" s="114">
        <f>E7</f>
        <v>0</v>
      </c>
      <c r="P7" s="186">
        <f>N7*O7</f>
        <v>0</v>
      </c>
      <c r="R7" s="185" t="s">
        <v>1256</v>
      </c>
      <c r="S7" s="185">
        <v>1</v>
      </c>
      <c r="T7" s="114">
        <f>E7</f>
        <v>0</v>
      </c>
      <c r="U7" s="186">
        <f>S7*T7</f>
        <v>0</v>
      </c>
    </row>
    <row r="8" spans="1:21" s="730" customFormat="1" ht="15" customHeight="1">
      <c r="A8" s="751"/>
      <c r="B8" s="256"/>
      <c r="C8" s="185"/>
      <c r="D8" s="185"/>
      <c r="E8" s="114"/>
      <c r="F8" s="186"/>
      <c r="H8" s="185"/>
      <c r="I8" s="185"/>
      <c r="J8" s="114"/>
      <c r="K8" s="186"/>
      <c r="M8" s="185"/>
      <c r="N8" s="185"/>
      <c r="O8" s="114"/>
      <c r="P8" s="186"/>
      <c r="R8" s="185"/>
      <c r="S8" s="185"/>
      <c r="T8" s="114"/>
      <c r="U8" s="186"/>
    </row>
    <row r="9" spans="1:21" s="730" customFormat="1" ht="41.25" customHeight="1">
      <c r="A9" s="751" t="s">
        <v>1109</v>
      </c>
      <c r="B9" s="256" t="s">
        <v>1275</v>
      </c>
      <c r="C9" s="185" t="s">
        <v>1</v>
      </c>
      <c r="D9" s="185">
        <v>2</v>
      </c>
      <c r="E9" s="1065"/>
      <c r="F9" s="186">
        <f>D9*E9</f>
        <v>0</v>
      </c>
      <c r="G9" s="731"/>
      <c r="H9" s="185" t="s">
        <v>1</v>
      </c>
      <c r="I9" s="185"/>
      <c r="J9" s="114">
        <f t="shared" ref="J9:J61" si="0">E9</f>
        <v>0</v>
      </c>
      <c r="K9" s="186">
        <f>I9*J9</f>
        <v>0</v>
      </c>
      <c r="M9" s="185" t="s">
        <v>1</v>
      </c>
      <c r="N9" s="185"/>
      <c r="O9" s="114">
        <f t="shared" ref="O9:O61" si="1">E9</f>
        <v>0</v>
      </c>
      <c r="P9" s="186">
        <f>N9*O9</f>
        <v>0</v>
      </c>
      <c r="R9" s="185" t="s">
        <v>1</v>
      </c>
      <c r="S9" s="185">
        <v>2</v>
      </c>
      <c r="T9" s="114">
        <f t="shared" ref="T9:T61" si="2">E9</f>
        <v>0</v>
      </c>
      <c r="U9" s="186">
        <f>S9*T9</f>
        <v>0</v>
      </c>
    </row>
    <row r="10" spans="1:21" s="730" customFormat="1" ht="15" customHeight="1">
      <c r="A10" s="751"/>
      <c r="B10" s="256"/>
      <c r="C10" s="185"/>
      <c r="D10" s="185"/>
      <c r="E10" s="114"/>
      <c r="F10" s="186"/>
      <c r="H10" s="185"/>
      <c r="I10" s="185"/>
      <c r="J10" s="114"/>
      <c r="K10" s="186"/>
      <c r="M10" s="185"/>
      <c r="N10" s="185"/>
      <c r="O10" s="114"/>
      <c r="P10" s="186"/>
      <c r="R10" s="185"/>
      <c r="S10" s="185"/>
      <c r="T10" s="114"/>
      <c r="U10" s="186"/>
    </row>
    <row r="11" spans="1:21" s="730" customFormat="1" ht="38.25">
      <c r="A11" s="751" t="s">
        <v>44</v>
      </c>
      <c r="B11" s="256" t="s">
        <v>1276</v>
      </c>
      <c r="C11" s="185" t="s">
        <v>1256</v>
      </c>
      <c r="D11" s="185">
        <v>1</v>
      </c>
      <c r="E11" s="1065"/>
      <c r="F11" s="186">
        <f>D11*E11</f>
        <v>0</v>
      </c>
      <c r="G11" s="731"/>
      <c r="H11" s="185" t="s">
        <v>1256</v>
      </c>
      <c r="I11" s="185"/>
      <c r="J11" s="114">
        <f t="shared" si="0"/>
        <v>0</v>
      </c>
      <c r="K11" s="186">
        <f>I11*J11</f>
        <v>0</v>
      </c>
      <c r="M11" s="185" t="s">
        <v>1256</v>
      </c>
      <c r="N11" s="185"/>
      <c r="O11" s="114">
        <f t="shared" si="1"/>
        <v>0</v>
      </c>
      <c r="P11" s="186">
        <f>N11*O11</f>
        <v>0</v>
      </c>
      <c r="R11" s="185" t="s">
        <v>1256</v>
      </c>
      <c r="S11" s="185">
        <v>1</v>
      </c>
      <c r="T11" s="114">
        <f t="shared" si="2"/>
        <v>0</v>
      </c>
      <c r="U11" s="186">
        <f>S11*T11</f>
        <v>0</v>
      </c>
    </row>
    <row r="12" spans="1:21" s="730" customFormat="1" ht="15" customHeight="1">
      <c r="A12" s="751"/>
      <c r="B12" s="256"/>
      <c r="C12" s="185"/>
      <c r="D12" s="185"/>
      <c r="E12" s="114"/>
      <c r="F12" s="186"/>
      <c r="G12" s="112"/>
      <c r="H12" s="185"/>
      <c r="I12" s="185"/>
      <c r="J12" s="114"/>
      <c r="K12" s="186"/>
      <c r="M12" s="185"/>
      <c r="N12" s="185"/>
      <c r="O12" s="114"/>
      <c r="P12" s="186"/>
      <c r="R12" s="185"/>
      <c r="S12" s="185"/>
      <c r="T12" s="114"/>
      <c r="U12" s="186"/>
    </row>
    <row r="13" spans="1:21" s="730" customFormat="1" ht="203.25" customHeight="1">
      <c r="A13" s="751" t="s">
        <v>45</v>
      </c>
      <c r="B13" s="256" t="s">
        <v>1277</v>
      </c>
      <c r="C13" s="185" t="s">
        <v>1</v>
      </c>
      <c r="D13" s="185">
        <v>1</v>
      </c>
      <c r="E13" s="1065"/>
      <c r="F13" s="186">
        <f>D13*E13</f>
        <v>0</v>
      </c>
      <c r="G13" s="112"/>
      <c r="H13" s="185" t="s">
        <v>1</v>
      </c>
      <c r="I13" s="185"/>
      <c r="J13" s="114">
        <f t="shared" si="0"/>
        <v>0</v>
      </c>
      <c r="K13" s="186">
        <f>I13*J13</f>
        <v>0</v>
      </c>
      <c r="M13" s="185" t="s">
        <v>1</v>
      </c>
      <c r="N13" s="185"/>
      <c r="O13" s="114">
        <f t="shared" si="1"/>
        <v>0</v>
      </c>
      <c r="P13" s="186">
        <f>N13*O13</f>
        <v>0</v>
      </c>
      <c r="R13" s="185" t="s">
        <v>1</v>
      </c>
      <c r="S13" s="185">
        <v>1</v>
      </c>
      <c r="T13" s="114">
        <f t="shared" si="2"/>
        <v>0</v>
      </c>
      <c r="U13" s="186">
        <f>S13*T13</f>
        <v>0</v>
      </c>
    </row>
    <row r="14" spans="1:21" s="730" customFormat="1" ht="15" customHeight="1">
      <c r="A14" s="751"/>
      <c r="B14" s="256"/>
      <c r="C14" s="185"/>
      <c r="D14" s="185"/>
      <c r="E14" s="114"/>
      <c r="F14" s="186"/>
      <c r="G14" s="112"/>
      <c r="H14" s="185"/>
      <c r="I14" s="185"/>
      <c r="J14" s="114"/>
      <c r="K14" s="186"/>
      <c r="M14" s="185"/>
      <c r="N14" s="185"/>
      <c r="O14" s="114"/>
      <c r="P14" s="186"/>
      <c r="R14" s="185"/>
      <c r="S14" s="185"/>
      <c r="T14" s="114"/>
      <c r="U14" s="186"/>
    </row>
    <row r="15" spans="1:21" s="730" customFormat="1" ht="166.5" customHeight="1">
      <c r="A15" s="751" t="s">
        <v>46</v>
      </c>
      <c r="B15" s="256" t="s">
        <v>1278</v>
      </c>
      <c r="C15" s="185" t="s">
        <v>1</v>
      </c>
      <c r="D15" s="185">
        <v>23</v>
      </c>
      <c r="E15" s="1066"/>
      <c r="F15" s="186">
        <f>D15*E15</f>
        <v>0</v>
      </c>
      <c r="G15" s="112"/>
      <c r="H15" s="185" t="s">
        <v>1</v>
      </c>
      <c r="I15" s="185"/>
      <c r="J15" s="114">
        <f t="shared" si="0"/>
        <v>0</v>
      </c>
      <c r="K15" s="186">
        <f>I15*J15</f>
        <v>0</v>
      </c>
      <c r="M15" s="185" t="s">
        <v>1</v>
      </c>
      <c r="N15" s="185"/>
      <c r="O15" s="114">
        <f t="shared" si="1"/>
        <v>0</v>
      </c>
      <c r="P15" s="186">
        <f>N15*O15</f>
        <v>0</v>
      </c>
      <c r="R15" s="185" t="s">
        <v>1</v>
      </c>
      <c r="S15" s="185">
        <v>23</v>
      </c>
      <c r="T15" s="114">
        <f t="shared" si="2"/>
        <v>0</v>
      </c>
      <c r="U15" s="186">
        <f>S15*T15</f>
        <v>0</v>
      </c>
    </row>
    <row r="16" spans="1:21" s="730" customFormat="1" ht="15" customHeight="1">
      <c r="A16" s="751"/>
      <c r="B16" s="256"/>
      <c r="C16" s="185"/>
      <c r="D16" s="185"/>
      <c r="E16" s="732"/>
      <c r="F16" s="186"/>
      <c r="H16" s="185"/>
      <c r="I16" s="185"/>
      <c r="J16" s="114"/>
      <c r="K16" s="186"/>
      <c r="M16" s="185"/>
      <c r="N16" s="185"/>
      <c r="O16" s="114"/>
      <c r="P16" s="186"/>
      <c r="R16" s="185"/>
      <c r="S16" s="185"/>
      <c r="T16" s="114"/>
      <c r="U16" s="186"/>
    </row>
    <row r="17" spans="1:21" s="730" customFormat="1" ht="45" customHeight="1">
      <c r="A17" s="751" t="s">
        <v>1279</v>
      </c>
      <c r="B17" s="256" t="s">
        <v>1280</v>
      </c>
      <c r="C17" s="185" t="s">
        <v>1</v>
      </c>
      <c r="D17" s="185">
        <v>24</v>
      </c>
      <c r="E17" s="1066"/>
      <c r="F17" s="186">
        <f>D17*E17</f>
        <v>0</v>
      </c>
      <c r="G17" s="112"/>
      <c r="H17" s="185" t="s">
        <v>1</v>
      </c>
      <c r="I17" s="185"/>
      <c r="J17" s="114">
        <f t="shared" si="0"/>
        <v>0</v>
      </c>
      <c r="K17" s="186">
        <f>I17*J17</f>
        <v>0</v>
      </c>
      <c r="M17" s="185" t="s">
        <v>1</v>
      </c>
      <c r="N17" s="185"/>
      <c r="O17" s="114">
        <f t="shared" si="1"/>
        <v>0</v>
      </c>
      <c r="P17" s="186">
        <f>N17*O17</f>
        <v>0</v>
      </c>
      <c r="R17" s="185" t="s">
        <v>1</v>
      </c>
      <c r="S17" s="185">
        <v>24</v>
      </c>
      <c r="T17" s="114">
        <f t="shared" si="2"/>
        <v>0</v>
      </c>
      <c r="U17" s="186">
        <f>S17*T17</f>
        <v>0</v>
      </c>
    </row>
    <row r="18" spans="1:21" s="730" customFormat="1" ht="15" customHeight="1">
      <c r="A18" s="752"/>
      <c r="B18" s="733"/>
      <c r="C18" s="734"/>
      <c r="D18" s="734"/>
      <c r="E18" s="735"/>
      <c r="F18" s="736"/>
      <c r="G18" s="737"/>
      <c r="H18" s="734"/>
      <c r="I18" s="734"/>
      <c r="J18" s="114"/>
      <c r="K18" s="736"/>
      <c r="M18" s="734"/>
      <c r="N18" s="734"/>
      <c r="O18" s="114"/>
      <c r="P18" s="736"/>
      <c r="R18" s="734"/>
      <c r="S18" s="734"/>
      <c r="T18" s="114"/>
      <c r="U18" s="736"/>
    </row>
    <row r="19" spans="1:21" s="730" customFormat="1" ht="170.25" customHeight="1">
      <c r="A19" s="751" t="s">
        <v>1281</v>
      </c>
      <c r="B19" s="256" t="s">
        <v>1282</v>
      </c>
      <c r="C19" s="185" t="s">
        <v>1</v>
      </c>
      <c r="D19" s="185">
        <v>1</v>
      </c>
      <c r="E19" s="1066"/>
      <c r="F19" s="186">
        <f>D19*E19</f>
        <v>0</v>
      </c>
      <c r="G19" s="112"/>
      <c r="H19" s="185" t="s">
        <v>1</v>
      </c>
      <c r="I19" s="185"/>
      <c r="J19" s="114">
        <f t="shared" si="0"/>
        <v>0</v>
      </c>
      <c r="K19" s="186">
        <f>I19*J19</f>
        <v>0</v>
      </c>
      <c r="M19" s="185" t="s">
        <v>1</v>
      </c>
      <c r="N19" s="185"/>
      <c r="O19" s="114">
        <f t="shared" si="1"/>
        <v>0</v>
      </c>
      <c r="P19" s="186">
        <f>N19*O19</f>
        <v>0</v>
      </c>
      <c r="R19" s="185" t="s">
        <v>1</v>
      </c>
      <c r="S19" s="185">
        <v>1</v>
      </c>
      <c r="T19" s="114">
        <f t="shared" si="2"/>
        <v>0</v>
      </c>
      <c r="U19" s="186">
        <f>S19*T19</f>
        <v>0</v>
      </c>
    </row>
    <row r="20" spans="1:21" s="730" customFormat="1" ht="15" customHeight="1">
      <c r="A20" s="751"/>
      <c r="B20" s="256"/>
      <c r="C20" s="185"/>
      <c r="D20" s="185"/>
      <c r="E20" s="732"/>
      <c r="F20" s="186"/>
      <c r="H20" s="185"/>
      <c r="I20" s="185"/>
      <c r="J20" s="114"/>
      <c r="K20" s="186"/>
      <c r="M20" s="185"/>
      <c r="N20" s="185"/>
      <c r="O20" s="114"/>
      <c r="P20" s="186"/>
      <c r="R20" s="185"/>
      <c r="S20" s="185"/>
      <c r="T20" s="114"/>
      <c r="U20" s="186"/>
    </row>
    <row r="21" spans="1:21" s="730" customFormat="1" ht="177.75" customHeight="1">
      <c r="A21" s="751" t="s">
        <v>1283</v>
      </c>
      <c r="B21" s="256" t="s">
        <v>1284</v>
      </c>
      <c r="C21" s="185" t="s">
        <v>1</v>
      </c>
      <c r="D21" s="185">
        <v>5</v>
      </c>
      <c r="E21" s="1066"/>
      <c r="F21" s="186">
        <f>D21*E21</f>
        <v>0</v>
      </c>
      <c r="G21" s="731"/>
      <c r="H21" s="185" t="s">
        <v>1</v>
      </c>
      <c r="I21" s="185"/>
      <c r="J21" s="114">
        <f t="shared" si="0"/>
        <v>0</v>
      </c>
      <c r="K21" s="186">
        <f>I21*J21</f>
        <v>0</v>
      </c>
      <c r="M21" s="185" t="s">
        <v>1</v>
      </c>
      <c r="N21" s="185"/>
      <c r="O21" s="114">
        <f t="shared" si="1"/>
        <v>0</v>
      </c>
      <c r="P21" s="186">
        <f>N21*O21</f>
        <v>0</v>
      </c>
      <c r="R21" s="185" t="s">
        <v>1</v>
      </c>
      <c r="S21" s="185">
        <v>5</v>
      </c>
      <c r="T21" s="114">
        <f t="shared" si="2"/>
        <v>0</v>
      </c>
      <c r="U21" s="186">
        <f>S21*T21</f>
        <v>0</v>
      </c>
    </row>
    <row r="22" spans="1:21" s="730" customFormat="1" ht="15" customHeight="1">
      <c r="A22" s="751"/>
      <c r="B22" s="256"/>
      <c r="C22" s="185"/>
      <c r="D22" s="185"/>
      <c r="E22" s="732"/>
      <c r="F22" s="186"/>
      <c r="H22" s="185"/>
      <c r="I22" s="185"/>
      <c r="J22" s="114"/>
      <c r="K22" s="186"/>
      <c r="M22" s="185"/>
      <c r="N22" s="185"/>
      <c r="O22" s="114"/>
      <c r="P22" s="186"/>
      <c r="R22" s="185"/>
      <c r="S22" s="185"/>
      <c r="T22" s="114"/>
      <c r="U22" s="186"/>
    </row>
    <row r="23" spans="1:21" s="730" customFormat="1" ht="192" customHeight="1">
      <c r="A23" s="751" t="s">
        <v>1285</v>
      </c>
      <c r="B23" s="256" t="s">
        <v>1286</v>
      </c>
      <c r="C23" s="185" t="s">
        <v>1</v>
      </c>
      <c r="D23" s="185">
        <v>3</v>
      </c>
      <c r="E23" s="1066"/>
      <c r="F23" s="186">
        <f>D23*E23</f>
        <v>0</v>
      </c>
      <c r="G23" s="112"/>
      <c r="H23" s="185" t="s">
        <v>1</v>
      </c>
      <c r="I23" s="185"/>
      <c r="J23" s="114">
        <f t="shared" si="0"/>
        <v>0</v>
      </c>
      <c r="K23" s="186">
        <f>I23*J23</f>
        <v>0</v>
      </c>
      <c r="M23" s="185" t="s">
        <v>1</v>
      </c>
      <c r="N23" s="185"/>
      <c r="O23" s="114">
        <f t="shared" si="1"/>
        <v>0</v>
      </c>
      <c r="P23" s="186">
        <f>N23*O23</f>
        <v>0</v>
      </c>
      <c r="R23" s="185" t="s">
        <v>1</v>
      </c>
      <c r="S23" s="185">
        <v>3</v>
      </c>
      <c r="T23" s="114">
        <f t="shared" si="2"/>
        <v>0</v>
      </c>
      <c r="U23" s="186">
        <f>S23*T23</f>
        <v>0</v>
      </c>
    </row>
    <row r="24" spans="1:21" s="730" customFormat="1" ht="15" customHeight="1">
      <c r="A24" s="751"/>
      <c r="B24" s="256"/>
      <c r="C24" s="185"/>
      <c r="D24" s="185"/>
      <c r="E24" s="732"/>
      <c r="F24" s="186"/>
      <c r="H24" s="185"/>
      <c r="I24" s="185"/>
      <c r="J24" s="114"/>
      <c r="K24" s="186"/>
      <c r="M24" s="185"/>
      <c r="N24" s="185"/>
      <c r="O24" s="114"/>
      <c r="P24" s="186"/>
      <c r="R24" s="185"/>
      <c r="S24" s="185"/>
      <c r="T24" s="114"/>
      <c r="U24" s="186"/>
    </row>
    <row r="25" spans="1:21" s="730" customFormat="1" ht="153">
      <c r="A25" s="221" t="s">
        <v>1188</v>
      </c>
      <c r="B25" s="738" t="s">
        <v>1287</v>
      </c>
      <c r="C25" s="185" t="s">
        <v>1</v>
      </c>
      <c r="D25" s="185">
        <v>1</v>
      </c>
      <c r="E25" s="1066"/>
      <c r="F25" s="186">
        <f>D25*E25</f>
        <v>0</v>
      </c>
      <c r="G25" s="186"/>
      <c r="H25" s="185" t="s">
        <v>1</v>
      </c>
      <c r="I25" s="185"/>
      <c r="J25" s="114">
        <f t="shared" si="0"/>
        <v>0</v>
      </c>
      <c r="K25" s="186">
        <f>I25*J25</f>
        <v>0</v>
      </c>
      <c r="M25" s="185" t="s">
        <v>1</v>
      </c>
      <c r="N25" s="185"/>
      <c r="O25" s="114">
        <f t="shared" si="1"/>
        <v>0</v>
      </c>
      <c r="P25" s="186">
        <f>N25*O25</f>
        <v>0</v>
      </c>
      <c r="R25" s="185" t="s">
        <v>1</v>
      </c>
      <c r="S25" s="185">
        <v>1</v>
      </c>
      <c r="T25" s="114">
        <f t="shared" si="2"/>
        <v>0</v>
      </c>
      <c r="U25" s="186">
        <f>S25*T25</f>
        <v>0</v>
      </c>
    </row>
    <row r="26" spans="1:21">
      <c r="J26" s="114"/>
      <c r="O26" s="114"/>
      <c r="T26" s="114"/>
    </row>
    <row r="27" spans="1:21">
      <c r="A27" s="113" t="s">
        <v>1288</v>
      </c>
      <c r="B27" s="108" t="s">
        <v>1289</v>
      </c>
      <c r="C27" s="109"/>
      <c r="D27" s="109"/>
      <c r="E27" s="109"/>
      <c r="F27" s="114"/>
      <c r="H27" s="109"/>
      <c r="I27" s="109"/>
      <c r="J27" s="114"/>
      <c r="K27" s="114"/>
      <c r="M27" s="109"/>
      <c r="N27" s="109"/>
      <c r="O27" s="114"/>
      <c r="P27" s="114"/>
      <c r="R27" s="109"/>
      <c r="S27" s="109"/>
      <c r="T27" s="114"/>
      <c r="U27" s="114"/>
    </row>
    <row r="28" spans="1:21" ht="25.5">
      <c r="A28" s="746" t="s">
        <v>1110</v>
      </c>
      <c r="B28" s="184" t="s">
        <v>1290</v>
      </c>
      <c r="C28" s="185" t="s">
        <v>1</v>
      </c>
      <c r="D28" s="185">
        <v>1</v>
      </c>
      <c r="E28" s="1067"/>
      <c r="F28" s="186">
        <f>D28*E28</f>
        <v>0</v>
      </c>
      <c r="H28" s="185" t="s">
        <v>1</v>
      </c>
      <c r="J28" s="114">
        <f t="shared" si="0"/>
        <v>0</v>
      </c>
      <c r="K28" s="186">
        <f>I28*J28</f>
        <v>0</v>
      </c>
      <c r="M28" s="185" t="s">
        <v>1</v>
      </c>
      <c r="O28" s="114">
        <f t="shared" si="1"/>
        <v>0</v>
      </c>
      <c r="P28" s="186">
        <f>N28*O28</f>
        <v>0</v>
      </c>
      <c r="R28" s="185" t="s">
        <v>1</v>
      </c>
      <c r="S28" s="185">
        <v>1</v>
      </c>
      <c r="T28" s="114">
        <f t="shared" si="2"/>
        <v>0</v>
      </c>
      <c r="U28" s="186">
        <f>S28*T28</f>
        <v>0</v>
      </c>
    </row>
    <row r="29" spans="1:21" ht="16.5" customHeight="1">
      <c r="A29" s="746"/>
      <c r="B29" s="184"/>
      <c r="E29" s="735"/>
      <c r="F29" s="729"/>
      <c r="J29" s="114"/>
      <c r="K29" s="729"/>
      <c r="O29" s="114"/>
      <c r="P29" s="729"/>
      <c r="T29" s="114"/>
      <c r="U29" s="729"/>
    </row>
    <row r="30" spans="1:21">
      <c r="A30" s="746" t="s">
        <v>1109</v>
      </c>
      <c r="B30" s="184" t="s">
        <v>1291</v>
      </c>
      <c r="C30" s="185" t="s">
        <v>1</v>
      </c>
      <c r="D30" s="185">
        <v>1</v>
      </c>
      <c r="E30" s="1067"/>
      <c r="F30" s="186">
        <f>D30*E30</f>
        <v>0</v>
      </c>
      <c r="H30" s="185" t="s">
        <v>1</v>
      </c>
      <c r="J30" s="114">
        <f t="shared" si="0"/>
        <v>0</v>
      </c>
      <c r="K30" s="186">
        <f>I30*J30</f>
        <v>0</v>
      </c>
      <c r="M30" s="185" t="s">
        <v>1</v>
      </c>
      <c r="O30" s="114">
        <f t="shared" si="1"/>
        <v>0</v>
      </c>
      <c r="P30" s="186">
        <f>N30*O30</f>
        <v>0</v>
      </c>
      <c r="R30" s="185" t="s">
        <v>1</v>
      </c>
      <c r="S30" s="185">
        <v>1</v>
      </c>
      <c r="T30" s="114">
        <f t="shared" si="2"/>
        <v>0</v>
      </c>
      <c r="U30" s="186">
        <f>S30*T30</f>
        <v>0</v>
      </c>
    </row>
    <row r="31" spans="1:21" ht="16.5" customHeight="1">
      <c r="A31" s="746"/>
      <c r="B31" s="184"/>
      <c r="E31" s="735"/>
      <c r="F31" s="729"/>
      <c r="J31" s="114"/>
      <c r="K31" s="729"/>
      <c r="O31" s="114"/>
      <c r="P31" s="729"/>
      <c r="T31" s="114"/>
      <c r="U31" s="729"/>
    </row>
    <row r="32" spans="1:21" ht="63.75">
      <c r="A32" s="746" t="s">
        <v>44</v>
      </c>
      <c r="B32" s="184" t="s">
        <v>1292</v>
      </c>
      <c r="C32" s="741" t="s">
        <v>1256</v>
      </c>
      <c r="D32" s="741">
        <v>1</v>
      </c>
      <c r="E32" s="1067"/>
      <c r="F32" s="186">
        <f>D32*E32</f>
        <v>0</v>
      </c>
      <c r="H32" s="741" t="s">
        <v>1256</v>
      </c>
      <c r="I32" s="741"/>
      <c r="J32" s="114">
        <f t="shared" si="0"/>
        <v>0</v>
      </c>
      <c r="K32" s="186">
        <f>I32*J32</f>
        <v>0</v>
      </c>
      <c r="M32" s="741" t="s">
        <v>1256</v>
      </c>
      <c r="N32" s="741"/>
      <c r="O32" s="114">
        <f t="shared" si="1"/>
        <v>0</v>
      </c>
      <c r="P32" s="186">
        <f>N32*O32</f>
        <v>0</v>
      </c>
      <c r="R32" s="741" t="s">
        <v>1256</v>
      </c>
      <c r="S32" s="741">
        <v>1</v>
      </c>
      <c r="T32" s="114">
        <f t="shared" si="2"/>
        <v>0</v>
      </c>
      <c r="U32" s="186">
        <f>S32*T32</f>
        <v>0</v>
      </c>
    </row>
    <row r="33" spans="1:21">
      <c r="A33" s="746"/>
      <c r="B33" s="184"/>
      <c r="E33" s="735"/>
      <c r="J33" s="114"/>
      <c r="O33" s="114"/>
      <c r="T33" s="114"/>
    </row>
    <row r="34" spans="1:21" ht="25.5">
      <c r="A34" s="746">
        <v>4</v>
      </c>
      <c r="B34" s="184" t="s">
        <v>1293</v>
      </c>
      <c r="C34" s="185" t="s">
        <v>1256</v>
      </c>
      <c r="D34" s="185">
        <v>1</v>
      </c>
      <c r="E34" s="1067"/>
      <c r="F34" s="186">
        <f>D34*E34</f>
        <v>0</v>
      </c>
      <c r="H34" s="185" t="s">
        <v>1256</v>
      </c>
      <c r="J34" s="114">
        <f t="shared" si="0"/>
        <v>0</v>
      </c>
      <c r="K34" s="186">
        <f>I34*J34</f>
        <v>0</v>
      </c>
      <c r="M34" s="185" t="s">
        <v>1256</v>
      </c>
      <c r="O34" s="114">
        <f t="shared" si="1"/>
        <v>0</v>
      </c>
      <c r="P34" s="186">
        <f>N34*O34</f>
        <v>0</v>
      </c>
      <c r="R34" s="185" t="s">
        <v>1256</v>
      </c>
      <c r="S34" s="185">
        <v>1</v>
      </c>
      <c r="T34" s="114">
        <f t="shared" si="2"/>
        <v>0</v>
      </c>
      <c r="U34" s="186">
        <f>S34*T34</f>
        <v>0</v>
      </c>
    </row>
    <row r="35" spans="1:21">
      <c r="A35" s="746"/>
      <c r="B35" s="184"/>
      <c r="E35" s="735"/>
      <c r="J35" s="114"/>
      <c r="O35" s="114"/>
      <c r="T35" s="114"/>
    </row>
    <row r="36" spans="1:21" ht="57" customHeight="1">
      <c r="A36" s="746">
        <v>5</v>
      </c>
      <c r="B36" s="184" t="s">
        <v>1294</v>
      </c>
      <c r="C36" s="185" t="s">
        <v>1</v>
      </c>
      <c r="D36" s="185">
        <v>1</v>
      </c>
      <c r="E36" s="1067"/>
      <c r="F36" s="186">
        <f>D36*E36</f>
        <v>0</v>
      </c>
      <c r="G36" s="186"/>
      <c r="H36" s="185" t="s">
        <v>1</v>
      </c>
      <c r="J36" s="114">
        <f t="shared" si="0"/>
        <v>0</v>
      </c>
      <c r="K36" s="186">
        <f>I36*J36</f>
        <v>0</v>
      </c>
      <c r="M36" s="185" t="s">
        <v>1</v>
      </c>
      <c r="O36" s="114">
        <f t="shared" si="1"/>
        <v>0</v>
      </c>
      <c r="P36" s="186">
        <f>N36*O36</f>
        <v>0</v>
      </c>
      <c r="R36" s="185" t="s">
        <v>1</v>
      </c>
      <c r="S36" s="185">
        <v>1</v>
      </c>
      <c r="T36" s="114">
        <f t="shared" si="2"/>
        <v>0</v>
      </c>
      <c r="U36" s="186">
        <f>S36*T36</f>
        <v>0</v>
      </c>
    </row>
    <row r="37" spans="1:21">
      <c r="J37" s="114"/>
      <c r="O37" s="114"/>
      <c r="T37" s="114"/>
    </row>
    <row r="38" spans="1:21">
      <c r="A38" s="113" t="s">
        <v>1295</v>
      </c>
      <c r="B38" s="229" t="s">
        <v>1296</v>
      </c>
      <c r="C38" s="109"/>
      <c r="D38" s="109"/>
      <c r="E38" s="109"/>
      <c r="F38" s="114"/>
      <c r="H38" s="109"/>
      <c r="I38" s="109"/>
      <c r="J38" s="114"/>
      <c r="K38" s="114"/>
      <c r="M38" s="109"/>
      <c r="N38" s="109"/>
      <c r="O38" s="114"/>
      <c r="P38" s="114"/>
      <c r="R38" s="109"/>
      <c r="S38" s="109"/>
      <c r="T38" s="114"/>
      <c r="U38" s="114"/>
    </row>
    <row r="39" spans="1:21" ht="15" customHeight="1">
      <c r="A39" s="746" t="s">
        <v>1110</v>
      </c>
      <c r="B39" s="184" t="s">
        <v>1297</v>
      </c>
      <c r="C39" s="185" t="s">
        <v>1</v>
      </c>
      <c r="D39" s="185">
        <v>1</v>
      </c>
      <c r="E39" s="1067"/>
      <c r="F39" s="186">
        <f>D39*E39</f>
        <v>0</v>
      </c>
      <c r="H39" s="185" t="s">
        <v>1</v>
      </c>
      <c r="J39" s="114">
        <f t="shared" si="0"/>
        <v>0</v>
      </c>
      <c r="K39" s="186">
        <f>I39*J39</f>
        <v>0</v>
      </c>
      <c r="M39" s="185" t="s">
        <v>1</v>
      </c>
      <c r="O39" s="114">
        <f t="shared" si="1"/>
        <v>0</v>
      </c>
      <c r="P39" s="186">
        <f>N39*O39</f>
        <v>0</v>
      </c>
      <c r="R39" s="185" t="s">
        <v>1</v>
      </c>
      <c r="S39" s="185">
        <v>1</v>
      </c>
      <c r="T39" s="114">
        <f t="shared" si="2"/>
        <v>0</v>
      </c>
      <c r="U39" s="186">
        <f>S39*T39</f>
        <v>0</v>
      </c>
    </row>
    <row r="40" spans="1:21" ht="14.25" customHeight="1">
      <c r="A40" s="753"/>
      <c r="B40" s="742"/>
      <c r="C40" s="734"/>
      <c r="D40" s="734"/>
      <c r="E40" s="735"/>
      <c r="F40" s="743"/>
      <c r="H40" s="734"/>
      <c r="I40" s="734"/>
      <c r="J40" s="114"/>
      <c r="K40" s="743"/>
      <c r="M40" s="734"/>
      <c r="N40" s="734"/>
      <c r="O40" s="114"/>
      <c r="P40" s="743"/>
      <c r="R40" s="734"/>
      <c r="S40" s="734"/>
      <c r="T40" s="114"/>
      <c r="U40" s="743"/>
    </row>
    <row r="41" spans="1:21" ht="14.25" customHeight="1">
      <c r="A41" s="746" t="s">
        <v>1109</v>
      </c>
      <c r="B41" s="184" t="s">
        <v>1298</v>
      </c>
      <c r="C41" s="185" t="s">
        <v>1</v>
      </c>
      <c r="D41" s="185">
        <v>1</v>
      </c>
      <c r="E41" s="1066"/>
      <c r="F41" s="186">
        <f>D41*E41</f>
        <v>0</v>
      </c>
      <c r="H41" s="185" t="s">
        <v>1</v>
      </c>
      <c r="J41" s="114">
        <f t="shared" si="0"/>
        <v>0</v>
      </c>
      <c r="K41" s="186">
        <f>I41*J41</f>
        <v>0</v>
      </c>
      <c r="M41" s="185" t="s">
        <v>1</v>
      </c>
      <c r="O41" s="114">
        <f t="shared" si="1"/>
        <v>0</v>
      </c>
      <c r="P41" s="186">
        <f>N41*O41</f>
        <v>0</v>
      </c>
      <c r="R41" s="185" t="s">
        <v>1</v>
      </c>
      <c r="S41" s="185">
        <v>1</v>
      </c>
      <c r="T41" s="114">
        <f t="shared" si="2"/>
        <v>0</v>
      </c>
      <c r="U41" s="186">
        <f>S41*T41</f>
        <v>0</v>
      </c>
    </row>
    <row r="42" spans="1:21" ht="14.25" customHeight="1">
      <c r="A42" s="753"/>
      <c r="B42" s="742"/>
      <c r="C42" s="734"/>
      <c r="D42" s="734"/>
      <c r="E42" s="735"/>
      <c r="F42" s="743"/>
      <c r="H42" s="734"/>
      <c r="I42" s="734"/>
      <c r="J42" s="114"/>
      <c r="K42" s="743"/>
      <c r="M42" s="734"/>
      <c r="N42" s="734"/>
      <c r="O42" s="114"/>
      <c r="P42" s="743"/>
      <c r="R42" s="734"/>
      <c r="S42" s="734"/>
      <c r="T42" s="114"/>
      <c r="U42" s="743"/>
    </row>
    <row r="43" spans="1:21" ht="14.25" customHeight="1">
      <c r="A43" s="753" t="s">
        <v>44</v>
      </c>
      <c r="B43" s="744" t="s">
        <v>1299</v>
      </c>
      <c r="C43" s="741" t="s">
        <v>1</v>
      </c>
      <c r="D43" s="741">
        <v>2</v>
      </c>
      <c r="E43" s="1067"/>
      <c r="F43" s="186">
        <f>D43*E43</f>
        <v>0</v>
      </c>
      <c r="H43" s="741" t="s">
        <v>1</v>
      </c>
      <c r="I43" s="741"/>
      <c r="J43" s="114">
        <f t="shared" si="0"/>
        <v>0</v>
      </c>
      <c r="K43" s="186">
        <f>I43*J43</f>
        <v>0</v>
      </c>
      <c r="M43" s="741" t="s">
        <v>1</v>
      </c>
      <c r="N43" s="741"/>
      <c r="O43" s="114">
        <f t="shared" si="1"/>
        <v>0</v>
      </c>
      <c r="P43" s="186">
        <f>N43*O43</f>
        <v>0</v>
      </c>
      <c r="R43" s="741" t="s">
        <v>1</v>
      </c>
      <c r="S43" s="741">
        <v>2</v>
      </c>
      <c r="T43" s="114">
        <f t="shared" si="2"/>
        <v>0</v>
      </c>
      <c r="U43" s="186">
        <f>S43*T43</f>
        <v>0</v>
      </c>
    </row>
    <row r="44" spans="1:21" ht="14.25" customHeight="1">
      <c r="A44" s="753"/>
      <c r="B44" s="742"/>
      <c r="C44" s="734"/>
      <c r="D44" s="734"/>
      <c r="E44" s="735"/>
      <c r="F44" s="743"/>
      <c r="H44" s="734"/>
      <c r="I44" s="734"/>
      <c r="J44" s="114"/>
      <c r="K44" s="743"/>
      <c r="M44" s="734"/>
      <c r="N44" s="734"/>
      <c r="O44" s="114"/>
      <c r="P44" s="743"/>
      <c r="R44" s="734"/>
      <c r="S44" s="734"/>
      <c r="T44" s="114"/>
      <c r="U44" s="743"/>
    </row>
    <row r="45" spans="1:21" ht="14.25" customHeight="1">
      <c r="A45" s="753" t="s">
        <v>45</v>
      </c>
      <c r="B45" s="744" t="s">
        <v>1300</v>
      </c>
      <c r="C45" s="741" t="s">
        <v>1</v>
      </c>
      <c r="D45" s="741">
        <v>1</v>
      </c>
      <c r="E45" s="1067"/>
      <c r="F45" s="186">
        <f>D45*E45</f>
        <v>0</v>
      </c>
      <c r="H45" s="741" t="s">
        <v>1</v>
      </c>
      <c r="I45" s="741"/>
      <c r="J45" s="114">
        <f t="shared" si="0"/>
        <v>0</v>
      </c>
      <c r="K45" s="186">
        <f>I45*J45</f>
        <v>0</v>
      </c>
      <c r="M45" s="741" t="s">
        <v>1</v>
      </c>
      <c r="N45" s="741"/>
      <c r="O45" s="114">
        <f t="shared" si="1"/>
        <v>0</v>
      </c>
      <c r="P45" s="186">
        <f>N45*O45</f>
        <v>0</v>
      </c>
      <c r="R45" s="741" t="s">
        <v>1</v>
      </c>
      <c r="S45" s="741">
        <v>1</v>
      </c>
      <c r="T45" s="114">
        <f t="shared" si="2"/>
        <v>0</v>
      </c>
      <c r="U45" s="186">
        <f>S45*T45</f>
        <v>0</v>
      </c>
    </row>
    <row r="46" spans="1:21" ht="14.25" customHeight="1">
      <c r="A46" s="753"/>
      <c r="B46" s="742"/>
      <c r="C46" s="734"/>
      <c r="D46" s="734"/>
      <c r="E46" s="735"/>
      <c r="F46" s="743"/>
      <c r="H46" s="734"/>
      <c r="I46" s="734"/>
      <c r="J46" s="114"/>
      <c r="K46" s="743"/>
      <c r="M46" s="734"/>
      <c r="N46" s="734"/>
      <c r="O46" s="114"/>
      <c r="P46" s="743"/>
      <c r="R46" s="734"/>
      <c r="S46" s="734"/>
      <c r="T46" s="114"/>
      <c r="U46" s="743"/>
    </row>
    <row r="47" spans="1:21" ht="60" customHeight="1">
      <c r="A47" s="753" t="s">
        <v>46</v>
      </c>
      <c r="B47" s="744" t="s">
        <v>1301</v>
      </c>
      <c r="C47" s="741" t="s">
        <v>1</v>
      </c>
      <c r="D47" s="741">
        <v>24</v>
      </c>
      <c r="E47" s="1067"/>
      <c r="F47" s="186">
        <f>D47*E47</f>
        <v>0</v>
      </c>
      <c r="H47" s="741" t="s">
        <v>1</v>
      </c>
      <c r="I47" s="741"/>
      <c r="J47" s="114">
        <f t="shared" si="0"/>
        <v>0</v>
      </c>
      <c r="K47" s="186">
        <f>I47*J47</f>
        <v>0</v>
      </c>
      <c r="M47" s="741" t="s">
        <v>1</v>
      </c>
      <c r="N47" s="741"/>
      <c r="O47" s="114">
        <f t="shared" si="1"/>
        <v>0</v>
      </c>
      <c r="P47" s="186">
        <f>N47*O47</f>
        <v>0</v>
      </c>
      <c r="R47" s="741" t="s">
        <v>1</v>
      </c>
      <c r="S47" s="741">
        <v>24</v>
      </c>
      <c r="T47" s="114">
        <f t="shared" si="2"/>
        <v>0</v>
      </c>
      <c r="U47" s="186">
        <f>S47*T47</f>
        <v>0</v>
      </c>
    </row>
    <row r="48" spans="1:21" ht="14.25" customHeight="1">
      <c r="A48" s="753"/>
      <c r="B48" s="744"/>
      <c r="C48" s="741"/>
      <c r="D48" s="734"/>
      <c r="E48" s="735"/>
      <c r="F48" s="743"/>
      <c r="H48" s="741"/>
      <c r="I48" s="734"/>
      <c r="J48" s="114"/>
      <c r="K48" s="743"/>
      <c r="M48" s="741"/>
      <c r="N48" s="734"/>
      <c r="O48" s="114"/>
      <c r="P48" s="743"/>
      <c r="R48" s="741"/>
      <c r="S48" s="734"/>
      <c r="T48" s="114"/>
      <c r="U48" s="743"/>
    </row>
    <row r="49" spans="1:21" ht="43.5" customHeight="1">
      <c r="A49" s="753" t="s">
        <v>1279</v>
      </c>
      <c r="B49" s="744" t="s">
        <v>1302</v>
      </c>
      <c r="C49" s="741" t="s">
        <v>1</v>
      </c>
      <c r="D49" s="741">
        <v>5</v>
      </c>
      <c r="E49" s="1067"/>
      <c r="F49" s="186">
        <f>D49*E49</f>
        <v>0</v>
      </c>
      <c r="H49" s="741" t="s">
        <v>1</v>
      </c>
      <c r="I49" s="741"/>
      <c r="J49" s="114">
        <f t="shared" si="0"/>
        <v>0</v>
      </c>
      <c r="K49" s="186">
        <f>I49*J49</f>
        <v>0</v>
      </c>
      <c r="M49" s="741" t="s">
        <v>1</v>
      </c>
      <c r="N49" s="741"/>
      <c r="O49" s="114">
        <f t="shared" si="1"/>
        <v>0</v>
      </c>
      <c r="P49" s="186">
        <f>N49*O49</f>
        <v>0</v>
      </c>
      <c r="R49" s="741" t="s">
        <v>1</v>
      </c>
      <c r="S49" s="741">
        <v>5</v>
      </c>
      <c r="T49" s="114">
        <f t="shared" si="2"/>
        <v>0</v>
      </c>
      <c r="U49" s="186">
        <f>S49*T49</f>
        <v>0</v>
      </c>
    </row>
    <row r="50" spans="1:21" ht="14.25" customHeight="1">
      <c r="A50" s="753"/>
      <c r="B50" s="744"/>
      <c r="C50" s="741"/>
      <c r="D50" s="741"/>
      <c r="E50" s="735"/>
      <c r="F50" s="743"/>
      <c r="H50" s="741"/>
      <c r="I50" s="741"/>
      <c r="J50" s="114"/>
      <c r="K50" s="743"/>
      <c r="M50" s="741"/>
      <c r="N50" s="741"/>
      <c r="O50" s="114"/>
      <c r="P50" s="743"/>
      <c r="R50" s="741"/>
      <c r="S50" s="741"/>
      <c r="T50" s="114"/>
      <c r="U50" s="743"/>
    </row>
    <row r="51" spans="1:21">
      <c r="A51" s="753" t="s">
        <v>1281</v>
      </c>
      <c r="B51" s="744" t="s">
        <v>1303</v>
      </c>
      <c r="C51" s="741" t="s">
        <v>1</v>
      </c>
      <c r="D51" s="741">
        <v>3</v>
      </c>
      <c r="E51" s="1067"/>
      <c r="F51" s="186">
        <f>D51*E51</f>
        <v>0</v>
      </c>
      <c r="H51" s="741" t="s">
        <v>1</v>
      </c>
      <c r="I51" s="741"/>
      <c r="J51" s="114">
        <f t="shared" si="0"/>
        <v>0</v>
      </c>
      <c r="K51" s="186">
        <f>I51*J51</f>
        <v>0</v>
      </c>
      <c r="M51" s="741" t="s">
        <v>1</v>
      </c>
      <c r="N51" s="741"/>
      <c r="O51" s="114">
        <f t="shared" si="1"/>
        <v>0</v>
      </c>
      <c r="P51" s="186">
        <f>N51*O51</f>
        <v>0</v>
      </c>
      <c r="R51" s="741" t="s">
        <v>1</v>
      </c>
      <c r="S51" s="741">
        <v>3</v>
      </c>
      <c r="T51" s="114">
        <f t="shared" si="2"/>
        <v>0</v>
      </c>
      <c r="U51" s="186">
        <f>S51*T51</f>
        <v>0</v>
      </c>
    </row>
    <row r="52" spans="1:21" ht="14.25" customHeight="1">
      <c r="A52" s="753"/>
      <c r="B52" s="744"/>
      <c r="C52" s="741"/>
      <c r="D52" s="741"/>
      <c r="E52" s="735"/>
      <c r="F52" s="743"/>
      <c r="H52" s="741"/>
      <c r="I52" s="741"/>
      <c r="J52" s="114"/>
      <c r="K52" s="743"/>
      <c r="M52" s="741"/>
      <c r="N52" s="741"/>
      <c r="O52" s="114"/>
      <c r="P52" s="743"/>
      <c r="R52" s="741"/>
      <c r="S52" s="741"/>
      <c r="T52" s="114"/>
      <c r="U52" s="743"/>
    </row>
    <row r="53" spans="1:21" ht="57" customHeight="1">
      <c r="A53" s="753">
        <v>8</v>
      </c>
      <c r="B53" s="744" t="s">
        <v>1304</v>
      </c>
      <c r="C53" s="741" t="s">
        <v>1254</v>
      </c>
      <c r="D53" s="741">
        <v>300</v>
      </c>
      <c r="E53" s="1067"/>
      <c r="F53" s="186">
        <f>D53*E53</f>
        <v>0</v>
      </c>
      <c r="H53" s="741" t="s">
        <v>1254</v>
      </c>
      <c r="I53" s="741"/>
      <c r="J53" s="114">
        <f t="shared" si="0"/>
        <v>0</v>
      </c>
      <c r="K53" s="186">
        <f>I53*J53</f>
        <v>0</v>
      </c>
      <c r="M53" s="741" t="s">
        <v>1254</v>
      </c>
      <c r="N53" s="741"/>
      <c r="O53" s="114">
        <f t="shared" si="1"/>
        <v>0</v>
      </c>
      <c r="P53" s="186">
        <f>N53*O53</f>
        <v>0</v>
      </c>
      <c r="R53" s="741" t="s">
        <v>1254</v>
      </c>
      <c r="S53" s="741">
        <v>300</v>
      </c>
      <c r="T53" s="114">
        <f t="shared" si="2"/>
        <v>0</v>
      </c>
      <c r="U53" s="186">
        <f>S53*T53</f>
        <v>0</v>
      </c>
    </row>
    <row r="54" spans="1:21">
      <c r="A54" s="753"/>
      <c r="B54" s="742"/>
      <c r="C54" s="734"/>
      <c r="D54" s="734"/>
      <c r="E54" s="735"/>
      <c r="F54" s="736"/>
      <c r="H54" s="734"/>
      <c r="I54" s="734"/>
      <c r="J54" s="114"/>
      <c r="K54" s="736"/>
      <c r="M54" s="734"/>
      <c r="N54" s="734"/>
      <c r="O54" s="114"/>
      <c r="P54" s="736"/>
      <c r="R54" s="734"/>
      <c r="S54" s="734"/>
      <c r="T54" s="114"/>
      <c r="U54" s="736"/>
    </row>
    <row r="55" spans="1:21" ht="45" customHeight="1">
      <c r="A55" s="753">
        <v>9</v>
      </c>
      <c r="B55" s="744" t="s">
        <v>1305</v>
      </c>
      <c r="C55" s="741" t="s">
        <v>1254</v>
      </c>
      <c r="D55" s="185">
        <v>300</v>
      </c>
      <c r="E55" s="1067"/>
      <c r="F55" s="186">
        <f>D55*E55</f>
        <v>0</v>
      </c>
      <c r="H55" s="741" t="s">
        <v>1254</v>
      </c>
      <c r="J55" s="114">
        <f t="shared" si="0"/>
        <v>0</v>
      </c>
      <c r="K55" s="186">
        <f>I55*J55</f>
        <v>0</v>
      </c>
      <c r="M55" s="741" t="s">
        <v>1254</v>
      </c>
      <c r="O55" s="114">
        <f t="shared" si="1"/>
        <v>0</v>
      </c>
      <c r="P55" s="186">
        <f>N55*O55</f>
        <v>0</v>
      </c>
      <c r="R55" s="741" t="s">
        <v>1254</v>
      </c>
      <c r="S55" s="185">
        <v>300</v>
      </c>
      <c r="T55" s="114">
        <f t="shared" si="2"/>
        <v>0</v>
      </c>
      <c r="U55" s="186">
        <f>S55*T55</f>
        <v>0</v>
      </c>
    </row>
    <row r="56" spans="1:21" ht="14.25" customHeight="1">
      <c r="A56" s="753"/>
      <c r="B56" s="745"/>
      <c r="C56" s="734"/>
      <c r="D56" s="734"/>
      <c r="E56" s="735"/>
      <c r="F56" s="736"/>
      <c r="H56" s="734"/>
      <c r="I56" s="734"/>
      <c r="J56" s="114"/>
      <c r="K56" s="736"/>
      <c r="M56" s="734"/>
      <c r="N56" s="734"/>
      <c r="O56" s="114"/>
      <c r="P56" s="736"/>
      <c r="R56" s="734"/>
      <c r="S56" s="734"/>
      <c r="T56" s="114"/>
      <c r="U56" s="736"/>
    </row>
    <row r="57" spans="1:21" ht="44.25" customHeight="1">
      <c r="A57" s="753">
        <v>10</v>
      </c>
      <c r="B57" s="744" t="s">
        <v>2139</v>
      </c>
      <c r="C57" s="741" t="s">
        <v>1254</v>
      </c>
      <c r="D57" s="741">
        <v>50</v>
      </c>
      <c r="E57" s="1067"/>
      <c r="F57" s="186">
        <f>D57*E57</f>
        <v>0</v>
      </c>
      <c r="H57" s="741" t="s">
        <v>1254</v>
      </c>
      <c r="I57" s="741"/>
      <c r="J57" s="114">
        <f t="shared" si="0"/>
        <v>0</v>
      </c>
      <c r="K57" s="186">
        <f>I57*J57</f>
        <v>0</v>
      </c>
      <c r="M57" s="741" t="s">
        <v>1254</v>
      </c>
      <c r="N57" s="741"/>
      <c r="O57" s="114">
        <f t="shared" si="1"/>
        <v>0</v>
      </c>
      <c r="P57" s="186">
        <f>N57*O57</f>
        <v>0</v>
      </c>
      <c r="R57" s="741" t="s">
        <v>1254</v>
      </c>
      <c r="S57" s="741">
        <v>50</v>
      </c>
      <c r="T57" s="114">
        <f t="shared" si="2"/>
        <v>0</v>
      </c>
      <c r="U57" s="186">
        <f>S57*T57</f>
        <v>0</v>
      </c>
    </row>
    <row r="58" spans="1:21">
      <c r="A58" s="753"/>
      <c r="B58" s="742"/>
      <c r="C58" s="734"/>
      <c r="D58" s="734"/>
      <c r="E58" s="735"/>
      <c r="F58" s="736"/>
      <c r="H58" s="734"/>
      <c r="I58" s="734"/>
      <c r="J58" s="114"/>
      <c r="K58" s="736"/>
      <c r="M58" s="734"/>
      <c r="N58" s="734"/>
      <c r="O58" s="114"/>
      <c r="P58" s="736"/>
      <c r="R58" s="734"/>
      <c r="S58" s="734"/>
      <c r="T58" s="114"/>
      <c r="U58" s="736"/>
    </row>
    <row r="59" spans="1:21" ht="114.75">
      <c r="A59" s="753">
        <v>11</v>
      </c>
      <c r="B59" s="744" t="s">
        <v>1306</v>
      </c>
      <c r="C59" s="741" t="s">
        <v>1255</v>
      </c>
      <c r="D59" s="741">
        <v>1</v>
      </c>
      <c r="E59" s="1067"/>
      <c r="F59" s="186">
        <f>D59*E59</f>
        <v>0</v>
      </c>
      <c r="H59" s="741" t="s">
        <v>1255</v>
      </c>
      <c r="I59" s="741"/>
      <c r="J59" s="114">
        <f t="shared" si="0"/>
        <v>0</v>
      </c>
      <c r="K59" s="186">
        <f>I59*J59</f>
        <v>0</v>
      </c>
      <c r="M59" s="741" t="s">
        <v>1255</v>
      </c>
      <c r="N59" s="741"/>
      <c r="O59" s="114">
        <f t="shared" si="1"/>
        <v>0</v>
      </c>
      <c r="P59" s="186">
        <f>N59*O59</f>
        <v>0</v>
      </c>
      <c r="R59" s="741" t="s">
        <v>1255</v>
      </c>
      <c r="S59" s="741">
        <v>1</v>
      </c>
      <c r="T59" s="114">
        <f t="shared" si="2"/>
        <v>0</v>
      </c>
      <c r="U59" s="186">
        <f>S59*T59</f>
        <v>0</v>
      </c>
    </row>
    <row r="60" spans="1:21">
      <c r="A60" s="753"/>
      <c r="B60" s="742"/>
      <c r="C60" s="734"/>
      <c r="D60" s="734"/>
      <c r="E60" s="735"/>
      <c r="F60" s="736"/>
      <c r="H60" s="734"/>
      <c r="I60" s="734"/>
      <c r="J60" s="114"/>
      <c r="K60" s="736"/>
      <c r="M60" s="734"/>
      <c r="N60" s="734"/>
      <c r="O60" s="114"/>
      <c r="P60" s="736"/>
      <c r="R60" s="734"/>
      <c r="S60" s="734"/>
      <c r="T60" s="114"/>
      <c r="U60" s="736"/>
    </row>
    <row r="61" spans="1:21" ht="25.5">
      <c r="A61" s="746">
        <v>12</v>
      </c>
      <c r="B61" s="184" t="s">
        <v>1307</v>
      </c>
      <c r="C61" s="185" t="s">
        <v>1255</v>
      </c>
      <c r="D61" s="185">
        <v>1</v>
      </c>
      <c r="E61" s="1066"/>
      <c r="F61" s="186">
        <f>D61*E61</f>
        <v>0</v>
      </c>
      <c r="H61" s="185" t="s">
        <v>1255</v>
      </c>
      <c r="J61" s="114">
        <f t="shared" si="0"/>
        <v>0</v>
      </c>
      <c r="K61" s="186">
        <f>I61*J61</f>
        <v>0</v>
      </c>
      <c r="M61" s="185" t="s">
        <v>1255</v>
      </c>
      <c r="O61" s="114">
        <f t="shared" si="1"/>
        <v>0</v>
      </c>
      <c r="P61" s="186">
        <f>N61*O61</f>
        <v>0</v>
      </c>
      <c r="R61" s="185" t="s">
        <v>1255</v>
      </c>
      <c r="S61" s="185">
        <v>1</v>
      </c>
      <c r="T61" s="114">
        <f t="shared" si="2"/>
        <v>0</v>
      </c>
      <c r="U61" s="186">
        <f>S61*T61</f>
        <v>0</v>
      </c>
    </row>
    <row r="62" spans="1:21">
      <c r="A62" s="753"/>
      <c r="B62" s="730"/>
      <c r="C62" s="739"/>
      <c r="D62" s="112"/>
      <c r="E62" s="739"/>
      <c r="F62" s="740"/>
      <c r="H62" s="739"/>
      <c r="I62" s="112"/>
      <c r="J62" s="739"/>
      <c r="K62" s="740"/>
      <c r="M62" s="739"/>
      <c r="N62" s="112"/>
      <c r="O62" s="739"/>
      <c r="P62" s="740"/>
      <c r="R62" s="739"/>
      <c r="S62" s="112"/>
      <c r="T62" s="739"/>
      <c r="U62" s="740"/>
    </row>
    <row r="63" spans="1:21">
      <c r="A63" s="754"/>
      <c r="B63" s="748" t="s">
        <v>1308</v>
      </c>
      <c r="C63" s="749"/>
      <c r="D63" s="749"/>
      <c r="E63" s="749"/>
      <c r="F63" s="750">
        <f>SUM(F7:F61)</f>
        <v>0</v>
      </c>
      <c r="G63" s="747"/>
      <c r="H63" s="750"/>
      <c r="I63" s="750"/>
      <c r="J63" s="750"/>
      <c r="K63" s="750">
        <f>SUM(K7:K61)</f>
        <v>0</v>
      </c>
      <c r="L63" s="747"/>
      <c r="M63" s="750"/>
      <c r="N63" s="750"/>
      <c r="O63" s="750"/>
      <c r="P63" s="750">
        <f>SUM(P7:P61)</f>
        <v>0</v>
      </c>
      <c r="Q63" s="747"/>
      <c r="R63" s="750"/>
      <c r="S63" s="750"/>
      <c r="T63" s="750"/>
      <c r="U63" s="750">
        <f>SUM(U7:U61)</f>
        <v>0</v>
      </c>
    </row>
    <row r="66" spans="5:20">
      <c r="E66" s="186"/>
      <c r="J66" s="186"/>
      <c r="O66" s="186"/>
      <c r="T66" s="186"/>
    </row>
    <row r="67" spans="5:20">
      <c r="E67" s="186"/>
      <c r="J67" s="186"/>
      <c r="O67" s="186"/>
      <c r="T67" s="186"/>
    </row>
    <row r="68" spans="5:20">
      <c r="E68" s="186"/>
      <c r="J68" s="186"/>
      <c r="O68" s="186"/>
      <c r="T68" s="186"/>
    </row>
    <row r="69" spans="5:20">
      <c r="E69" s="186"/>
      <c r="J69" s="186"/>
      <c r="O69" s="186"/>
      <c r="T69" s="186"/>
    </row>
    <row r="70" spans="5:20">
      <c r="E70" s="186"/>
      <c r="J70" s="186"/>
      <c r="O70" s="186"/>
      <c r="T70" s="186"/>
    </row>
    <row r="71" spans="5:20">
      <c r="E71" s="186"/>
      <c r="J71" s="186"/>
      <c r="O71" s="186"/>
      <c r="T71" s="186"/>
    </row>
    <row r="72" spans="5:20">
      <c r="E72" s="186"/>
      <c r="J72" s="186"/>
      <c r="O72" s="186"/>
      <c r="T72" s="186"/>
    </row>
    <row r="73" spans="5:20">
      <c r="E73" s="186"/>
      <c r="J73" s="186"/>
      <c r="O73" s="186"/>
      <c r="T73" s="186"/>
    </row>
    <row r="74" spans="5:20">
      <c r="E74" s="186"/>
      <c r="J74" s="186"/>
      <c r="O74" s="186"/>
      <c r="T74" s="186"/>
    </row>
    <row r="75" spans="5:20">
      <c r="E75" s="186"/>
      <c r="J75" s="186"/>
      <c r="O75" s="186"/>
      <c r="T75" s="186"/>
    </row>
    <row r="76" spans="5:20">
      <c r="E76" s="186"/>
      <c r="J76" s="186"/>
      <c r="O76" s="186"/>
      <c r="T76" s="186"/>
    </row>
    <row r="77" spans="5:20">
      <c r="E77" s="186"/>
      <c r="J77" s="186"/>
      <c r="O77" s="186"/>
      <c r="T77" s="186"/>
    </row>
    <row r="78" spans="5:20">
      <c r="E78" s="186"/>
      <c r="J78" s="186"/>
      <c r="O78" s="186"/>
      <c r="T78" s="186"/>
    </row>
    <row r="79" spans="5:20">
      <c r="E79" s="186"/>
      <c r="J79" s="186"/>
      <c r="O79" s="186"/>
      <c r="T79" s="186"/>
    </row>
    <row r="80" spans="5:20">
      <c r="E80" s="186"/>
      <c r="J80" s="186"/>
      <c r="O80" s="186"/>
      <c r="T80" s="186"/>
    </row>
    <row r="81" spans="5:20">
      <c r="E81" s="186"/>
      <c r="J81" s="186"/>
      <c r="O81" s="186"/>
      <c r="T81" s="186"/>
    </row>
    <row r="82" spans="5:20">
      <c r="E82" s="186"/>
      <c r="J82" s="186"/>
      <c r="O82" s="186"/>
      <c r="T82" s="186"/>
    </row>
    <row r="83" spans="5:20">
      <c r="E83" s="186"/>
      <c r="J83" s="186"/>
      <c r="O83" s="186"/>
      <c r="T83" s="186"/>
    </row>
    <row r="84" spans="5:20">
      <c r="E84" s="186"/>
      <c r="J84" s="186"/>
      <c r="O84" s="186"/>
      <c r="T84" s="186"/>
    </row>
    <row r="85" spans="5:20">
      <c r="E85" s="186"/>
      <c r="J85" s="186"/>
      <c r="O85" s="186"/>
      <c r="T85" s="186"/>
    </row>
    <row r="86" spans="5:20">
      <c r="E86" s="186"/>
      <c r="J86" s="186"/>
      <c r="O86" s="186"/>
      <c r="T86" s="186"/>
    </row>
    <row r="87" spans="5:20">
      <c r="E87" s="186"/>
      <c r="J87" s="186"/>
      <c r="O87" s="186"/>
      <c r="T87" s="186"/>
    </row>
    <row r="88" spans="5:20">
      <c r="E88" s="186"/>
      <c r="J88" s="186"/>
      <c r="O88" s="186"/>
      <c r="T88" s="186"/>
    </row>
    <row r="89" spans="5:20">
      <c r="E89" s="186"/>
      <c r="J89" s="186"/>
      <c r="O89" s="186"/>
      <c r="T89" s="186"/>
    </row>
    <row r="90" spans="5:20">
      <c r="E90" s="186"/>
      <c r="J90" s="186"/>
      <c r="O90" s="186"/>
      <c r="T90" s="186"/>
    </row>
    <row r="91" spans="5:20">
      <c r="E91" s="186"/>
      <c r="J91" s="186"/>
      <c r="O91" s="186"/>
      <c r="T91" s="186"/>
    </row>
    <row r="92" spans="5:20">
      <c r="E92" s="186"/>
      <c r="J92" s="186"/>
      <c r="O92" s="186"/>
      <c r="T92" s="186"/>
    </row>
    <row r="93" spans="5:20">
      <c r="E93" s="186"/>
      <c r="J93" s="186"/>
      <c r="O93" s="186"/>
      <c r="T93" s="186"/>
    </row>
    <row r="94" spans="5:20">
      <c r="E94" s="186"/>
      <c r="J94" s="186"/>
      <c r="O94" s="186"/>
      <c r="T94" s="186"/>
    </row>
    <row r="95" spans="5:20">
      <c r="E95" s="186"/>
      <c r="J95" s="186"/>
      <c r="O95" s="186"/>
      <c r="T95" s="186"/>
    </row>
    <row r="96" spans="5:20">
      <c r="E96" s="186"/>
      <c r="J96" s="186"/>
      <c r="O96" s="186"/>
      <c r="T96" s="186"/>
    </row>
    <row r="97" spans="5:20">
      <c r="E97" s="186"/>
      <c r="J97" s="186"/>
      <c r="O97" s="186"/>
      <c r="T97" s="186"/>
    </row>
    <row r="98" spans="5:20">
      <c r="E98" s="186"/>
      <c r="J98" s="186"/>
      <c r="O98" s="186"/>
      <c r="T98" s="186"/>
    </row>
    <row r="99" spans="5:20">
      <c r="E99" s="186"/>
      <c r="J99" s="186"/>
      <c r="O99" s="186"/>
      <c r="T99" s="186"/>
    </row>
    <row r="100" spans="5:20">
      <c r="E100" s="186"/>
      <c r="J100" s="186"/>
      <c r="O100" s="186"/>
      <c r="T100" s="186"/>
    </row>
    <row r="101" spans="5:20">
      <c r="E101" s="186"/>
      <c r="J101" s="186"/>
      <c r="O101" s="186"/>
      <c r="T101" s="186"/>
    </row>
    <row r="102" spans="5:20">
      <c r="E102" s="186"/>
      <c r="J102" s="186"/>
      <c r="O102" s="186"/>
      <c r="T102" s="186"/>
    </row>
    <row r="103" spans="5:20">
      <c r="E103" s="186"/>
      <c r="J103" s="186"/>
      <c r="O103" s="186"/>
      <c r="T103" s="186"/>
    </row>
    <row r="104" spans="5:20">
      <c r="E104" s="186"/>
      <c r="J104" s="186"/>
      <c r="O104" s="186"/>
      <c r="T104" s="186"/>
    </row>
    <row r="105" spans="5:20">
      <c r="E105" s="186"/>
      <c r="J105" s="186"/>
      <c r="O105" s="186"/>
      <c r="T105" s="186"/>
    </row>
    <row r="106" spans="5:20">
      <c r="E106" s="186"/>
      <c r="J106" s="186"/>
      <c r="O106" s="186"/>
      <c r="T106" s="186"/>
    </row>
    <row r="107" spans="5:20">
      <c r="E107" s="186"/>
      <c r="J107" s="186"/>
      <c r="O107" s="186"/>
      <c r="T107" s="186"/>
    </row>
    <row r="108" spans="5:20">
      <c r="E108" s="186"/>
      <c r="J108" s="186"/>
      <c r="O108" s="186"/>
      <c r="T108" s="186"/>
    </row>
    <row r="109" spans="5:20">
      <c r="E109" s="186"/>
      <c r="J109" s="186"/>
      <c r="O109" s="186"/>
      <c r="T109" s="186"/>
    </row>
    <row r="110" spans="5:20">
      <c r="E110" s="186"/>
      <c r="J110" s="186"/>
      <c r="O110" s="186"/>
      <c r="T110" s="186"/>
    </row>
    <row r="111" spans="5:20">
      <c r="E111" s="186"/>
      <c r="J111" s="186"/>
      <c r="O111" s="186"/>
      <c r="T111" s="186"/>
    </row>
    <row r="112" spans="5:20">
      <c r="E112" s="186"/>
      <c r="J112" s="186"/>
      <c r="O112" s="186"/>
      <c r="T112" s="186"/>
    </row>
    <row r="113" spans="5:20">
      <c r="E113" s="186"/>
      <c r="J113" s="186"/>
      <c r="O113" s="186"/>
      <c r="T113" s="186"/>
    </row>
    <row r="114" spans="5:20">
      <c r="E114" s="186"/>
      <c r="J114" s="186"/>
      <c r="O114" s="186"/>
      <c r="T114" s="186"/>
    </row>
    <row r="115" spans="5:20">
      <c r="E115" s="186"/>
      <c r="J115" s="186"/>
      <c r="O115" s="186"/>
      <c r="T115" s="186"/>
    </row>
    <row r="116" spans="5:20">
      <c r="E116" s="186"/>
      <c r="J116" s="186"/>
      <c r="O116" s="186"/>
      <c r="T116" s="186"/>
    </row>
    <row r="117" spans="5:20">
      <c r="E117" s="186"/>
      <c r="J117" s="186"/>
      <c r="O117" s="186"/>
      <c r="T117" s="186"/>
    </row>
    <row r="118" spans="5:20">
      <c r="E118" s="186"/>
      <c r="J118" s="186"/>
      <c r="O118" s="186"/>
      <c r="T118" s="186"/>
    </row>
    <row r="119" spans="5:20">
      <c r="E119" s="186"/>
      <c r="J119" s="186"/>
      <c r="O119" s="186"/>
      <c r="T119" s="186"/>
    </row>
    <row r="120" spans="5:20">
      <c r="E120" s="186"/>
      <c r="J120" s="186"/>
      <c r="O120" s="186"/>
      <c r="T120" s="186"/>
    </row>
    <row r="121" spans="5:20">
      <c r="E121" s="186"/>
      <c r="J121" s="186"/>
      <c r="O121" s="186"/>
      <c r="T121" s="186"/>
    </row>
    <row r="122" spans="5:20">
      <c r="E122" s="186"/>
      <c r="J122" s="186"/>
      <c r="O122" s="186"/>
      <c r="T122" s="186"/>
    </row>
    <row r="123" spans="5:20">
      <c r="E123" s="186"/>
      <c r="J123" s="186"/>
      <c r="O123" s="186"/>
      <c r="T123" s="186"/>
    </row>
    <row r="124" spans="5:20">
      <c r="E124" s="186"/>
      <c r="J124" s="186"/>
      <c r="O124" s="186"/>
      <c r="T124" s="186"/>
    </row>
    <row r="125" spans="5:20">
      <c r="E125" s="186"/>
      <c r="J125" s="186"/>
      <c r="O125" s="186"/>
      <c r="T125" s="186"/>
    </row>
    <row r="126" spans="5:20">
      <c r="E126" s="186"/>
      <c r="J126" s="186"/>
      <c r="O126" s="186"/>
      <c r="T126" s="186"/>
    </row>
    <row r="127" spans="5:20">
      <c r="E127" s="186"/>
      <c r="J127" s="186"/>
      <c r="O127" s="186"/>
      <c r="T127" s="186"/>
    </row>
    <row r="128" spans="5:20">
      <c r="E128" s="186"/>
      <c r="J128" s="186"/>
      <c r="O128" s="186"/>
      <c r="T128" s="186"/>
    </row>
    <row r="129" spans="5:20">
      <c r="E129" s="186"/>
      <c r="J129" s="186"/>
      <c r="O129" s="186"/>
      <c r="T129" s="186"/>
    </row>
    <row r="130" spans="5:20">
      <c r="E130" s="186"/>
      <c r="J130" s="186"/>
      <c r="O130" s="186"/>
      <c r="T130" s="186"/>
    </row>
    <row r="131" spans="5:20">
      <c r="E131" s="186"/>
      <c r="J131" s="186"/>
      <c r="O131" s="186"/>
      <c r="T131" s="186"/>
    </row>
    <row r="132" spans="5:20">
      <c r="E132" s="186"/>
      <c r="J132" s="186"/>
      <c r="O132" s="186"/>
      <c r="T132" s="186"/>
    </row>
    <row r="133" spans="5:20">
      <c r="E133" s="186"/>
      <c r="J133" s="186"/>
      <c r="O133" s="186"/>
      <c r="T133" s="186"/>
    </row>
    <row r="134" spans="5:20">
      <c r="E134" s="186"/>
      <c r="J134" s="186"/>
      <c r="O134" s="186"/>
      <c r="T134" s="186"/>
    </row>
    <row r="135" spans="5:20">
      <c r="E135" s="186"/>
      <c r="J135" s="186"/>
      <c r="O135" s="186"/>
      <c r="T135" s="186"/>
    </row>
    <row r="136" spans="5:20">
      <c r="E136" s="186"/>
      <c r="J136" s="186"/>
      <c r="O136" s="186"/>
      <c r="T136" s="186"/>
    </row>
    <row r="137" spans="5:20">
      <c r="E137" s="186"/>
      <c r="J137" s="186"/>
      <c r="O137" s="186"/>
      <c r="T137" s="186"/>
    </row>
    <row r="138" spans="5:20">
      <c r="E138" s="186"/>
      <c r="J138" s="186"/>
      <c r="O138" s="186"/>
      <c r="T138" s="186"/>
    </row>
    <row r="139" spans="5:20">
      <c r="E139" s="186"/>
      <c r="J139" s="186"/>
      <c r="O139" s="186"/>
      <c r="T139" s="186"/>
    </row>
    <row r="140" spans="5:20">
      <c r="E140" s="186"/>
      <c r="J140" s="186"/>
      <c r="O140" s="186"/>
      <c r="T140" s="186"/>
    </row>
    <row r="141" spans="5:20">
      <c r="E141" s="186"/>
      <c r="J141" s="186"/>
      <c r="O141" s="186"/>
      <c r="T141" s="186"/>
    </row>
    <row r="142" spans="5:20">
      <c r="E142" s="186"/>
      <c r="J142" s="186"/>
      <c r="O142" s="186"/>
      <c r="T142" s="186"/>
    </row>
    <row r="143" spans="5:20">
      <c r="E143" s="186"/>
      <c r="J143" s="186"/>
      <c r="O143" s="186"/>
      <c r="T143" s="186"/>
    </row>
    <row r="144" spans="5:20">
      <c r="E144" s="186"/>
      <c r="J144" s="186"/>
      <c r="O144" s="186"/>
      <c r="T144" s="186"/>
    </row>
    <row r="145" spans="5:20">
      <c r="E145" s="186"/>
      <c r="J145" s="186"/>
      <c r="O145" s="186"/>
      <c r="T145" s="186"/>
    </row>
    <row r="146" spans="5:20">
      <c r="E146" s="186"/>
      <c r="J146" s="186"/>
      <c r="O146" s="186"/>
      <c r="T146" s="186"/>
    </row>
    <row r="147" spans="5:20">
      <c r="E147" s="186"/>
      <c r="J147" s="186"/>
      <c r="O147" s="186"/>
      <c r="T147" s="186"/>
    </row>
    <row r="148" spans="5:20">
      <c r="E148" s="186"/>
      <c r="J148" s="186"/>
      <c r="O148" s="186"/>
      <c r="T148" s="186"/>
    </row>
    <row r="149" spans="5:20">
      <c r="E149" s="186"/>
      <c r="J149" s="186"/>
      <c r="O149" s="186"/>
      <c r="T149" s="186"/>
    </row>
    <row r="150" spans="5:20">
      <c r="E150" s="186"/>
      <c r="J150" s="186"/>
      <c r="O150" s="186"/>
      <c r="T150" s="186"/>
    </row>
    <row r="151" spans="5:20">
      <c r="E151" s="186"/>
      <c r="J151" s="186"/>
      <c r="O151" s="186"/>
      <c r="T151" s="186"/>
    </row>
    <row r="152" spans="5:20">
      <c r="E152" s="186"/>
      <c r="J152" s="186"/>
      <c r="O152" s="186"/>
      <c r="T152" s="186"/>
    </row>
    <row r="153" spans="5:20">
      <c r="E153" s="186"/>
      <c r="J153" s="186"/>
      <c r="O153" s="186"/>
      <c r="T153" s="186"/>
    </row>
    <row r="154" spans="5:20">
      <c r="E154" s="186"/>
      <c r="J154" s="186"/>
      <c r="O154" s="186"/>
      <c r="T154" s="186"/>
    </row>
    <row r="155" spans="5:20">
      <c r="E155" s="186"/>
      <c r="J155" s="186"/>
      <c r="O155" s="186"/>
      <c r="T155" s="186"/>
    </row>
    <row r="156" spans="5:20">
      <c r="E156" s="186"/>
      <c r="J156" s="186"/>
      <c r="O156" s="186"/>
      <c r="T156" s="186"/>
    </row>
    <row r="157" spans="5:20">
      <c r="E157" s="186"/>
      <c r="J157" s="186"/>
      <c r="O157" s="186"/>
      <c r="T157" s="186"/>
    </row>
    <row r="158" spans="5:20">
      <c r="E158" s="186"/>
      <c r="J158" s="186"/>
      <c r="O158" s="186"/>
      <c r="T158" s="186"/>
    </row>
    <row r="159" spans="5:20">
      <c r="E159" s="186"/>
      <c r="J159" s="186"/>
      <c r="O159" s="186"/>
      <c r="T159" s="186"/>
    </row>
    <row r="160" spans="5:20">
      <c r="E160" s="186"/>
      <c r="J160" s="186"/>
      <c r="O160" s="186"/>
      <c r="T160" s="186"/>
    </row>
    <row r="161" spans="5:20">
      <c r="E161" s="186"/>
      <c r="J161" s="186"/>
      <c r="O161" s="186"/>
      <c r="T161" s="186"/>
    </row>
    <row r="162" spans="5:20">
      <c r="E162" s="186"/>
      <c r="J162" s="186"/>
      <c r="O162" s="186"/>
      <c r="T162" s="186"/>
    </row>
    <row r="163" spans="5:20">
      <c r="E163" s="186"/>
      <c r="J163" s="186"/>
      <c r="O163" s="186"/>
      <c r="T163" s="186"/>
    </row>
    <row r="164" spans="5:20">
      <c r="E164" s="186"/>
      <c r="J164" s="186"/>
      <c r="O164" s="186"/>
      <c r="T164" s="186"/>
    </row>
    <row r="165" spans="5:20">
      <c r="E165" s="186"/>
      <c r="J165" s="186"/>
      <c r="O165" s="186"/>
      <c r="T165" s="186"/>
    </row>
    <row r="166" spans="5:20">
      <c r="E166" s="186"/>
      <c r="J166" s="186"/>
      <c r="O166" s="186"/>
      <c r="T166" s="186"/>
    </row>
    <row r="167" spans="5:20">
      <c r="E167" s="186"/>
      <c r="J167" s="186"/>
      <c r="O167" s="186"/>
      <c r="T167" s="186"/>
    </row>
    <row r="168" spans="5:20">
      <c r="E168" s="186"/>
      <c r="J168" s="186"/>
      <c r="O168" s="186"/>
      <c r="T168" s="186"/>
    </row>
    <row r="169" spans="5:20">
      <c r="E169" s="186"/>
      <c r="J169" s="186"/>
      <c r="O169" s="186"/>
      <c r="T169" s="186"/>
    </row>
    <row r="170" spans="5:20">
      <c r="E170" s="186"/>
      <c r="J170" s="186"/>
      <c r="O170" s="186"/>
      <c r="T170" s="186"/>
    </row>
    <row r="171" spans="5:20">
      <c r="E171" s="186"/>
      <c r="J171" s="186"/>
      <c r="O171" s="186"/>
      <c r="T171" s="186"/>
    </row>
    <row r="172" spans="5:20">
      <c r="E172" s="186"/>
      <c r="J172" s="186"/>
      <c r="O172" s="186"/>
      <c r="T172" s="186"/>
    </row>
    <row r="173" spans="5:20">
      <c r="E173" s="186"/>
      <c r="J173" s="186"/>
      <c r="O173" s="186"/>
      <c r="T173" s="186"/>
    </row>
    <row r="174" spans="5:20">
      <c r="E174" s="186"/>
      <c r="J174" s="186"/>
      <c r="O174" s="186"/>
      <c r="T174" s="186"/>
    </row>
    <row r="175" spans="5:20">
      <c r="E175" s="186"/>
      <c r="J175" s="186"/>
      <c r="O175" s="186"/>
      <c r="T175" s="186"/>
    </row>
    <row r="176" spans="5:20">
      <c r="E176" s="186"/>
      <c r="J176" s="186"/>
      <c r="O176" s="186"/>
      <c r="T176" s="186"/>
    </row>
    <row r="177" spans="5:20">
      <c r="E177" s="186"/>
      <c r="J177" s="186"/>
      <c r="O177" s="186"/>
      <c r="T177" s="186"/>
    </row>
    <row r="178" spans="5:20">
      <c r="E178" s="186"/>
      <c r="J178" s="186"/>
      <c r="O178" s="186"/>
      <c r="T178" s="186"/>
    </row>
    <row r="179" spans="5:20">
      <c r="E179" s="186"/>
      <c r="J179" s="186"/>
      <c r="O179" s="186"/>
      <c r="T179" s="186"/>
    </row>
    <row r="180" spans="5:20">
      <c r="E180" s="186"/>
      <c r="J180" s="186"/>
      <c r="O180" s="186"/>
      <c r="T180" s="186"/>
    </row>
    <row r="181" spans="5:20">
      <c r="E181" s="186"/>
      <c r="J181" s="186"/>
      <c r="O181" s="186"/>
      <c r="T181" s="186"/>
    </row>
    <row r="182" spans="5:20">
      <c r="E182" s="186"/>
      <c r="J182" s="186"/>
      <c r="O182" s="186"/>
      <c r="T182" s="186"/>
    </row>
    <row r="183" spans="5:20">
      <c r="E183" s="186"/>
      <c r="J183" s="186"/>
      <c r="O183" s="186"/>
      <c r="T183" s="186"/>
    </row>
    <row r="184" spans="5:20">
      <c r="E184" s="186"/>
      <c r="J184" s="186"/>
      <c r="O184" s="186"/>
      <c r="T184" s="186"/>
    </row>
    <row r="185" spans="5:20">
      <c r="E185" s="186"/>
      <c r="J185" s="186"/>
      <c r="O185" s="186"/>
      <c r="T185" s="186"/>
    </row>
    <row r="186" spans="5:20">
      <c r="E186" s="186"/>
      <c r="J186" s="186"/>
      <c r="O186" s="186"/>
      <c r="T186" s="186"/>
    </row>
    <row r="187" spans="5:20">
      <c r="E187" s="186"/>
      <c r="J187" s="186"/>
      <c r="O187" s="186"/>
      <c r="T187" s="186"/>
    </row>
    <row r="188" spans="5:20">
      <c r="E188" s="186"/>
      <c r="J188" s="186"/>
      <c r="O188" s="186"/>
      <c r="T188" s="186"/>
    </row>
    <row r="189" spans="5:20">
      <c r="E189" s="186"/>
      <c r="J189" s="186"/>
      <c r="O189" s="186"/>
      <c r="T189" s="186"/>
    </row>
    <row r="190" spans="5:20">
      <c r="E190" s="186"/>
      <c r="J190" s="186"/>
      <c r="O190" s="186"/>
      <c r="T190" s="186"/>
    </row>
    <row r="191" spans="5:20">
      <c r="E191" s="186"/>
      <c r="J191" s="186"/>
      <c r="O191" s="186"/>
      <c r="T191" s="186"/>
    </row>
    <row r="192" spans="5:20">
      <c r="E192" s="186"/>
      <c r="J192" s="186"/>
      <c r="O192" s="186"/>
      <c r="T192" s="186"/>
    </row>
    <row r="193" spans="5:20">
      <c r="E193" s="186"/>
      <c r="J193" s="186"/>
      <c r="O193" s="186"/>
      <c r="T193" s="186"/>
    </row>
    <row r="194" spans="5:20">
      <c r="E194" s="186"/>
      <c r="J194" s="186"/>
      <c r="O194" s="186"/>
      <c r="T194" s="186"/>
    </row>
    <row r="195" spans="5:20">
      <c r="E195" s="186"/>
      <c r="J195" s="186"/>
      <c r="O195" s="186"/>
      <c r="T195" s="186"/>
    </row>
    <row r="196" spans="5:20">
      <c r="E196" s="186"/>
      <c r="J196" s="186"/>
      <c r="O196" s="186"/>
      <c r="T196" s="186"/>
    </row>
    <row r="197" spans="5:20">
      <c r="E197" s="186"/>
      <c r="J197" s="186"/>
      <c r="O197" s="186"/>
      <c r="T197" s="186"/>
    </row>
    <row r="198" spans="5:20">
      <c r="E198" s="186"/>
      <c r="J198" s="186"/>
      <c r="O198" s="186"/>
      <c r="T198" s="186"/>
    </row>
    <row r="199" spans="5:20">
      <c r="E199" s="186"/>
      <c r="J199" s="186"/>
      <c r="O199" s="186"/>
      <c r="T199" s="186"/>
    </row>
    <row r="200" spans="5:20">
      <c r="E200" s="186"/>
      <c r="J200" s="186"/>
      <c r="O200" s="186"/>
      <c r="T200" s="186"/>
    </row>
    <row r="201" spans="5:20">
      <c r="E201" s="186"/>
      <c r="J201" s="186"/>
      <c r="O201" s="186"/>
      <c r="T201" s="186"/>
    </row>
    <row r="202" spans="5:20">
      <c r="E202" s="186"/>
      <c r="J202" s="186"/>
      <c r="O202" s="186"/>
      <c r="T202" s="186"/>
    </row>
    <row r="203" spans="5:20">
      <c r="E203" s="186"/>
      <c r="J203" s="186"/>
      <c r="O203" s="186"/>
      <c r="T203" s="186"/>
    </row>
    <row r="204" spans="5:20">
      <c r="E204" s="186"/>
      <c r="J204" s="186"/>
      <c r="O204" s="186"/>
      <c r="T204" s="186"/>
    </row>
    <row r="205" spans="5:20">
      <c r="E205" s="186"/>
      <c r="J205" s="186"/>
      <c r="O205" s="186"/>
      <c r="T205" s="186"/>
    </row>
    <row r="206" spans="5:20">
      <c r="E206" s="186"/>
      <c r="J206" s="186"/>
      <c r="O206" s="186"/>
      <c r="T206" s="186"/>
    </row>
    <row r="207" spans="5:20">
      <c r="E207" s="186"/>
      <c r="J207" s="186"/>
      <c r="O207" s="186"/>
      <c r="T207" s="186"/>
    </row>
    <row r="208" spans="5:20">
      <c r="E208" s="186"/>
      <c r="J208" s="186"/>
      <c r="O208" s="186"/>
      <c r="T208" s="186"/>
    </row>
    <row r="209" spans="5:20">
      <c r="E209" s="186"/>
      <c r="J209" s="186"/>
      <c r="O209" s="186"/>
      <c r="T209" s="186"/>
    </row>
    <row r="210" spans="5:20">
      <c r="E210" s="186"/>
      <c r="J210" s="186"/>
      <c r="O210" s="186"/>
      <c r="T210" s="186"/>
    </row>
    <row r="211" spans="5:20">
      <c r="E211" s="186"/>
      <c r="J211" s="186"/>
      <c r="O211" s="186"/>
      <c r="T211" s="186"/>
    </row>
    <row r="212" spans="5:20">
      <c r="E212" s="186"/>
      <c r="J212" s="186"/>
      <c r="O212" s="186"/>
      <c r="T212" s="186"/>
    </row>
    <row r="213" spans="5:20">
      <c r="E213" s="186"/>
      <c r="J213" s="186"/>
      <c r="O213" s="186"/>
      <c r="T213" s="186"/>
    </row>
    <row r="214" spans="5:20">
      <c r="E214" s="186"/>
      <c r="J214" s="186"/>
      <c r="O214" s="186"/>
      <c r="T214" s="186"/>
    </row>
    <row r="215" spans="5:20">
      <c r="E215" s="186"/>
      <c r="J215" s="186"/>
      <c r="O215" s="186"/>
      <c r="T215" s="186"/>
    </row>
    <row r="216" spans="5:20">
      <c r="E216" s="186"/>
      <c r="J216" s="186"/>
      <c r="O216" s="186"/>
      <c r="T216" s="186"/>
    </row>
    <row r="217" spans="5:20">
      <c r="E217" s="186"/>
      <c r="J217" s="186"/>
      <c r="O217" s="186"/>
      <c r="T217" s="186"/>
    </row>
    <row r="218" spans="5:20">
      <c r="E218" s="186"/>
      <c r="J218" s="186"/>
      <c r="O218" s="186"/>
      <c r="T218" s="186"/>
    </row>
    <row r="219" spans="5:20">
      <c r="E219" s="186"/>
      <c r="J219" s="186"/>
      <c r="O219" s="186"/>
      <c r="T219" s="186"/>
    </row>
    <row r="220" spans="5:20">
      <c r="E220" s="186"/>
      <c r="J220" s="186"/>
      <c r="O220" s="186"/>
      <c r="T220" s="186"/>
    </row>
    <row r="221" spans="5:20">
      <c r="E221" s="186"/>
      <c r="J221" s="186"/>
      <c r="O221" s="186"/>
      <c r="T221" s="186"/>
    </row>
    <row r="222" spans="5:20">
      <c r="E222" s="186"/>
      <c r="J222" s="186"/>
      <c r="O222" s="186"/>
      <c r="T222" s="186"/>
    </row>
    <row r="223" spans="5:20">
      <c r="E223" s="186"/>
      <c r="J223" s="186"/>
      <c r="O223" s="186"/>
      <c r="T223" s="186"/>
    </row>
    <row r="224" spans="5:20">
      <c r="E224" s="186"/>
      <c r="J224" s="186"/>
      <c r="O224" s="186"/>
      <c r="T224" s="186"/>
    </row>
    <row r="225" spans="5:20">
      <c r="E225" s="186"/>
      <c r="J225" s="186"/>
      <c r="O225" s="186"/>
      <c r="T225" s="186"/>
    </row>
    <row r="226" spans="5:20">
      <c r="E226" s="186"/>
      <c r="J226" s="186"/>
      <c r="O226" s="186"/>
      <c r="T226" s="186"/>
    </row>
    <row r="227" spans="5:20">
      <c r="E227" s="186"/>
      <c r="J227" s="186"/>
      <c r="O227" s="186"/>
      <c r="T227" s="186"/>
    </row>
    <row r="228" spans="5:20">
      <c r="E228" s="186"/>
      <c r="J228" s="186"/>
      <c r="O228" s="186"/>
      <c r="T228" s="186"/>
    </row>
    <row r="229" spans="5:20">
      <c r="E229" s="186"/>
      <c r="J229" s="186"/>
      <c r="O229" s="186"/>
      <c r="T229" s="186"/>
    </row>
    <row r="230" spans="5:20">
      <c r="E230" s="186"/>
      <c r="J230" s="186"/>
      <c r="O230" s="186"/>
      <c r="T230" s="186"/>
    </row>
    <row r="231" spans="5:20">
      <c r="E231" s="186"/>
      <c r="J231" s="186"/>
      <c r="O231" s="186"/>
      <c r="T231" s="186"/>
    </row>
    <row r="232" spans="5:20">
      <c r="E232" s="186"/>
      <c r="J232" s="186"/>
      <c r="O232" s="186"/>
      <c r="T232" s="186"/>
    </row>
    <row r="233" spans="5:20">
      <c r="E233" s="186"/>
      <c r="J233" s="186"/>
      <c r="O233" s="186"/>
      <c r="T233" s="186"/>
    </row>
    <row r="234" spans="5:20">
      <c r="E234" s="186"/>
      <c r="J234" s="186"/>
      <c r="O234" s="186"/>
      <c r="T234" s="186"/>
    </row>
    <row r="235" spans="5:20">
      <c r="E235" s="186"/>
      <c r="J235" s="186"/>
      <c r="O235" s="186"/>
      <c r="T235" s="186"/>
    </row>
    <row r="236" spans="5:20">
      <c r="E236" s="186"/>
      <c r="J236" s="186"/>
      <c r="O236" s="186"/>
      <c r="T236" s="186"/>
    </row>
    <row r="237" spans="5:20">
      <c r="E237" s="186"/>
      <c r="J237" s="186"/>
      <c r="O237" s="186"/>
      <c r="T237" s="186"/>
    </row>
    <row r="238" spans="5:20">
      <c r="E238" s="186"/>
      <c r="J238" s="186"/>
      <c r="O238" s="186"/>
      <c r="T238" s="186"/>
    </row>
    <row r="239" spans="5:20">
      <c r="E239" s="186"/>
      <c r="J239" s="186"/>
      <c r="O239" s="186"/>
      <c r="T239" s="186"/>
    </row>
    <row r="240" spans="5:20">
      <c r="E240" s="186"/>
      <c r="J240" s="186"/>
      <c r="O240" s="186"/>
      <c r="T240" s="186"/>
    </row>
    <row r="241" spans="5:20">
      <c r="E241" s="186"/>
      <c r="J241" s="186"/>
      <c r="O241" s="186"/>
      <c r="T241" s="186"/>
    </row>
    <row r="242" spans="5:20">
      <c r="E242" s="186"/>
      <c r="J242" s="186"/>
      <c r="O242" s="186"/>
      <c r="T242" s="186"/>
    </row>
    <row r="243" spans="5:20">
      <c r="E243" s="186"/>
      <c r="J243" s="186"/>
      <c r="O243" s="186"/>
      <c r="T243" s="186"/>
    </row>
    <row r="244" spans="5:20">
      <c r="E244" s="186"/>
      <c r="J244" s="186"/>
      <c r="O244" s="186"/>
      <c r="T244" s="186"/>
    </row>
    <row r="245" spans="5:20">
      <c r="E245" s="186"/>
      <c r="J245" s="186"/>
      <c r="O245" s="186"/>
      <c r="T245" s="186"/>
    </row>
    <row r="246" spans="5:20">
      <c r="E246" s="186"/>
      <c r="J246" s="186"/>
      <c r="O246" s="186"/>
      <c r="T246" s="186"/>
    </row>
    <row r="247" spans="5:20">
      <c r="E247" s="186"/>
      <c r="J247" s="186"/>
      <c r="O247" s="186"/>
      <c r="T247" s="186"/>
    </row>
    <row r="248" spans="5:20">
      <c r="E248" s="186"/>
      <c r="J248" s="186"/>
      <c r="O248" s="186"/>
      <c r="T248" s="186"/>
    </row>
    <row r="249" spans="5:20">
      <c r="E249" s="186"/>
      <c r="J249" s="186"/>
      <c r="O249" s="186"/>
      <c r="T249" s="186"/>
    </row>
    <row r="250" spans="5:20">
      <c r="E250" s="186"/>
      <c r="J250" s="186"/>
      <c r="O250" s="186"/>
      <c r="T250" s="186"/>
    </row>
    <row r="251" spans="5:20">
      <c r="E251" s="186"/>
      <c r="J251" s="186"/>
      <c r="O251" s="186"/>
      <c r="T251" s="186"/>
    </row>
    <row r="252" spans="5:20">
      <c r="E252" s="186"/>
      <c r="J252" s="186"/>
      <c r="O252" s="186"/>
      <c r="T252" s="186"/>
    </row>
    <row r="253" spans="5:20">
      <c r="E253" s="186"/>
      <c r="J253" s="186"/>
      <c r="O253" s="186"/>
      <c r="T253" s="186"/>
    </row>
    <row r="254" spans="5:20">
      <c r="E254" s="186"/>
      <c r="J254" s="186"/>
      <c r="O254" s="186"/>
      <c r="T254" s="186"/>
    </row>
    <row r="255" spans="5:20">
      <c r="E255" s="186"/>
      <c r="J255" s="186"/>
      <c r="O255" s="186"/>
      <c r="T255" s="186"/>
    </row>
    <row r="256" spans="5:20">
      <c r="E256" s="186"/>
      <c r="J256" s="186"/>
      <c r="O256" s="186"/>
      <c r="T256" s="186"/>
    </row>
    <row r="257" spans="5:20">
      <c r="E257" s="186"/>
      <c r="J257" s="186"/>
      <c r="O257" s="186"/>
      <c r="T257" s="186"/>
    </row>
    <row r="258" spans="5:20">
      <c r="E258" s="186"/>
      <c r="J258" s="186"/>
      <c r="O258" s="186"/>
      <c r="T258" s="186"/>
    </row>
    <row r="259" spans="5:20">
      <c r="E259" s="186"/>
      <c r="J259" s="186"/>
      <c r="O259" s="186"/>
      <c r="T259" s="186"/>
    </row>
    <row r="260" spans="5:20">
      <c r="E260" s="186"/>
      <c r="J260" s="186"/>
      <c r="O260" s="186"/>
      <c r="T260" s="186"/>
    </row>
    <row r="261" spans="5:20">
      <c r="E261" s="186"/>
      <c r="J261" s="186"/>
      <c r="O261" s="186"/>
      <c r="T261" s="186"/>
    </row>
    <row r="262" spans="5:20">
      <c r="E262" s="186"/>
      <c r="J262" s="186"/>
      <c r="O262" s="186"/>
      <c r="T262" s="186"/>
    </row>
    <row r="263" spans="5:20">
      <c r="E263" s="186"/>
      <c r="J263" s="186"/>
      <c r="O263" s="186"/>
      <c r="T263" s="186"/>
    </row>
    <row r="264" spans="5:20">
      <c r="E264" s="186"/>
      <c r="J264" s="186"/>
      <c r="O264" s="186"/>
      <c r="T264" s="186"/>
    </row>
    <row r="265" spans="5:20">
      <c r="E265" s="186"/>
      <c r="J265" s="186"/>
      <c r="O265" s="186"/>
      <c r="T265" s="186"/>
    </row>
    <row r="266" spans="5:20">
      <c r="E266" s="186"/>
      <c r="J266" s="186"/>
      <c r="O266" s="186"/>
      <c r="T266" s="186"/>
    </row>
    <row r="267" spans="5:20">
      <c r="E267" s="186"/>
      <c r="J267" s="186"/>
      <c r="O267" s="186"/>
      <c r="T267" s="186"/>
    </row>
    <row r="268" spans="5:20">
      <c r="E268" s="186"/>
      <c r="J268" s="186"/>
      <c r="O268" s="186"/>
      <c r="T268" s="186"/>
    </row>
    <row r="269" spans="5:20">
      <c r="E269" s="186"/>
      <c r="J269" s="186"/>
      <c r="O269" s="186"/>
      <c r="T269" s="186"/>
    </row>
    <row r="270" spans="5:20">
      <c r="E270" s="186"/>
      <c r="J270" s="186"/>
      <c r="O270" s="186"/>
      <c r="T270" s="186"/>
    </row>
    <row r="271" spans="5:20">
      <c r="E271" s="186"/>
      <c r="J271" s="186"/>
      <c r="O271" s="186"/>
      <c r="T271" s="186"/>
    </row>
    <row r="272" spans="5:20">
      <c r="E272" s="186"/>
      <c r="J272" s="186"/>
      <c r="O272" s="186"/>
      <c r="T272" s="186"/>
    </row>
    <row r="273" spans="5:20">
      <c r="E273" s="186"/>
      <c r="J273" s="186"/>
      <c r="O273" s="186"/>
      <c r="T273" s="186"/>
    </row>
    <row r="274" spans="5:20">
      <c r="E274" s="186"/>
      <c r="J274" s="186"/>
      <c r="O274" s="186"/>
      <c r="T274" s="186"/>
    </row>
    <row r="275" spans="5:20">
      <c r="E275" s="186"/>
      <c r="J275" s="186"/>
      <c r="O275" s="186"/>
      <c r="T275" s="186"/>
    </row>
    <row r="276" spans="5:20">
      <c r="E276" s="186"/>
      <c r="J276" s="186"/>
      <c r="O276" s="186"/>
      <c r="T276" s="186"/>
    </row>
    <row r="277" spans="5:20">
      <c r="E277" s="186"/>
      <c r="J277" s="186"/>
      <c r="O277" s="186"/>
      <c r="T277" s="186"/>
    </row>
    <row r="278" spans="5:20">
      <c r="E278" s="186"/>
      <c r="J278" s="186"/>
      <c r="O278" s="186"/>
      <c r="T278" s="186"/>
    </row>
    <row r="279" spans="5:20">
      <c r="E279" s="186"/>
      <c r="J279" s="186"/>
      <c r="O279" s="186"/>
      <c r="T279" s="186"/>
    </row>
    <row r="280" spans="5:20">
      <c r="E280" s="186"/>
      <c r="J280" s="186"/>
      <c r="O280" s="186"/>
      <c r="T280" s="186"/>
    </row>
    <row r="281" spans="5:20">
      <c r="E281" s="186"/>
      <c r="J281" s="186"/>
      <c r="O281" s="186"/>
      <c r="T281" s="186"/>
    </row>
    <row r="282" spans="5:20">
      <c r="E282" s="186"/>
      <c r="J282" s="186"/>
      <c r="O282" s="186"/>
      <c r="T282" s="186"/>
    </row>
    <row r="283" spans="5:20">
      <c r="E283" s="186"/>
      <c r="J283" s="186"/>
      <c r="O283" s="186"/>
      <c r="T283" s="186"/>
    </row>
    <row r="284" spans="5:20">
      <c r="E284" s="186"/>
      <c r="J284" s="186"/>
      <c r="O284" s="186"/>
      <c r="T284" s="186"/>
    </row>
    <row r="285" spans="5:20">
      <c r="E285" s="186"/>
      <c r="J285" s="186"/>
      <c r="O285" s="186"/>
      <c r="T285" s="186"/>
    </row>
    <row r="286" spans="5:20">
      <c r="E286" s="186"/>
      <c r="J286" s="186"/>
      <c r="O286" s="186"/>
      <c r="T286" s="186"/>
    </row>
    <row r="287" spans="5:20">
      <c r="E287" s="186"/>
      <c r="J287" s="186"/>
      <c r="O287" s="186"/>
      <c r="T287" s="186"/>
    </row>
    <row r="288" spans="5:20">
      <c r="E288" s="186"/>
      <c r="J288" s="186"/>
      <c r="O288" s="186"/>
      <c r="T288" s="186"/>
    </row>
    <row r="289" spans="5:20">
      <c r="E289" s="186"/>
      <c r="J289" s="186"/>
      <c r="O289" s="186"/>
      <c r="T289" s="186"/>
    </row>
    <row r="290" spans="5:20">
      <c r="E290" s="186"/>
      <c r="J290" s="186"/>
      <c r="O290" s="186"/>
      <c r="T290" s="186"/>
    </row>
    <row r="291" spans="5:20">
      <c r="E291" s="186"/>
      <c r="J291" s="186"/>
      <c r="O291" s="186"/>
      <c r="T291" s="186"/>
    </row>
    <row r="292" spans="5:20">
      <c r="E292" s="186"/>
      <c r="J292" s="186"/>
      <c r="O292" s="186"/>
      <c r="T292" s="186"/>
    </row>
    <row r="293" spans="5:20">
      <c r="E293" s="186"/>
      <c r="J293" s="186"/>
      <c r="O293" s="186"/>
      <c r="T293" s="186"/>
    </row>
    <row r="294" spans="5:20">
      <c r="E294" s="186"/>
      <c r="J294" s="186"/>
      <c r="O294" s="186"/>
      <c r="T294" s="186"/>
    </row>
    <row r="295" spans="5:20">
      <c r="E295" s="186"/>
      <c r="J295" s="186"/>
      <c r="O295" s="186"/>
      <c r="T295" s="186"/>
    </row>
    <row r="296" spans="5:20">
      <c r="E296" s="186"/>
      <c r="J296" s="186"/>
      <c r="O296" s="186"/>
      <c r="T296" s="186"/>
    </row>
    <row r="297" spans="5:20">
      <c r="E297" s="186"/>
      <c r="J297" s="186"/>
      <c r="O297" s="186"/>
      <c r="T297" s="186"/>
    </row>
    <row r="298" spans="5:20">
      <c r="E298" s="186"/>
      <c r="J298" s="186"/>
      <c r="O298" s="186"/>
      <c r="T298" s="186"/>
    </row>
    <row r="299" spans="5:20">
      <c r="E299" s="186"/>
      <c r="J299" s="186"/>
      <c r="O299" s="186"/>
      <c r="T299" s="186"/>
    </row>
    <row r="300" spans="5:20">
      <c r="E300" s="186"/>
      <c r="J300" s="186"/>
      <c r="O300" s="186"/>
      <c r="T300" s="186"/>
    </row>
    <row r="301" spans="5:20">
      <c r="E301" s="186"/>
      <c r="J301" s="186"/>
      <c r="O301" s="186"/>
      <c r="T301" s="186"/>
    </row>
    <row r="302" spans="5:20">
      <c r="E302" s="186"/>
      <c r="J302" s="186"/>
      <c r="O302" s="186"/>
      <c r="T302" s="186"/>
    </row>
    <row r="303" spans="5:20">
      <c r="E303" s="186"/>
      <c r="J303" s="186"/>
      <c r="O303" s="186"/>
      <c r="T303" s="186"/>
    </row>
    <row r="304" spans="5:20">
      <c r="E304" s="186"/>
      <c r="J304" s="186"/>
      <c r="O304" s="186"/>
      <c r="T304" s="186"/>
    </row>
    <row r="305" spans="5:20">
      <c r="E305" s="186"/>
      <c r="J305" s="186"/>
      <c r="O305" s="186"/>
      <c r="T305" s="186"/>
    </row>
    <row r="306" spans="5:20">
      <c r="E306" s="186"/>
      <c r="J306" s="186"/>
      <c r="O306" s="186"/>
      <c r="T306" s="186"/>
    </row>
    <row r="307" spans="5:20">
      <c r="E307" s="186"/>
      <c r="J307" s="186"/>
      <c r="O307" s="186"/>
      <c r="T307" s="186"/>
    </row>
    <row r="308" spans="5:20">
      <c r="E308" s="186"/>
      <c r="J308" s="186"/>
      <c r="O308" s="186"/>
      <c r="T308" s="186"/>
    </row>
    <row r="309" spans="5:20">
      <c r="E309" s="186"/>
      <c r="J309" s="186"/>
      <c r="O309" s="186"/>
      <c r="T309" s="186"/>
    </row>
    <row r="310" spans="5:20">
      <c r="E310" s="186"/>
      <c r="J310" s="186"/>
      <c r="O310" s="186"/>
      <c r="T310" s="186"/>
    </row>
    <row r="311" spans="5:20">
      <c r="E311" s="186"/>
      <c r="J311" s="186"/>
      <c r="O311" s="186"/>
      <c r="T311" s="186"/>
    </row>
    <row r="312" spans="5:20">
      <c r="E312" s="186"/>
      <c r="J312" s="186"/>
      <c r="O312" s="186"/>
      <c r="T312" s="186"/>
    </row>
    <row r="313" spans="5:20">
      <c r="E313" s="186"/>
      <c r="J313" s="186"/>
      <c r="O313" s="186"/>
      <c r="T313" s="186"/>
    </row>
    <row r="314" spans="5:20">
      <c r="E314" s="186"/>
      <c r="J314" s="186"/>
      <c r="O314" s="186"/>
      <c r="T314" s="186"/>
    </row>
    <row r="315" spans="5:20">
      <c r="E315" s="186"/>
      <c r="J315" s="186"/>
      <c r="O315" s="186"/>
      <c r="T315" s="186"/>
    </row>
    <row r="316" spans="5:20">
      <c r="E316" s="186"/>
      <c r="J316" s="186"/>
      <c r="O316" s="186"/>
      <c r="T316" s="186"/>
    </row>
    <row r="317" spans="5:20">
      <c r="E317" s="186"/>
      <c r="J317" s="186"/>
      <c r="O317" s="186"/>
      <c r="T317" s="186"/>
    </row>
    <row r="318" spans="5:20">
      <c r="E318" s="186"/>
      <c r="J318" s="186"/>
      <c r="O318" s="186"/>
      <c r="T318" s="186"/>
    </row>
    <row r="319" spans="5:20">
      <c r="E319" s="186"/>
      <c r="J319" s="186"/>
      <c r="O319" s="186"/>
      <c r="T319" s="186"/>
    </row>
    <row r="320" spans="5:20">
      <c r="E320" s="186"/>
      <c r="J320" s="186"/>
      <c r="O320" s="186"/>
      <c r="T320" s="186"/>
    </row>
    <row r="321" spans="5:20">
      <c r="E321" s="186"/>
      <c r="J321" s="186"/>
      <c r="O321" s="186"/>
      <c r="T321" s="186"/>
    </row>
    <row r="322" spans="5:20">
      <c r="E322" s="186"/>
      <c r="J322" s="186"/>
      <c r="O322" s="186"/>
      <c r="T322" s="186"/>
    </row>
    <row r="323" spans="5:20">
      <c r="E323" s="186"/>
      <c r="J323" s="186"/>
      <c r="O323" s="186"/>
      <c r="T323" s="186"/>
    </row>
    <row r="324" spans="5:20">
      <c r="E324" s="186"/>
      <c r="J324" s="186"/>
      <c r="O324" s="186"/>
      <c r="T324" s="186"/>
    </row>
    <row r="325" spans="5:20">
      <c r="E325" s="186"/>
      <c r="J325" s="186"/>
      <c r="O325" s="186"/>
      <c r="T325" s="186"/>
    </row>
    <row r="326" spans="5:20">
      <c r="E326" s="186"/>
      <c r="J326" s="186"/>
      <c r="O326" s="186"/>
      <c r="T326" s="186"/>
    </row>
    <row r="327" spans="5:20">
      <c r="E327" s="186"/>
      <c r="J327" s="186"/>
      <c r="O327" s="186"/>
      <c r="T327" s="186"/>
    </row>
    <row r="328" spans="5:20">
      <c r="E328" s="186"/>
      <c r="J328" s="186"/>
      <c r="O328" s="186"/>
      <c r="T328" s="186"/>
    </row>
    <row r="329" spans="5:20">
      <c r="E329" s="186"/>
      <c r="J329" s="186"/>
      <c r="O329" s="186"/>
      <c r="T329" s="186"/>
    </row>
    <row r="330" spans="5:20">
      <c r="E330" s="186"/>
      <c r="J330" s="186"/>
      <c r="O330" s="186"/>
      <c r="T330" s="186"/>
    </row>
    <row r="331" spans="5:20">
      <c r="E331" s="186"/>
      <c r="J331" s="186"/>
      <c r="O331" s="186"/>
      <c r="T331" s="186"/>
    </row>
    <row r="332" spans="5:20">
      <c r="E332" s="186"/>
      <c r="J332" s="186"/>
      <c r="O332" s="186"/>
      <c r="T332" s="186"/>
    </row>
    <row r="333" spans="5:20">
      <c r="E333" s="186"/>
      <c r="J333" s="186"/>
      <c r="O333" s="186"/>
      <c r="T333" s="186"/>
    </row>
    <row r="334" spans="5:20">
      <c r="E334" s="186"/>
      <c r="J334" s="186"/>
      <c r="O334" s="186"/>
      <c r="T334" s="186"/>
    </row>
    <row r="335" spans="5:20">
      <c r="E335" s="186"/>
      <c r="J335" s="186"/>
      <c r="O335" s="186"/>
      <c r="T335" s="186"/>
    </row>
    <row r="336" spans="5:20">
      <c r="E336" s="186"/>
      <c r="J336" s="186"/>
      <c r="O336" s="186"/>
      <c r="T336" s="186"/>
    </row>
    <row r="337" spans="5:20">
      <c r="E337" s="186"/>
      <c r="J337" s="186"/>
      <c r="O337" s="186"/>
      <c r="T337" s="186"/>
    </row>
    <row r="338" spans="5:20">
      <c r="E338" s="186"/>
      <c r="J338" s="186"/>
      <c r="O338" s="186"/>
      <c r="T338" s="186"/>
    </row>
    <row r="339" spans="5:20">
      <c r="E339" s="186"/>
      <c r="J339" s="186"/>
      <c r="O339" s="186"/>
      <c r="T339" s="186"/>
    </row>
    <row r="340" spans="5:20">
      <c r="E340" s="186"/>
      <c r="J340" s="186"/>
      <c r="O340" s="186"/>
      <c r="T340" s="186"/>
    </row>
    <row r="341" spans="5:20">
      <c r="E341" s="186"/>
      <c r="J341" s="186"/>
      <c r="O341" s="186"/>
      <c r="T341" s="186"/>
    </row>
    <row r="342" spans="5:20">
      <c r="E342" s="186"/>
      <c r="J342" s="186"/>
      <c r="O342" s="186"/>
      <c r="T342" s="186"/>
    </row>
    <row r="343" spans="5:20">
      <c r="E343" s="186"/>
      <c r="J343" s="186"/>
      <c r="O343" s="186"/>
      <c r="T343" s="186"/>
    </row>
    <row r="344" spans="5:20">
      <c r="E344" s="186"/>
      <c r="J344" s="186"/>
      <c r="O344" s="186"/>
      <c r="T344" s="186"/>
    </row>
    <row r="345" spans="5:20">
      <c r="E345" s="186"/>
      <c r="J345" s="186"/>
      <c r="O345" s="186"/>
      <c r="T345" s="186"/>
    </row>
    <row r="346" spans="5:20">
      <c r="E346" s="186"/>
      <c r="J346" s="186"/>
      <c r="O346" s="186"/>
      <c r="T346" s="186"/>
    </row>
    <row r="347" spans="5:20">
      <c r="E347" s="186"/>
      <c r="J347" s="186"/>
      <c r="O347" s="186"/>
      <c r="T347" s="186"/>
    </row>
    <row r="348" spans="5:20">
      <c r="E348" s="186"/>
      <c r="J348" s="186"/>
      <c r="O348" s="186"/>
      <c r="T348" s="186"/>
    </row>
    <row r="349" spans="5:20">
      <c r="E349" s="186"/>
      <c r="J349" s="186"/>
      <c r="O349" s="186"/>
      <c r="T349" s="186"/>
    </row>
    <row r="350" spans="5:20">
      <c r="E350" s="186"/>
      <c r="J350" s="186"/>
      <c r="O350" s="186"/>
      <c r="T350" s="186"/>
    </row>
    <row r="351" spans="5:20">
      <c r="E351" s="186"/>
      <c r="J351" s="186"/>
      <c r="O351" s="186"/>
      <c r="T351" s="186"/>
    </row>
    <row r="352" spans="5:20">
      <c r="E352" s="186"/>
      <c r="J352" s="186"/>
      <c r="O352" s="186"/>
      <c r="T352" s="186"/>
    </row>
    <row r="353" spans="5:20">
      <c r="E353" s="186"/>
      <c r="J353" s="186"/>
      <c r="O353" s="186"/>
      <c r="T353" s="186"/>
    </row>
    <row r="354" spans="5:20">
      <c r="E354" s="186"/>
      <c r="J354" s="186"/>
      <c r="O354" s="186"/>
      <c r="T354" s="186"/>
    </row>
    <row r="355" spans="5:20">
      <c r="E355" s="186"/>
      <c r="J355" s="186"/>
      <c r="O355" s="186"/>
      <c r="T355" s="186"/>
    </row>
    <row r="356" spans="5:20">
      <c r="E356" s="186"/>
      <c r="J356" s="186"/>
      <c r="O356" s="186"/>
      <c r="T356" s="186"/>
    </row>
    <row r="357" spans="5:20">
      <c r="E357" s="186"/>
      <c r="J357" s="186"/>
      <c r="O357" s="186"/>
      <c r="T357" s="186"/>
    </row>
    <row r="358" spans="5:20">
      <c r="E358" s="186"/>
      <c r="J358" s="186"/>
      <c r="O358" s="186"/>
      <c r="T358" s="186"/>
    </row>
    <row r="359" spans="5:20">
      <c r="E359" s="186"/>
      <c r="J359" s="186"/>
      <c r="O359" s="186"/>
      <c r="T359" s="186"/>
    </row>
    <row r="360" spans="5:20">
      <c r="E360" s="186"/>
      <c r="J360" s="186"/>
      <c r="O360" s="186"/>
      <c r="T360" s="186"/>
    </row>
    <row r="361" spans="5:20">
      <c r="E361" s="186"/>
      <c r="J361" s="186"/>
      <c r="O361" s="186"/>
      <c r="T361" s="186"/>
    </row>
    <row r="362" spans="5:20">
      <c r="E362" s="186"/>
      <c r="J362" s="186"/>
      <c r="O362" s="186"/>
      <c r="T362" s="186"/>
    </row>
    <row r="363" spans="5:20">
      <c r="E363" s="186"/>
      <c r="J363" s="186"/>
      <c r="O363" s="186"/>
      <c r="T363" s="186"/>
    </row>
    <row r="364" spans="5:20">
      <c r="E364" s="186"/>
      <c r="J364" s="186"/>
      <c r="O364" s="186"/>
      <c r="T364" s="186"/>
    </row>
    <row r="365" spans="5:20">
      <c r="E365" s="186"/>
      <c r="J365" s="186"/>
      <c r="O365" s="186"/>
      <c r="T365" s="186"/>
    </row>
    <row r="366" spans="5:20">
      <c r="E366" s="186"/>
      <c r="J366" s="186"/>
      <c r="O366" s="186"/>
      <c r="T366" s="186"/>
    </row>
    <row r="367" spans="5:20">
      <c r="E367" s="186"/>
      <c r="J367" s="186"/>
      <c r="O367" s="186"/>
      <c r="T367" s="186"/>
    </row>
    <row r="368" spans="5:20">
      <c r="E368" s="186"/>
      <c r="J368" s="186"/>
      <c r="O368" s="186"/>
      <c r="T368" s="186"/>
    </row>
    <row r="369" spans="5:20">
      <c r="E369" s="186"/>
      <c r="J369" s="186"/>
      <c r="O369" s="186"/>
      <c r="T369" s="186"/>
    </row>
    <row r="370" spans="5:20">
      <c r="E370" s="186"/>
      <c r="J370" s="186"/>
      <c r="O370" s="186"/>
      <c r="T370" s="186"/>
    </row>
    <row r="371" spans="5:20">
      <c r="E371" s="186"/>
      <c r="J371" s="186"/>
      <c r="O371" s="186"/>
      <c r="T371" s="186"/>
    </row>
    <row r="372" spans="5:20">
      <c r="E372" s="186"/>
      <c r="J372" s="186"/>
      <c r="O372" s="186"/>
      <c r="T372" s="186"/>
    </row>
    <row r="373" spans="5:20">
      <c r="E373" s="186"/>
      <c r="J373" s="186"/>
      <c r="O373" s="186"/>
      <c r="T373" s="186"/>
    </row>
    <row r="374" spans="5:20">
      <c r="E374" s="186"/>
      <c r="J374" s="186"/>
      <c r="O374" s="186"/>
      <c r="T374" s="186"/>
    </row>
    <row r="375" spans="5:20">
      <c r="E375" s="186"/>
      <c r="J375" s="186"/>
      <c r="O375" s="186"/>
      <c r="T375" s="186"/>
    </row>
    <row r="376" spans="5:20">
      <c r="E376" s="186"/>
      <c r="J376" s="186"/>
      <c r="O376" s="186"/>
      <c r="T376" s="186"/>
    </row>
    <row r="377" spans="5:20">
      <c r="E377" s="186"/>
      <c r="J377" s="186"/>
      <c r="O377" s="186"/>
      <c r="T377" s="186"/>
    </row>
    <row r="378" spans="5:20">
      <c r="E378" s="186"/>
      <c r="J378" s="186"/>
      <c r="O378" s="186"/>
      <c r="T378" s="186"/>
    </row>
    <row r="379" spans="5:20">
      <c r="E379" s="186"/>
      <c r="J379" s="186"/>
      <c r="O379" s="186"/>
      <c r="T379" s="186"/>
    </row>
    <row r="380" spans="5:20">
      <c r="E380" s="186"/>
      <c r="J380" s="186"/>
      <c r="O380" s="186"/>
      <c r="T380" s="186"/>
    </row>
    <row r="381" spans="5:20">
      <c r="E381" s="186"/>
      <c r="J381" s="186"/>
      <c r="O381" s="186"/>
      <c r="T381" s="186"/>
    </row>
    <row r="382" spans="5:20">
      <c r="E382" s="186"/>
      <c r="J382" s="186"/>
      <c r="O382" s="186"/>
      <c r="T382" s="186"/>
    </row>
    <row r="383" spans="5:20">
      <c r="E383" s="186"/>
      <c r="J383" s="186"/>
      <c r="O383" s="186"/>
      <c r="T383" s="186"/>
    </row>
    <row r="384" spans="5:20">
      <c r="E384" s="186"/>
      <c r="J384" s="186"/>
      <c r="O384" s="186"/>
      <c r="T384" s="186"/>
    </row>
    <row r="385" spans="5:20">
      <c r="E385" s="186"/>
      <c r="J385" s="186"/>
      <c r="O385" s="186"/>
      <c r="T385" s="186"/>
    </row>
    <row r="386" spans="5:20">
      <c r="E386" s="186"/>
      <c r="J386" s="186"/>
      <c r="O386" s="186"/>
      <c r="T386" s="186"/>
    </row>
    <row r="387" spans="5:20">
      <c r="E387" s="186"/>
      <c r="J387" s="186"/>
      <c r="O387" s="186"/>
      <c r="T387" s="186"/>
    </row>
    <row r="388" spans="5:20">
      <c r="E388" s="186"/>
      <c r="J388" s="186"/>
      <c r="O388" s="186"/>
      <c r="T388" s="186"/>
    </row>
    <row r="389" spans="5:20">
      <c r="E389" s="186"/>
      <c r="J389" s="186"/>
      <c r="O389" s="186"/>
      <c r="T389" s="186"/>
    </row>
    <row r="390" spans="5:20">
      <c r="E390" s="186"/>
      <c r="J390" s="186"/>
      <c r="O390" s="186"/>
      <c r="T390" s="186"/>
    </row>
    <row r="391" spans="5:20">
      <c r="E391" s="186"/>
      <c r="J391" s="186"/>
      <c r="O391" s="186"/>
      <c r="T391" s="186"/>
    </row>
    <row r="392" spans="5:20">
      <c r="E392" s="186"/>
      <c r="J392" s="186"/>
      <c r="O392" s="186"/>
      <c r="T392" s="186"/>
    </row>
    <row r="393" spans="5:20">
      <c r="E393" s="186"/>
      <c r="J393" s="186"/>
      <c r="O393" s="186"/>
      <c r="T393" s="186"/>
    </row>
    <row r="394" spans="5:20">
      <c r="E394" s="186"/>
      <c r="J394" s="186"/>
      <c r="O394" s="186"/>
      <c r="T394" s="186"/>
    </row>
    <row r="395" spans="5:20">
      <c r="E395" s="186"/>
      <c r="J395" s="186"/>
      <c r="O395" s="186"/>
      <c r="T395" s="186"/>
    </row>
    <row r="396" spans="5:20">
      <c r="E396" s="186"/>
      <c r="J396" s="186"/>
      <c r="O396" s="186"/>
      <c r="T396" s="186"/>
    </row>
    <row r="397" spans="5:20">
      <c r="E397" s="186"/>
      <c r="J397" s="186"/>
      <c r="O397" s="186"/>
      <c r="T397" s="186"/>
    </row>
    <row r="398" spans="5:20">
      <c r="E398" s="186"/>
      <c r="J398" s="186"/>
      <c r="O398" s="186"/>
      <c r="T398" s="186"/>
    </row>
    <row r="399" spans="5:20">
      <c r="E399" s="186"/>
      <c r="J399" s="186"/>
      <c r="O399" s="186"/>
      <c r="T399" s="186"/>
    </row>
    <row r="400" spans="5:20">
      <c r="E400" s="186"/>
      <c r="J400" s="186"/>
      <c r="O400" s="186"/>
      <c r="T400" s="186"/>
    </row>
    <row r="401" spans="5:20">
      <c r="E401" s="186"/>
      <c r="J401" s="186"/>
      <c r="O401" s="186"/>
      <c r="T401" s="186"/>
    </row>
    <row r="402" spans="5:20">
      <c r="E402" s="186"/>
      <c r="J402" s="186"/>
      <c r="O402" s="186"/>
      <c r="T402" s="186"/>
    </row>
    <row r="403" spans="5:20">
      <c r="E403" s="186"/>
      <c r="J403" s="186"/>
      <c r="O403" s="186"/>
      <c r="T403" s="186"/>
    </row>
    <row r="404" spans="5:20">
      <c r="E404" s="186"/>
      <c r="J404" s="186"/>
      <c r="O404" s="186"/>
      <c r="T404" s="186"/>
    </row>
    <row r="405" spans="5:20">
      <c r="E405" s="186"/>
      <c r="J405" s="186"/>
      <c r="O405" s="186"/>
      <c r="T405" s="186"/>
    </row>
    <row r="406" spans="5:20">
      <c r="E406" s="186"/>
      <c r="J406" s="186"/>
      <c r="O406" s="186"/>
      <c r="T406" s="186"/>
    </row>
    <row r="407" spans="5:20">
      <c r="E407" s="186"/>
      <c r="J407" s="186"/>
      <c r="O407" s="186"/>
      <c r="T407" s="186"/>
    </row>
    <row r="408" spans="5:20">
      <c r="E408" s="186"/>
      <c r="J408" s="186"/>
      <c r="O408" s="186"/>
      <c r="T408" s="186"/>
    </row>
    <row r="409" spans="5:20">
      <c r="E409" s="186"/>
      <c r="J409" s="186"/>
      <c r="O409" s="186"/>
      <c r="T409" s="186"/>
    </row>
    <row r="410" spans="5:20">
      <c r="E410" s="186"/>
      <c r="J410" s="186"/>
      <c r="O410" s="186"/>
      <c r="T410" s="186"/>
    </row>
    <row r="411" spans="5:20">
      <c r="E411" s="186"/>
      <c r="J411" s="186"/>
      <c r="O411" s="186"/>
      <c r="T411" s="186"/>
    </row>
    <row r="412" spans="5:20">
      <c r="E412" s="186"/>
      <c r="J412" s="186"/>
      <c r="O412" s="186"/>
      <c r="T412" s="186"/>
    </row>
    <row r="413" spans="5:20">
      <c r="E413" s="186"/>
      <c r="J413" s="186"/>
      <c r="O413" s="186"/>
      <c r="T413" s="186"/>
    </row>
    <row r="414" spans="5:20">
      <c r="E414" s="186"/>
      <c r="J414" s="186"/>
      <c r="O414" s="186"/>
      <c r="T414" s="186"/>
    </row>
    <row r="415" spans="5:20">
      <c r="E415" s="186"/>
      <c r="J415" s="186"/>
      <c r="O415" s="186"/>
      <c r="T415" s="186"/>
    </row>
    <row r="416" spans="5:20">
      <c r="E416" s="186"/>
      <c r="J416" s="186"/>
      <c r="O416" s="186"/>
      <c r="T416" s="186"/>
    </row>
    <row r="417" spans="5:20">
      <c r="E417" s="186"/>
      <c r="J417" s="186"/>
      <c r="O417" s="186"/>
      <c r="T417" s="186"/>
    </row>
    <row r="418" spans="5:20">
      <c r="E418" s="186"/>
      <c r="J418" s="186"/>
      <c r="O418" s="186"/>
      <c r="T418" s="186"/>
    </row>
    <row r="419" spans="5:20">
      <c r="E419" s="186"/>
      <c r="J419" s="186"/>
      <c r="O419" s="186"/>
      <c r="T419" s="186"/>
    </row>
    <row r="420" spans="5:20">
      <c r="E420" s="186"/>
      <c r="J420" s="186"/>
      <c r="O420" s="186"/>
      <c r="T420" s="186"/>
    </row>
    <row r="421" spans="5:20">
      <c r="E421" s="186"/>
      <c r="J421" s="186"/>
      <c r="O421" s="186"/>
      <c r="T421" s="186"/>
    </row>
    <row r="422" spans="5:20">
      <c r="E422" s="186"/>
      <c r="J422" s="186"/>
      <c r="O422" s="186"/>
      <c r="T422" s="186"/>
    </row>
    <row r="423" spans="5:20">
      <c r="E423" s="186"/>
      <c r="J423" s="186"/>
      <c r="O423" s="186"/>
      <c r="T423" s="186"/>
    </row>
    <row r="424" spans="5:20">
      <c r="E424" s="186"/>
      <c r="J424" s="186"/>
      <c r="O424" s="186"/>
      <c r="T424" s="186"/>
    </row>
    <row r="425" spans="5:20">
      <c r="E425" s="186"/>
      <c r="J425" s="186"/>
      <c r="O425" s="186"/>
      <c r="T425" s="186"/>
    </row>
    <row r="426" spans="5:20">
      <c r="E426" s="186"/>
      <c r="J426" s="186"/>
      <c r="O426" s="186"/>
      <c r="T426" s="186"/>
    </row>
    <row r="427" spans="5:20">
      <c r="E427" s="186"/>
      <c r="J427" s="186"/>
      <c r="O427" s="186"/>
      <c r="T427" s="186"/>
    </row>
    <row r="428" spans="5:20">
      <c r="E428" s="186"/>
      <c r="J428" s="186"/>
      <c r="O428" s="186"/>
      <c r="T428" s="186"/>
    </row>
    <row r="429" spans="5:20">
      <c r="E429" s="186"/>
      <c r="J429" s="186"/>
      <c r="O429" s="186"/>
      <c r="T429" s="186"/>
    </row>
    <row r="430" spans="5:20">
      <c r="E430" s="186"/>
      <c r="J430" s="186"/>
      <c r="O430" s="186"/>
      <c r="T430" s="186"/>
    </row>
    <row r="431" spans="5:20">
      <c r="E431" s="186"/>
      <c r="J431" s="186"/>
      <c r="O431" s="186"/>
      <c r="T431" s="186"/>
    </row>
    <row r="432" spans="5:20">
      <c r="E432" s="186"/>
      <c r="J432" s="186"/>
      <c r="O432" s="186"/>
      <c r="T432" s="186"/>
    </row>
    <row r="433" spans="5:20">
      <c r="E433" s="186"/>
      <c r="J433" s="186"/>
      <c r="O433" s="186"/>
      <c r="T433" s="186"/>
    </row>
    <row r="434" spans="5:20">
      <c r="E434" s="186"/>
      <c r="J434" s="186"/>
      <c r="O434" s="186"/>
      <c r="T434" s="186"/>
    </row>
    <row r="435" spans="5:20">
      <c r="E435" s="186"/>
      <c r="J435" s="186"/>
      <c r="O435" s="186"/>
      <c r="T435" s="186"/>
    </row>
    <row r="436" spans="5:20">
      <c r="E436" s="186"/>
      <c r="J436" s="186"/>
      <c r="O436" s="186"/>
      <c r="T436" s="186"/>
    </row>
    <row r="437" spans="5:20">
      <c r="E437" s="186"/>
      <c r="J437" s="186"/>
      <c r="O437" s="186"/>
      <c r="T437" s="186"/>
    </row>
    <row r="438" spans="5:20">
      <c r="E438" s="186"/>
      <c r="J438" s="186"/>
      <c r="O438" s="186"/>
      <c r="T438" s="186"/>
    </row>
    <row r="439" spans="5:20">
      <c r="E439" s="186"/>
      <c r="J439" s="186"/>
      <c r="O439" s="186"/>
      <c r="T439" s="186"/>
    </row>
    <row r="440" spans="5:20">
      <c r="E440" s="186"/>
      <c r="J440" s="186"/>
      <c r="O440" s="186"/>
      <c r="T440" s="186"/>
    </row>
    <row r="441" spans="5:20">
      <c r="E441" s="186"/>
      <c r="J441" s="186"/>
      <c r="O441" s="186"/>
      <c r="T441" s="186"/>
    </row>
    <row r="442" spans="5:20">
      <c r="E442" s="186"/>
      <c r="J442" s="186"/>
      <c r="O442" s="186"/>
      <c r="T442" s="186"/>
    </row>
    <row r="443" spans="5:20">
      <c r="E443" s="186"/>
      <c r="J443" s="186"/>
      <c r="O443" s="186"/>
      <c r="T443" s="186"/>
    </row>
    <row r="444" spans="5:20">
      <c r="E444" s="186"/>
      <c r="J444" s="186"/>
      <c r="O444" s="186"/>
      <c r="T444" s="186"/>
    </row>
    <row r="445" spans="5:20">
      <c r="E445" s="186"/>
      <c r="J445" s="186"/>
      <c r="O445" s="186"/>
      <c r="T445" s="186"/>
    </row>
    <row r="446" spans="5:20">
      <c r="E446" s="186"/>
      <c r="J446" s="186"/>
      <c r="O446" s="186"/>
      <c r="T446" s="186"/>
    </row>
    <row r="447" spans="5:20">
      <c r="E447" s="186"/>
      <c r="J447" s="186"/>
      <c r="O447" s="186"/>
      <c r="T447" s="186"/>
    </row>
    <row r="448" spans="5:20">
      <c r="E448" s="186"/>
      <c r="J448" s="186"/>
      <c r="O448" s="186"/>
      <c r="T448" s="186"/>
    </row>
    <row r="449" spans="5:20">
      <c r="E449" s="186"/>
      <c r="J449" s="186"/>
      <c r="O449" s="186"/>
      <c r="T449" s="186"/>
    </row>
    <row r="450" spans="5:20">
      <c r="E450" s="186"/>
      <c r="J450" s="186"/>
      <c r="O450" s="186"/>
      <c r="T450" s="186"/>
    </row>
    <row r="451" spans="5:20">
      <c r="E451" s="186"/>
      <c r="J451" s="186"/>
      <c r="O451" s="186"/>
      <c r="T451" s="186"/>
    </row>
    <row r="452" spans="5:20">
      <c r="E452" s="186"/>
      <c r="J452" s="186"/>
      <c r="O452" s="186"/>
      <c r="T452" s="186"/>
    </row>
    <row r="453" spans="5:20">
      <c r="E453" s="186"/>
      <c r="J453" s="186"/>
      <c r="O453" s="186"/>
      <c r="T453" s="186"/>
    </row>
    <row r="454" spans="5:20">
      <c r="E454" s="186"/>
      <c r="J454" s="186"/>
      <c r="O454" s="186"/>
      <c r="T454" s="186"/>
    </row>
    <row r="455" spans="5:20">
      <c r="E455" s="186"/>
      <c r="J455" s="186"/>
      <c r="O455" s="186"/>
      <c r="T455" s="186"/>
    </row>
    <row r="456" spans="5:20">
      <c r="E456" s="186"/>
      <c r="J456" s="186"/>
      <c r="O456" s="186"/>
      <c r="T456" s="186"/>
    </row>
    <row r="457" spans="5:20">
      <c r="E457" s="186"/>
      <c r="J457" s="186"/>
      <c r="O457" s="186"/>
      <c r="T457" s="186"/>
    </row>
    <row r="458" spans="5:20">
      <c r="E458" s="186"/>
      <c r="J458" s="186"/>
      <c r="O458" s="186"/>
      <c r="T458" s="186"/>
    </row>
    <row r="459" spans="5:20">
      <c r="E459" s="186"/>
      <c r="J459" s="186"/>
      <c r="O459" s="186"/>
      <c r="T459" s="186"/>
    </row>
    <row r="460" spans="5:20">
      <c r="E460" s="186"/>
      <c r="J460" s="186"/>
      <c r="O460" s="186"/>
      <c r="T460" s="186"/>
    </row>
    <row r="461" spans="5:20">
      <c r="E461" s="186"/>
      <c r="J461" s="186"/>
      <c r="O461" s="186"/>
      <c r="T461" s="186"/>
    </row>
    <row r="462" spans="5:20">
      <c r="E462" s="186"/>
      <c r="J462" s="186"/>
      <c r="O462" s="186"/>
      <c r="T462" s="186"/>
    </row>
    <row r="463" spans="5:20">
      <c r="E463" s="186"/>
      <c r="J463" s="186"/>
      <c r="O463" s="186"/>
      <c r="T463" s="186"/>
    </row>
    <row r="464" spans="5:20">
      <c r="E464" s="186"/>
      <c r="J464" s="186"/>
      <c r="O464" s="186"/>
      <c r="T464" s="186"/>
    </row>
    <row r="465" spans="5:20">
      <c r="E465" s="186"/>
      <c r="J465" s="186"/>
      <c r="O465" s="186"/>
      <c r="T465" s="186"/>
    </row>
    <row r="466" spans="5:20">
      <c r="E466" s="186"/>
      <c r="J466" s="186"/>
      <c r="O466" s="186"/>
      <c r="T466" s="186"/>
    </row>
    <row r="467" spans="5:20">
      <c r="E467" s="186"/>
      <c r="J467" s="186"/>
      <c r="O467" s="186"/>
      <c r="T467" s="186"/>
    </row>
    <row r="468" spans="5:20">
      <c r="E468" s="186"/>
      <c r="J468" s="186"/>
      <c r="O468" s="186"/>
      <c r="T468" s="186"/>
    </row>
    <row r="469" spans="5:20">
      <c r="E469" s="186"/>
      <c r="J469" s="186"/>
      <c r="O469" s="186"/>
      <c r="T469" s="186"/>
    </row>
    <row r="470" spans="5:20">
      <c r="E470" s="186"/>
      <c r="J470" s="186"/>
      <c r="O470" s="186"/>
      <c r="T470" s="186"/>
    </row>
    <row r="471" spans="5:20">
      <c r="E471" s="186"/>
      <c r="J471" s="186"/>
      <c r="O471" s="186"/>
      <c r="T471" s="186"/>
    </row>
    <row r="472" spans="5:20">
      <c r="E472" s="186"/>
      <c r="J472" s="186"/>
      <c r="O472" s="186"/>
      <c r="T472" s="186"/>
    </row>
    <row r="473" spans="5:20">
      <c r="E473" s="186"/>
      <c r="J473" s="186"/>
      <c r="O473" s="186"/>
      <c r="T473" s="186"/>
    </row>
    <row r="474" spans="5:20">
      <c r="E474" s="186"/>
      <c r="J474" s="186"/>
      <c r="O474" s="186"/>
      <c r="T474" s="186"/>
    </row>
    <row r="475" spans="5:20">
      <c r="E475" s="186"/>
      <c r="J475" s="186"/>
      <c r="O475" s="186"/>
      <c r="T475" s="186"/>
    </row>
    <row r="476" spans="5:20">
      <c r="E476" s="186"/>
      <c r="J476" s="186"/>
      <c r="O476" s="186"/>
      <c r="T476" s="186"/>
    </row>
    <row r="477" spans="5:20">
      <c r="E477" s="186"/>
      <c r="J477" s="186"/>
      <c r="O477" s="186"/>
      <c r="T477" s="186"/>
    </row>
    <row r="478" spans="5:20">
      <c r="E478" s="186"/>
      <c r="J478" s="186"/>
      <c r="O478" s="186"/>
      <c r="T478" s="186"/>
    </row>
    <row r="479" spans="5:20">
      <c r="E479" s="186"/>
      <c r="J479" s="186"/>
      <c r="O479" s="186"/>
      <c r="T479" s="186"/>
    </row>
    <row r="480" spans="5:20">
      <c r="E480" s="186"/>
      <c r="J480" s="186"/>
      <c r="O480" s="186"/>
      <c r="T480" s="186"/>
    </row>
    <row r="481" spans="5:20">
      <c r="E481" s="186"/>
      <c r="J481" s="186"/>
      <c r="O481" s="186"/>
      <c r="T481" s="186"/>
    </row>
    <row r="482" spans="5:20">
      <c r="E482" s="186"/>
      <c r="J482" s="186"/>
      <c r="O482" s="186"/>
      <c r="T482" s="186"/>
    </row>
    <row r="483" spans="5:20">
      <c r="E483" s="186"/>
      <c r="J483" s="186"/>
      <c r="O483" s="186"/>
      <c r="T483" s="186"/>
    </row>
    <row r="484" spans="5:20">
      <c r="E484" s="186"/>
      <c r="J484" s="186"/>
      <c r="O484" s="186"/>
      <c r="T484" s="186"/>
    </row>
    <row r="485" spans="5:20">
      <c r="E485" s="186"/>
      <c r="J485" s="186"/>
      <c r="O485" s="186"/>
      <c r="T485" s="186"/>
    </row>
    <row r="486" spans="5:20">
      <c r="E486" s="186"/>
      <c r="J486" s="186"/>
      <c r="O486" s="186"/>
      <c r="T486" s="186"/>
    </row>
    <row r="487" spans="5:20">
      <c r="E487" s="186"/>
      <c r="J487" s="186"/>
      <c r="O487" s="186"/>
      <c r="T487" s="186"/>
    </row>
    <row r="488" spans="5:20">
      <c r="E488" s="186"/>
      <c r="J488" s="186"/>
      <c r="O488" s="186"/>
      <c r="T488" s="186"/>
    </row>
    <row r="489" spans="5:20">
      <c r="E489" s="186"/>
      <c r="J489" s="186"/>
      <c r="O489" s="186"/>
      <c r="T489" s="186"/>
    </row>
    <row r="490" spans="5:20">
      <c r="E490" s="186"/>
      <c r="J490" s="186"/>
      <c r="O490" s="186"/>
      <c r="T490" s="186"/>
    </row>
    <row r="491" spans="5:20">
      <c r="E491" s="186"/>
      <c r="J491" s="186"/>
      <c r="O491" s="186"/>
      <c r="T491" s="186"/>
    </row>
    <row r="492" spans="5:20">
      <c r="E492" s="186"/>
      <c r="J492" s="186"/>
      <c r="O492" s="186"/>
      <c r="T492" s="186"/>
    </row>
    <row r="493" spans="5:20">
      <c r="E493" s="186"/>
      <c r="J493" s="186"/>
      <c r="O493" s="186"/>
      <c r="T493" s="186"/>
    </row>
    <row r="494" spans="5:20">
      <c r="E494" s="186"/>
      <c r="J494" s="186"/>
      <c r="O494" s="186"/>
      <c r="T494" s="186"/>
    </row>
    <row r="495" spans="5:20">
      <c r="E495" s="186"/>
      <c r="J495" s="186"/>
      <c r="O495" s="186"/>
      <c r="T495" s="186"/>
    </row>
    <row r="496" spans="5:20">
      <c r="E496" s="186"/>
      <c r="J496" s="186"/>
      <c r="O496" s="186"/>
      <c r="T496" s="186"/>
    </row>
    <row r="497" spans="5:20">
      <c r="E497" s="186"/>
      <c r="J497" s="186"/>
      <c r="O497" s="186"/>
      <c r="T497" s="186"/>
    </row>
    <row r="498" spans="5:20">
      <c r="E498" s="186"/>
      <c r="J498" s="186"/>
      <c r="O498" s="186"/>
      <c r="T498" s="186"/>
    </row>
    <row r="499" spans="5:20">
      <c r="E499" s="186"/>
      <c r="J499" s="186"/>
      <c r="O499" s="186"/>
      <c r="T499" s="186"/>
    </row>
    <row r="500" spans="5:20">
      <c r="E500" s="186"/>
      <c r="J500" s="186"/>
      <c r="O500" s="186"/>
      <c r="T500" s="186"/>
    </row>
    <row r="501" spans="5:20">
      <c r="E501" s="186"/>
      <c r="J501" s="186"/>
      <c r="O501" s="186"/>
      <c r="T501" s="186"/>
    </row>
    <row r="502" spans="5:20">
      <c r="E502" s="186"/>
      <c r="J502" s="186"/>
      <c r="O502" s="186"/>
      <c r="T502" s="186"/>
    </row>
    <row r="503" spans="5:20">
      <c r="E503" s="186"/>
      <c r="J503" s="186"/>
      <c r="O503" s="186"/>
      <c r="T503" s="186"/>
    </row>
    <row r="504" spans="5:20">
      <c r="E504" s="186"/>
      <c r="J504" s="186"/>
      <c r="O504" s="186"/>
      <c r="T504" s="186"/>
    </row>
    <row r="505" spans="5:20">
      <c r="E505" s="186"/>
      <c r="J505" s="186"/>
      <c r="O505" s="186"/>
      <c r="T505" s="186"/>
    </row>
    <row r="506" spans="5:20">
      <c r="E506" s="186"/>
      <c r="J506" s="186"/>
      <c r="O506" s="186"/>
      <c r="T506" s="186"/>
    </row>
    <row r="507" spans="5:20">
      <c r="E507" s="186"/>
      <c r="J507" s="186"/>
      <c r="O507" s="186"/>
      <c r="T507" s="186"/>
    </row>
    <row r="508" spans="5:20">
      <c r="E508" s="186"/>
      <c r="J508" s="186"/>
      <c r="O508" s="186"/>
      <c r="T508" s="186"/>
    </row>
    <row r="509" spans="5:20">
      <c r="E509" s="186"/>
      <c r="J509" s="186"/>
      <c r="O509" s="186"/>
      <c r="T509" s="186"/>
    </row>
    <row r="510" spans="5:20">
      <c r="E510" s="186"/>
      <c r="J510" s="186"/>
      <c r="O510" s="186"/>
      <c r="T510" s="186"/>
    </row>
    <row r="511" spans="5:20">
      <c r="E511" s="186"/>
      <c r="J511" s="186"/>
      <c r="O511" s="186"/>
      <c r="T511" s="186"/>
    </row>
    <row r="512" spans="5:20">
      <c r="E512" s="186"/>
      <c r="J512" s="186"/>
      <c r="O512" s="186"/>
      <c r="T512" s="186"/>
    </row>
    <row r="513" spans="5:20">
      <c r="E513" s="186"/>
      <c r="J513" s="186"/>
      <c r="O513" s="186"/>
      <c r="T513" s="186"/>
    </row>
    <row r="514" spans="5:20">
      <c r="E514" s="186"/>
      <c r="J514" s="186"/>
      <c r="O514" s="186"/>
      <c r="T514" s="186"/>
    </row>
    <row r="515" spans="5:20">
      <c r="E515" s="186"/>
      <c r="J515" s="186"/>
      <c r="O515" s="186"/>
      <c r="T515" s="186"/>
    </row>
    <row r="516" spans="5:20">
      <c r="E516" s="186"/>
      <c r="J516" s="186"/>
      <c r="O516" s="186"/>
      <c r="T516" s="186"/>
    </row>
    <row r="517" spans="5:20">
      <c r="E517" s="186"/>
      <c r="J517" s="186"/>
      <c r="O517" s="186"/>
      <c r="T517" s="186"/>
    </row>
    <row r="518" spans="5:20">
      <c r="E518" s="186"/>
      <c r="J518" s="186"/>
      <c r="O518" s="186"/>
      <c r="T518" s="186"/>
    </row>
    <row r="519" spans="5:20">
      <c r="E519" s="186"/>
      <c r="J519" s="186"/>
      <c r="O519" s="186"/>
      <c r="T519" s="186"/>
    </row>
    <row r="520" spans="5:20">
      <c r="E520" s="186"/>
      <c r="J520" s="186"/>
      <c r="O520" s="186"/>
      <c r="T520" s="186"/>
    </row>
    <row r="521" spans="5:20">
      <c r="E521" s="186"/>
      <c r="J521" s="186"/>
      <c r="O521" s="186"/>
      <c r="T521" s="186"/>
    </row>
    <row r="522" spans="5:20">
      <c r="E522" s="186"/>
      <c r="J522" s="186"/>
      <c r="O522" s="186"/>
      <c r="T522" s="186"/>
    </row>
    <row r="523" spans="5:20">
      <c r="E523" s="186"/>
      <c r="J523" s="186"/>
      <c r="O523" s="186"/>
      <c r="T523" s="186"/>
    </row>
    <row r="524" spans="5:20">
      <c r="E524" s="186"/>
      <c r="J524" s="186"/>
      <c r="O524" s="186"/>
      <c r="T524" s="186"/>
    </row>
    <row r="525" spans="5:20">
      <c r="E525" s="186"/>
      <c r="J525" s="186"/>
      <c r="O525" s="186"/>
      <c r="T525" s="186"/>
    </row>
    <row r="526" spans="5:20">
      <c r="E526" s="186"/>
      <c r="J526" s="186"/>
      <c r="O526" s="186"/>
      <c r="T526" s="186"/>
    </row>
    <row r="527" spans="5:20">
      <c r="E527" s="186"/>
      <c r="J527" s="186"/>
      <c r="O527" s="186"/>
      <c r="T527" s="186"/>
    </row>
    <row r="528" spans="5:20">
      <c r="E528" s="186"/>
      <c r="J528" s="186"/>
      <c r="O528" s="186"/>
      <c r="T528" s="186"/>
    </row>
    <row r="529" spans="5:20">
      <c r="E529" s="186"/>
      <c r="J529" s="186"/>
      <c r="O529" s="186"/>
      <c r="T529" s="186"/>
    </row>
    <row r="530" spans="5:20">
      <c r="E530" s="186"/>
      <c r="J530" s="186"/>
      <c r="O530" s="186"/>
      <c r="T530" s="186"/>
    </row>
    <row r="531" spans="5:20">
      <c r="E531" s="186"/>
      <c r="J531" s="186"/>
      <c r="O531" s="186"/>
      <c r="T531" s="186"/>
    </row>
    <row r="532" spans="5:20">
      <c r="E532" s="186"/>
      <c r="J532" s="186"/>
      <c r="O532" s="186"/>
      <c r="T532" s="186"/>
    </row>
    <row r="533" spans="5:20">
      <c r="E533" s="186"/>
      <c r="J533" s="186"/>
      <c r="O533" s="186"/>
      <c r="T533" s="186"/>
    </row>
    <row r="534" spans="5:20">
      <c r="E534" s="186"/>
      <c r="J534" s="186"/>
      <c r="O534" s="186"/>
      <c r="T534" s="186"/>
    </row>
    <row r="535" spans="5:20">
      <c r="E535" s="186"/>
      <c r="J535" s="186"/>
      <c r="O535" s="186"/>
      <c r="T535" s="186"/>
    </row>
    <row r="536" spans="5:20">
      <c r="E536" s="186"/>
      <c r="J536" s="186"/>
      <c r="O536" s="186"/>
      <c r="T536" s="186"/>
    </row>
    <row r="537" spans="5:20">
      <c r="E537" s="186"/>
      <c r="J537" s="186"/>
      <c r="O537" s="186"/>
      <c r="T537" s="186"/>
    </row>
    <row r="538" spans="5:20">
      <c r="E538" s="186"/>
      <c r="J538" s="186"/>
      <c r="O538" s="186"/>
      <c r="T538" s="186"/>
    </row>
    <row r="539" spans="5:20">
      <c r="E539" s="186"/>
      <c r="J539" s="186"/>
      <c r="O539" s="186"/>
      <c r="T539" s="186"/>
    </row>
    <row r="540" spans="5:20">
      <c r="E540" s="186"/>
      <c r="J540" s="186"/>
      <c r="O540" s="186"/>
      <c r="T540" s="186"/>
    </row>
    <row r="541" spans="5:20">
      <c r="E541" s="186"/>
      <c r="J541" s="186"/>
      <c r="O541" s="186"/>
      <c r="T541" s="186"/>
    </row>
    <row r="542" spans="5:20">
      <c r="E542" s="186"/>
      <c r="J542" s="186"/>
      <c r="O542" s="186"/>
      <c r="T542" s="186"/>
    </row>
    <row r="543" spans="5:20">
      <c r="E543" s="186"/>
      <c r="J543" s="186"/>
      <c r="O543" s="186"/>
      <c r="T543" s="186"/>
    </row>
    <row r="544" spans="5:20">
      <c r="E544" s="186"/>
      <c r="J544" s="186"/>
      <c r="O544" s="186"/>
      <c r="T544" s="186"/>
    </row>
    <row r="545" spans="5:20">
      <c r="E545" s="186"/>
      <c r="J545" s="186"/>
      <c r="O545" s="186"/>
      <c r="T545" s="186"/>
    </row>
    <row r="546" spans="5:20">
      <c r="E546" s="186"/>
      <c r="J546" s="186"/>
      <c r="O546" s="186"/>
      <c r="T546" s="186"/>
    </row>
    <row r="547" spans="5:20">
      <c r="E547" s="186"/>
      <c r="J547" s="186"/>
      <c r="O547" s="186"/>
      <c r="T547" s="186"/>
    </row>
    <row r="548" spans="5:20">
      <c r="E548" s="186"/>
      <c r="J548" s="186"/>
      <c r="O548" s="186"/>
      <c r="T548" s="186"/>
    </row>
    <row r="549" spans="5:20">
      <c r="E549" s="186"/>
      <c r="J549" s="186"/>
      <c r="O549" s="186"/>
      <c r="T549" s="186"/>
    </row>
    <row r="550" spans="5:20">
      <c r="E550" s="186"/>
      <c r="J550" s="186"/>
      <c r="O550" s="186"/>
      <c r="T550" s="186"/>
    </row>
    <row r="551" spans="5:20">
      <c r="E551" s="186"/>
      <c r="J551" s="186"/>
      <c r="O551" s="186"/>
      <c r="T551" s="186"/>
    </row>
    <row r="552" spans="5:20">
      <c r="E552" s="186"/>
      <c r="J552" s="186"/>
      <c r="O552" s="186"/>
      <c r="T552" s="186"/>
    </row>
    <row r="553" spans="5:20">
      <c r="E553" s="186"/>
      <c r="J553" s="186"/>
      <c r="O553" s="186"/>
      <c r="T553" s="186"/>
    </row>
    <row r="554" spans="5:20">
      <c r="E554" s="186"/>
      <c r="J554" s="186"/>
      <c r="O554" s="186"/>
      <c r="T554" s="186"/>
    </row>
    <row r="555" spans="5:20">
      <c r="E555" s="186"/>
      <c r="J555" s="186"/>
      <c r="O555" s="186"/>
      <c r="T555" s="186"/>
    </row>
    <row r="556" spans="5:20">
      <c r="E556" s="186"/>
      <c r="J556" s="186"/>
      <c r="O556" s="186"/>
      <c r="T556" s="186"/>
    </row>
    <row r="557" spans="5:20">
      <c r="E557" s="186"/>
      <c r="J557" s="186"/>
      <c r="O557" s="186"/>
      <c r="T557" s="186"/>
    </row>
    <row r="558" spans="5:20">
      <c r="E558" s="186"/>
      <c r="J558" s="186"/>
      <c r="O558" s="186"/>
      <c r="T558" s="186"/>
    </row>
    <row r="559" spans="5:20">
      <c r="E559" s="186"/>
      <c r="J559" s="186"/>
      <c r="O559" s="186"/>
      <c r="T559" s="186"/>
    </row>
    <row r="560" spans="5:20">
      <c r="E560" s="186"/>
      <c r="J560" s="186"/>
      <c r="O560" s="186"/>
      <c r="T560" s="186"/>
    </row>
    <row r="561" spans="5:20">
      <c r="E561" s="186"/>
      <c r="J561" s="186"/>
      <c r="O561" s="186"/>
      <c r="T561" s="186"/>
    </row>
    <row r="562" spans="5:20">
      <c r="E562" s="186"/>
      <c r="J562" s="186"/>
      <c r="O562" s="186"/>
      <c r="T562" s="186"/>
    </row>
    <row r="563" spans="5:20">
      <c r="E563" s="186"/>
      <c r="J563" s="186"/>
      <c r="O563" s="186"/>
      <c r="T563" s="186"/>
    </row>
    <row r="564" spans="5:20">
      <c r="E564" s="186"/>
      <c r="J564" s="186"/>
      <c r="O564" s="186"/>
      <c r="T564" s="186"/>
    </row>
    <row r="565" spans="5:20">
      <c r="E565" s="186"/>
      <c r="J565" s="186"/>
      <c r="O565" s="186"/>
      <c r="T565" s="186"/>
    </row>
    <row r="566" spans="5:20">
      <c r="E566" s="186"/>
      <c r="J566" s="186"/>
      <c r="O566" s="186"/>
      <c r="T566" s="186"/>
    </row>
    <row r="567" spans="5:20">
      <c r="E567" s="186"/>
      <c r="J567" s="186"/>
      <c r="O567" s="186"/>
      <c r="T567" s="186"/>
    </row>
    <row r="568" spans="5:20">
      <c r="E568" s="186"/>
      <c r="J568" s="186"/>
      <c r="O568" s="186"/>
      <c r="T568" s="186"/>
    </row>
    <row r="569" spans="5:20">
      <c r="E569" s="186"/>
      <c r="J569" s="186"/>
      <c r="O569" s="186"/>
      <c r="T569" s="186"/>
    </row>
    <row r="570" spans="5:20">
      <c r="E570" s="186"/>
      <c r="J570" s="186"/>
      <c r="O570" s="186"/>
      <c r="T570" s="186"/>
    </row>
    <row r="571" spans="5:20">
      <c r="E571" s="186"/>
      <c r="J571" s="186"/>
      <c r="O571" s="186"/>
      <c r="T571" s="186"/>
    </row>
    <row r="572" spans="5:20">
      <c r="E572" s="186"/>
      <c r="J572" s="186"/>
      <c r="O572" s="186"/>
      <c r="T572" s="186"/>
    </row>
    <row r="573" spans="5:20">
      <c r="E573" s="186"/>
      <c r="J573" s="186"/>
      <c r="O573" s="186"/>
      <c r="T573" s="186"/>
    </row>
    <row r="574" spans="5:20">
      <c r="E574" s="186"/>
      <c r="J574" s="186"/>
      <c r="O574" s="186"/>
      <c r="T574" s="186"/>
    </row>
    <row r="575" spans="5:20">
      <c r="E575" s="186"/>
      <c r="J575" s="186"/>
      <c r="O575" s="186"/>
      <c r="T575" s="186"/>
    </row>
    <row r="576" spans="5:20">
      <c r="E576" s="186"/>
      <c r="J576" s="186"/>
      <c r="O576" s="186"/>
      <c r="T576" s="186"/>
    </row>
    <row r="577" spans="5:20">
      <c r="E577" s="186"/>
      <c r="J577" s="186"/>
      <c r="O577" s="186"/>
      <c r="T577" s="186"/>
    </row>
    <row r="578" spans="5:20">
      <c r="E578" s="186"/>
      <c r="J578" s="186"/>
      <c r="O578" s="186"/>
      <c r="T578" s="186"/>
    </row>
    <row r="579" spans="5:20">
      <c r="E579" s="186"/>
      <c r="J579" s="186"/>
      <c r="O579" s="186"/>
      <c r="T579" s="186"/>
    </row>
    <row r="580" spans="5:20">
      <c r="E580" s="186"/>
      <c r="J580" s="186"/>
      <c r="O580" s="186"/>
      <c r="T580" s="186"/>
    </row>
    <row r="581" spans="5:20">
      <c r="E581" s="186"/>
      <c r="J581" s="186"/>
      <c r="O581" s="186"/>
      <c r="T581" s="186"/>
    </row>
    <row r="582" spans="5:20">
      <c r="E582" s="186"/>
      <c r="J582" s="186"/>
      <c r="O582" s="186"/>
      <c r="T582" s="186"/>
    </row>
    <row r="583" spans="5:20">
      <c r="E583" s="186"/>
      <c r="J583" s="186"/>
      <c r="O583" s="186"/>
      <c r="T583" s="186"/>
    </row>
    <row r="584" spans="5:20">
      <c r="E584" s="186"/>
      <c r="J584" s="186"/>
      <c r="O584" s="186"/>
      <c r="T584" s="186"/>
    </row>
    <row r="585" spans="5:20">
      <c r="E585" s="186"/>
      <c r="J585" s="186"/>
      <c r="O585" s="186"/>
      <c r="T585" s="186"/>
    </row>
    <row r="586" spans="5:20">
      <c r="E586" s="186"/>
      <c r="J586" s="186"/>
      <c r="O586" s="186"/>
      <c r="T586" s="186"/>
    </row>
    <row r="587" spans="5:20">
      <c r="E587" s="186"/>
      <c r="J587" s="186"/>
      <c r="O587" s="186"/>
      <c r="T587" s="186"/>
    </row>
    <row r="588" spans="5:20">
      <c r="E588" s="186"/>
      <c r="J588" s="186"/>
      <c r="O588" s="186"/>
      <c r="T588" s="186"/>
    </row>
    <row r="589" spans="5:20">
      <c r="E589" s="186"/>
      <c r="J589" s="186"/>
      <c r="O589" s="186"/>
      <c r="T589" s="186"/>
    </row>
    <row r="590" spans="5:20">
      <c r="E590" s="186"/>
      <c r="J590" s="186"/>
      <c r="O590" s="186"/>
      <c r="T590" s="186"/>
    </row>
    <row r="591" spans="5:20">
      <c r="E591" s="186"/>
      <c r="J591" s="186"/>
      <c r="O591" s="186"/>
      <c r="T591" s="186"/>
    </row>
    <row r="592" spans="5:20">
      <c r="E592" s="186"/>
      <c r="J592" s="186"/>
      <c r="O592" s="186"/>
      <c r="T592" s="186"/>
    </row>
    <row r="593" spans="5:20">
      <c r="E593" s="186"/>
      <c r="J593" s="186"/>
      <c r="O593" s="186"/>
      <c r="T593" s="186"/>
    </row>
    <row r="594" spans="5:20">
      <c r="E594" s="186"/>
      <c r="J594" s="186"/>
      <c r="O594" s="186"/>
      <c r="T594" s="186"/>
    </row>
    <row r="595" spans="5:20">
      <c r="E595" s="186"/>
      <c r="J595" s="186"/>
      <c r="O595" s="186"/>
      <c r="T595" s="186"/>
    </row>
    <row r="596" spans="5:20">
      <c r="E596" s="186"/>
      <c r="J596" s="186"/>
      <c r="O596" s="186"/>
      <c r="T596" s="186"/>
    </row>
    <row r="597" spans="5:20">
      <c r="E597" s="186"/>
      <c r="J597" s="186"/>
      <c r="O597" s="186"/>
      <c r="T597" s="186"/>
    </row>
    <row r="598" spans="5:20">
      <c r="E598" s="186"/>
      <c r="J598" s="186"/>
      <c r="O598" s="186"/>
      <c r="T598" s="186"/>
    </row>
    <row r="599" spans="5:20">
      <c r="E599" s="186"/>
      <c r="J599" s="186"/>
      <c r="O599" s="186"/>
      <c r="T599" s="186"/>
    </row>
    <row r="600" spans="5:20">
      <c r="E600" s="186"/>
      <c r="J600" s="186"/>
      <c r="O600" s="186"/>
      <c r="T600" s="186"/>
    </row>
    <row r="601" spans="5:20">
      <c r="E601" s="186"/>
      <c r="J601" s="186"/>
      <c r="O601" s="186"/>
      <c r="T601" s="186"/>
    </row>
    <row r="602" spans="5:20">
      <c r="E602" s="186"/>
      <c r="J602" s="186"/>
      <c r="O602" s="186"/>
      <c r="T602" s="186"/>
    </row>
    <row r="603" spans="5:20">
      <c r="E603" s="186"/>
      <c r="J603" s="186"/>
      <c r="O603" s="186"/>
      <c r="T603" s="186"/>
    </row>
    <row r="604" spans="5:20">
      <c r="E604" s="186"/>
      <c r="J604" s="186"/>
      <c r="O604" s="186"/>
      <c r="T604" s="186"/>
    </row>
    <row r="605" spans="5:20">
      <c r="E605" s="186"/>
      <c r="J605" s="186"/>
      <c r="O605" s="186"/>
      <c r="T605" s="186"/>
    </row>
    <row r="606" spans="5:20">
      <c r="E606" s="186"/>
      <c r="J606" s="186"/>
      <c r="O606" s="186"/>
      <c r="T606" s="186"/>
    </row>
    <row r="607" spans="5:20">
      <c r="E607" s="186"/>
      <c r="J607" s="186"/>
      <c r="O607" s="186"/>
      <c r="T607" s="186"/>
    </row>
    <row r="608" spans="5:20">
      <c r="E608" s="186"/>
      <c r="J608" s="186"/>
      <c r="O608" s="186"/>
      <c r="T608" s="186"/>
    </row>
    <row r="609" spans="5:20">
      <c r="E609" s="186"/>
      <c r="J609" s="186"/>
      <c r="O609" s="186"/>
      <c r="T609" s="186"/>
    </row>
    <row r="610" spans="5:20">
      <c r="E610" s="186"/>
      <c r="J610" s="186"/>
      <c r="O610" s="186"/>
      <c r="T610" s="186"/>
    </row>
    <row r="611" spans="5:20">
      <c r="E611" s="186"/>
      <c r="J611" s="186"/>
      <c r="O611" s="186"/>
      <c r="T611" s="186"/>
    </row>
    <row r="612" spans="5:20">
      <c r="E612" s="186"/>
      <c r="J612" s="186"/>
      <c r="O612" s="186"/>
      <c r="T612" s="186"/>
    </row>
    <row r="613" spans="5:20">
      <c r="E613" s="186"/>
      <c r="J613" s="186"/>
      <c r="O613" s="186"/>
      <c r="T613" s="186"/>
    </row>
    <row r="614" spans="5:20">
      <c r="E614" s="186"/>
      <c r="J614" s="186"/>
      <c r="O614" s="186"/>
      <c r="T614" s="186"/>
    </row>
    <row r="615" spans="5:20">
      <c r="E615" s="186"/>
      <c r="J615" s="186"/>
      <c r="O615" s="186"/>
      <c r="T615" s="186"/>
    </row>
    <row r="616" spans="5:20">
      <c r="E616" s="186"/>
      <c r="J616" s="186"/>
      <c r="O616" s="186"/>
      <c r="T616" s="186"/>
    </row>
    <row r="617" spans="5:20">
      <c r="E617" s="186"/>
      <c r="J617" s="186"/>
      <c r="O617" s="186"/>
      <c r="T617" s="186"/>
    </row>
    <row r="618" spans="5:20">
      <c r="E618" s="186"/>
      <c r="J618" s="186"/>
      <c r="O618" s="186"/>
      <c r="T618" s="186"/>
    </row>
    <row r="619" spans="5:20">
      <c r="E619" s="186"/>
      <c r="J619" s="186"/>
      <c r="O619" s="186"/>
      <c r="T619" s="186"/>
    </row>
    <row r="620" spans="5:20">
      <c r="E620" s="186"/>
      <c r="J620" s="186"/>
      <c r="O620" s="186"/>
      <c r="T620" s="186"/>
    </row>
    <row r="621" spans="5:20">
      <c r="E621" s="186"/>
      <c r="J621" s="186"/>
      <c r="O621" s="186"/>
      <c r="T621" s="186"/>
    </row>
    <row r="622" spans="5:20">
      <c r="E622" s="186"/>
      <c r="J622" s="186"/>
      <c r="O622" s="186"/>
      <c r="T622" s="186"/>
    </row>
    <row r="623" spans="5:20">
      <c r="E623" s="186"/>
      <c r="J623" s="186"/>
      <c r="O623" s="186"/>
      <c r="T623" s="186"/>
    </row>
    <row r="624" spans="5:20">
      <c r="E624" s="186"/>
      <c r="J624" s="186"/>
      <c r="O624" s="186"/>
      <c r="T624" s="186"/>
    </row>
    <row r="625" spans="5:20">
      <c r="E625" s="186"/>
      <c r="J625" s="186"/>
      <c r="O625" s="186"/>
      <c r="T625" s="186"/>
    </row>
    <row r="626" spans="5:20">
      <c r="E626" s="186"/>
      <c r="J626" s="186"/>
      <c r="O626" s="186"/>
      <c r="T626" s="186"/>
    </row>
    <row r="627" spans="5:20">
      <c r="E627" s="186"/>
      <c r="J627" s="186"/>
      <c r="O627" s="186"/>
      <c r="T627" s="186"/>
    </row>
    <row r="628" spans="5:20">
      <c r="E628" s="186"/>
      <c r="J628" s="186"/>
      <c r="O628" s="186"/>
      <c r="T628" s="186"/>
    </row>
    <row r="629" spans="5:20">
      <c r="E629" s="186"/>
      <c r="J629" s="186"/>
      <c r="O629" s="186"/>
      <c r="T629" s="186"/>
    </row>
    <row r="630" spans="5:20">
      <c r="E630" s="186"/>
      <c r="J630" s="186"/>
      <c r="O630" s="186"/>
      <c r="T630" s="186"/>
    </row>
    <row r="631" spans="5:20">
      <c r="E631" s="186"/>
      <c r="J631" s="186"/>
      <c r="O631" s="186"/>
      <c r="T631" s="186"/>
    </row>
    <row r="632" spans="5:20">
      <c r="E632" s="186"/>
      <c r="J632" s="186"/>
      <c r="O632" s="186"/>
      <c r="T632" s="186"/>
    </row>
    <row r="633" spans="5:20">
      <c r="E633" s="186"/>
      <c r="J633" s="186"/>
      <c r="O633" s="186"/>
      <c r="T633" s="186"/>
    </row>
    <row r="634" spans="5:20">
      <c r="E634" s="186"/>
      <c r="J634" s="186"/>
      <c r="O634" s="186"/>
      <c r="T634" s="186"/>
    </row>
    <row r="635" spans="5:20">
      <c r="E635" s="186"/>
      <c r="J635" s="186"/>
      <c r="O635" s="186"/>
      <c r="T635" s="186"/>
    </row>
    <row r="636" spans="5:20">
      <c r="E636" s="186"/>
      <c r="J636" s="186"/>
      <c r="O636" s="186"/>
      <c r="T636" s="186"/>
    </row>
    <row r="637" spans="5:20">
      <c r="E637" s="186"/>
      <c r="J637" s="186"/>
      <c r="O637" s="186"/>
      <c r="T637" s="186"/>
    </row>
    <row r="638" spans="5:20">
      <c r="E638" s="186"/>
      <c r="J638" s="186"/>
      <c r="O638" s="186"/>
      <c r="T638" s="186"/>
    </row>
    <row r="639" spans="5:20">
      <c r="E639" s="186"/>
      <c r="J639" s="186"/>
      <c r="O639" s="186"/>
      <c r="T639" s="186"/>
    </row>
    <row r="640" spans="5:20">
      <c r="E640" s="186"/>
      <c r="J640" s="186"/>
      <c r="O640" s="186"/>
      <c r="T640" s="186"/>
    </row>
    <row r="641" spans="5:20">
      <c r="E641" s="186"/>
      <c r="J641" s="186"/>
      <c r="O641" s="186"/>
      <c r="T641" s="186"/>
    </row>
    <row r="642" spans="5:20">
      <c r="E642" s="186"/>
      <c r="J642" s="186"/>
      <c r="O642" s="186"/>
      <c r="T642" s="186"/>
    </row>
    <row r="643" spans="5:20">
      <c r="E643" s="186"/>
      <c r="J643" s="186"/>
      <c r="O643" s="186"/>
      <c r="T643" s="186"/>
    </row>
    <row r="644" spans="5:20">
      <c r="E644" s="186"/>
      <c r="J644" s="186"/>
      <c r="O644" s="186"/>
      <c r="T644" s="186"/>
    </row>
    <row r="645" spans="5:20">
      <c r="E645" s="186"/>
      <c r="J645" s="186"/>
      <c r="O645" s="186"/>
      <c r="T645" s="186"/>
    </row>
    <row r="646" spans="5:20">
      <c r="E646" s="186"/>
      <c r="J646" s="186"/>
      <c r="O646" s="186"/>
      <c r="T646" s="186"/>
    </row>
    <row r="647" spans="5:20">
      <c r="E647" s="186"/>
      <c r="J647" s="186"/>
      <c r="O647" s="186"/>
      <c r="T647" s="186"/>
    </row>
    <row r="648" spans="5:20">
      <c r="E648" s="186"/>
      <c r="J648" s="186"/>
      <c r="O648" s="186"/>
      <c r="T648" s="186"/>
    </row>
    <row r="649" spans="5:20">
      <c r="E649" s="186"/>
      <c r="J649" s="186"/>
      <c r="O649" s="186"/>
      <c r="T649" s="186"/>
    </row>
    <row r="650" spans="5:20">
      <c r="E650" s="186"/>
      <c r="J650" s="186"/>
      <c r="O650" s="186"/>
      <c r="T650" s="186"/>
    </row>
    <row r="651" spans="5:20">
      <c r="E651" s="186"/>
      <c r="J651" s="186"/>
      <c r="O651" s="186"/>
      <c r="T651" s="186"/>
    </row>
    <row r="652" spans="5:20">
      <c r="E652" s="186"/>
      <c r="J652" s="186"/>
      <c r="O652" s="186"/>
      <c r="T652" s="186"/>
    </row>
    <row r="653" spans="5:20">
      <c r="E653" s="186"/>
      <c r="J653" s="186"/>
      <c r="O653" s="186"/>
      <c r="T653" s="186"/>
    </row>
    <row r="654" spans="5:20">
      <c r="E654" s="186"/>
      <c r="J654" s="186"/>
      <c r="O654" s="186"/>
      <c r="T654" s="186"/>
    </row>
    <row r="655" spans="5:20">
      <c r="E655" s="186"/>
      <c r="J655" s="186"/>
      <c r="O655" s="186"/>
      <c r="T655" s="186"/>
    </row>
    <row r="656" spans="5:20">
      <c r="E656" s="186"/>
      <c r="J656" s="186"/>
      <c r="O656" s="186"/>
      <c r="T656" s="186"/>
    </row>
    <row r="657" spans="5:20">
      <c r="E657" s="186"/>
      <c r="J657" s="186"/>
      <c r="O657" s="186"/>
      <c r="T657" s="186"/>
    </row>
    <row r="658" spans="5:20">
      <c r="E658" s="186"/>
      <c r="J658" s="186"/>
      <c r="O658" s="186"/>
      <c r="T658" s="186"/>
    </row>
    <row r="659" spans="5:20">
      <c r="E659" s="186"/>
      <c r="J659" s="186"/>
      <c r="O659" s="186"/>
      <c r="T659" s="186"/>
    </row>
    <row r="660" spans="5:20">
      <c r="E660" s="186"/>
      <c r="J660" s="186"/>
      <c r="O660" s="186"/>
      <c r="T660" s="186"/>
    </row>
    <row r="661" spans="5:20">
      <c r="E661" s="186"/>
      <c r="J661" s="186"/>
      <c r="O661" s="186"/>
      <c r="T661" s="186"/>
    </row>
    <row r="662" spans="5:20">
      <c r="E662" s="186"/>
      <c r="J662" s="186"/>
      <c r="O662" s="186"/>
      <c r="T662" s="186"/>
    </row>
    <row r="663" spans="5:20">
      <c r="E663" s="186"/>
      <c r="J663" s="186"/>
      <c r="O663" s="186"/>
      <c r="T663" s="186"/>
    </row>
    <row r="664" spans="5:20">
      <c r="E664" s="186"/>
      <c r="J664" s="186"/>
      <c r="O664" s="186"/>
      <c r="T664" s="186"/>
    </row>
    <row r="665" spans="5:20">
      <c r="E665" s="186"/>
      <c r="J665" s="186"/>
      <c r="O665" s="186"/>
      <c r="T665" s="186"/>
    </row>
    <row r="666" spans="5:20">
      <c r="E666" s="186"/>
      <c r="J666" s="186"/>
      <c r="O666" s="186"/>
      <c r="T666" s="186"/>
    </row>
    <row r="667" spans="5:20">
      <c r="E667" s="186"/>
      <c r="J667" s="186"/>
      <c r="O667" s="186"/>
      <c r="T667" s="186"/>
    </row>
    <row r="668" spans="5:20">
      <c r="E668" s="186"/>
      <c r="J668" s="186"/>
      <c r="O668" s="186"/>
      <c r="T668" s="186"/>
    </row>
    <row r="669" spans="5:20">
      <c r="E669" s="186"/>
      <c r="J669" s="186"/>
      <c r="O669" s="186"/>
      <c r="T669" s="186"/>
    </row>
    <row r="670" spans="5:20">
      <c r="E670" s="186"/>
      <c r="J670" s="186"/>
      <c r="O670" s="186"/>
      <c r="T670" s="186"/>
    </row>
    <row r="671" spans="5:20">
      <c r="E671" s="186"/>
      <c r="J671" s="186"/>
      <c r="O671" s="186"/>
      <c r="T671" s="186"/>
    </row>
    <row r="672" spans="5:20">
      <c r="E672" s="186"/>
      <c r="J672" s="186"/>
      <c r="O672" s="186"/>
      <c r="T672" s="186"/>
    </row>
    <row r="673" spans="5:20">
      <c r="E673" s="186"/>
      <c r="J673" s="186"/>
      <c r="O673" s="186"/>
      <c r="T673" s="186"/>
    </row>
    <row r="674" spans="5:20">
      <c r="E674" s="186"/>
      <c r="J674" s="186"/>
      <c r="O674" s="186"/>
      <c r="T674" s="186"/>
    </row>
    <row r="675" spans="5:20">
      <c r="E675" s="186"/>
      <c r="J675" s="186"/>
      <c r="O675" s="186"/>
      <c r="T675" s="186"/>
    </row>
    <row r="676" spans="5:20">
      <c r="E676" s="186"/>
      <c r="J676" s="186"/>
      <c r="O676" s="186"/>
      <c r="T676" s="186"/>
    </row>
    <row r="677" spans="5:20">
      <c r="E677" s="186"/>
      <c r="J677" s="186"/>
      <c r="O677" s="186"/>
      <c r="T677" s="186"/>
    </row>
    <row r="678" spans="5:20">
      <c r="E678" s="186"/>
      <c r="J678" s="186"/>
      <c r="O678" s="186"/>
      <c r="T678" s="186"/>
    </row>
    <row r="679" spans="5:20">
      <c r="E679" s="186"/>
      <c r="J679" s="186"/>
      <c r="O679" s="186"/>
      <c r="T679" s="186"/>
    </row>
    <row r="680" spans="5:20">
      <c r="E680" s="186"/>
      <c r="J680" s="186"/>
      <c r="O680" s="186"/>
      <c r="T680" s="186"/>
    </row>
    <row r="681" spans="5:20">
      <c r="E681" s="186"/>
      <c r="J681" s="186"/>
      <c r="O681" s="186"/>
      <c r="T681" s="186"/>
    </row>
    <row r="682" spans="5:20">
      <c r="E682" s="186"/>
      <c r="J682" s="186"/>
      <c r="O682" s="186"/>
      <c r="T682" s="186"/>
    </row>
    <row r="683" spans="5:20">
      <c r="E683" s="186"/>
      <c r="J683" s="186"/>
      <c r="O683" s="186"/>
      <c r="T683" s="186"/>
    </row>
    <row r="684" spans="5:20">
      <c r="E684" s="186"/>
      <c r="J684" s="186"/>
      <c r="O684" s="186"/>
      <c r="T684" s="186"/>
    </row>
    <row r="685" spans="5:20">
      <c r="E685" s="186"/>
      <c r="J685" s="186"/>
      <c r="O685" s="186"/>
      <c r="T685" s="186"/>
    </row>
    <row r="686" spans="5:20">
      <c r="E686" s="186"/>
      <c r="J686" s="186"/>
      <c r="O686" s="186"/>
      <c r="T686" s="186"/>
    </row>
    <row r="687" spans="5:20">
      <c r="E687" s="186"/>
      <c r="J687" s="186"/>
      <c r="O687" s="186"/>
      <c r="T687" s="186"/>
    </row>
    <row r="688" spans="5:20">
      <c r="E688" s="186"/>
      <c r="J688" s="186"/>
      <c r="O688" s="186"/>
      <c r="T688" s="186"/>
    </row>
    <row r="689" spans="5:20">
      <c r="E689" s="186"/>
      <c r="J689" s="186"/>
      <c r="O689" s="186"/>
      <c r="T689" s="186"/>
    </row>
    <row r="690" spans="5:20">
      <c r="E690" s="186"/>
      <c r="J690" s="186"/>
      <c r="O690" s="186"/>
      <c r="T690" s="186"/>
    </row>
    <row r="691" spans="5:20">
      <c r="E691" s="186"/>
      <c r="J691" s="186"/>
      <c r="O691" s="186"/>
      <c r="T691" s="186"/>
    </row>
    <row r="692" spans="5:20">
      <c r="E692" s="186"/>
      <c r="J692" s="186"/>
      <c r="O692" s="186"/>
      <c r="T692" s="186"/>
    </row>
    <row r="693" spans="5:20">
      <c r="E693" s="186"/>
      <c r="J693" s="186"/>
      <c r="O693" s="186"/>
      <c r="T693" s="186"/>
    </row>
    <row r="694" spans="5:20">
      <c r="E694" s="186"/>
      <c r="J694" s="186"/>
      <c r="O694" s="186"/>
      <c r="T694" s="186"/>
    </row>
    <row r="695" spans="5:20">
      <c r="E695" s="186"/>
      <c r="J695" s="186"/>
      <c r="O695" s="186"/>
      <c r="T695" s="186"/>
    </row>
    <row r="696" spans="5:20">
      <c r="E696" s="186"/>
      <c r="J696" s="186"/>
      <c r="O696" s="186"/>
      <c r="T696" s="186"/>
    </row>
    <row r="697" spans="5:20">
      <c r="E697" s="186"/>
      <c r="J697" s="186"/>
      <c r="O697" s="186"/>
      <c r="T697" s="186"/>
    </row>
    <row r="698" spans="5:20">
      <c r="E698" s="186"/>
      <c r="J698" s="186"/>
      <c r="O698" s="186"/>
      <c r="T698" s="186"/>
    </row>
    <row r="699" spans="5:20">
      <c r="E699" s="186"/>
      <c r="J699" s="186"/>
      <c r="O699" s="186"/>
      <c r="T699" s="186"/>
    </row>
    <row r="700" spans="5:20">
      <c r="E700" s="186"/>
      <c r="J700" s="186"/>
      <c r="O700" s="186"/>
      <c r="T700" s="186"/>
    </row>
    <row r="701" spans="5:20">
      <c r="E701" s="186"/>
      <c r="J701" s="186"/>
      <c r="O701" s="186"/>
      <c r="T701" s="186"/>
    </row>
    <row r="702" spans="5:20">
      <c r="E702" s="186"/>
      <c r="J702" s="186"/>
      <c r="O702" s="186"/>
      <c r="T702" s="186"/>
    </row>
    <row r="703" spans="5:20">
      <c r="E703" s="186"/>
      <c r="J703" s="186"/>
      <c r="O703" s="186"/>
      <c r="T703" s="186"/>
    </row>
    <row r="704" spans="5:20">
      <c r="E704" s="186"/>
      <c r="J704" s="186"/>
      <c r="O704" s="186"/>
      <c r="T704" s="186"/>
    </row>
    <row r="705" spans="5:20">
      <c r="E705" s="186"/>
      <c r="J705" s="186"/>
      <c r="O705" s="186"/>
      <c r="T705" s="186"/>
    </row>
    <row r="706" spans="5:20">
      <c r="E706" s="186"/>
      <c r="J706" s="186"/>
      <c r="O706" s="186"/>
      <c r="T706" s="186"/>
    </row>
    <row r="707" spans="5:20">
      <c r="E707" s="186"/>
      <c r="J707" s="186"/>
      <c r="O707" s="186"/>
      <c r="T707" s="186"/>
    </row>
    <row r="708" spans="5:20">
      <c r="E708" s="186"/>
      <c r="J708" s="186"/>
      <c r="O708" s="186"/>
      <c r="T708" s="186"/>
    </row>
    <row r="709" spans="5:20">
      <c r="E709" s="186"/>
      <c r="J709" s="186"/>
      <c r="O709" s="186"/>
      <c r="T709" s="186"/>
    </row>
    <row r="710" spans="5:20">
      <c r="E710" s="186"/>
      <c r="J710" s="186"/>
      <c r="O710" s="186"/>
      <c r="T710" s="186"/>
    </row>
    <row r="711" spans="5:20">
      <c r="E711" s="186"/>
      <c r="J711" s="186"/>
      <c r="O711" s="186"/>
      <c r="T711" s="186"/>
    </row>
    <row r="712" spans="5:20">
      <c r="E712" s="186"/>
      <c r="J712" s="186"/>
      <c r="O712" s="186"/>
      <c r="T712" s="186"/>
    </row>
    <row r="713" spans="5:20">
      <c r="E713" s="186"/>
      <c r="J713" s="186"/>
      <c r="O713" s="186"/>
      <c r="T713" s="186"/>
    </row>
    <row r="714" spans="5:20">
      <c r="E714" s="186"/>
      <c r="J714" s="186"/>
      <c r="O714" s="186"/>
      <c r="T714" s="186"/>
    </row>
    <row r="715" spans="5:20">
      <c r="E715" s="186"/>
      <c r="J715" s="186"/>
      <c r="O715" s="186"/>
      <c r="T715" s="186"/>
    </row>
    <row r="716" spans="5:20">
      <c r="E716" s="186"/>
      <c r="J716" s="186"/>
      <c r="O716" s="186"/>
      <c r="T716" s="186"/>
    </row>
    <row r="717" spans="5:20">
      <c r="E717" s="186"/>
      <c r="J717" s="186"/>
      <c r="O717" s="186"/>
      <c r="T717" s="186"/>
    </row>
    <row r="718" spans="5:20">
      <c r="E718" s="186"/>
      <c r="J718" s="186"/>
      <c r="O718" s="186"/>
      <c r="T718" s="186"/>
    </row>
    <row r="719" spans="5:20">
      <c r="E719" s="186"/>
      <c r="J719" s="186"/>
      <c r="O719" s="186"/>
      <c r="T719" s="186"/>
    </row>
    <row r="720" spans="5:20">
      <c r="E720" s="186"/>
      <c r="J720" s="186"/>
      <c r="O720" s="186"/>
      <c r="T720" s="186"/>
    </row>
    <row r="721" spans="5:20">
      <c r="E721" s="186"/>
      <c r="J721" s="186"/>
      <c r="O721" s="186"/>
      <c r="T721" s="186"/>
    </row>
    <row r="722" spans="5:20">
      <c r="E722" s="186"/>
      <c r="J722" s="186"/>
      <c r="O722" s="186"/>
      <c r="T722" s="186"/>
    </row>
    <row r="723" spans="5:20">
      <c r="E723" s="186"/>
      <c r="J723" s="186"/>
      <c r="O723" s="186"/>
      <c r="T723" s="186"/>
    </row>
    <row r="724" spans="5:20">
      <c r="E724" s="186"/>
      <c r="J724" s="186"/>
      <c r="O724" s="186"/>
      <c r="T724" s="186"/>
    </row>
    <row r="725" spans="5:20">
      <c r="E725" s="186"/>
      <c r="J725" s="186"/>
      <c r="O725" s="186"/>
      <c r="T725" s="186"/>
    </row>
    <row r="726" spans="5:20">
      <c r="E726" s="186"/>
      <c r="J726" s="186"/>
      <c r="O726" s="186"/>
      <c r="T726" s="186"/>
    </row>
    <row r="727" spans="5:20">
      <c r="E727" s="186"/>
      <c r="J727" s="186"/>
      <c r="O727" s="186"/>
      <c r="T727" s="186"/>
    </row>
    <row r="728" spans="5:20">
      <c r="E728" s="186"/>
      <c r="J728" s="186"/>
      <c r="O728" s="186"/>
      <c r="T728" s="186"/>
    </row>
    <row r="729" spans="5:20">
      <c r="E729" s="186"/>
      <c r="J729" s="186"/>
      <c r="O729" s="186"/>
      <c r="T729" s="186"/>
    </row>
    <row r="730" spans="5:20">
      <c r="E730" s="186"/>
      <c r="J730" s="186"/>
      <c r="O730" s="186"/>
      <c r="T730" s="186"/>
    </row>
    <row r="731" spans="5:20">
      <c r="E731" s="186"/>
      <c r="J731" s="186"/>
      <c r="O731" s="186"/>
      <c r="T731" s="186"/>
    </row>
    <row r="732" spans="5:20">
      <c r="E732" s="186"/>
      <c r="J732" s="186"/>
      <c r="O732" s="186"/>
      <c r="T732" s="186"/>
    </row>
    <row r="733" spans="5:20">
      <c r="E733" s="186"/>
      <c r="J733" s="186"/>
      <c r="O733" s="186"/>
      <c r="T733" s="186"/>
    </row>
    <row r="734" spans="5:20">
      <c r="E734" s="186"/>
      <c r="J734" s="186"/>
      <c r="O734" s="186"/>
      <c r="T734" s="186"/>
    </row>
    <row r="735" spans="5:20">
      <c r="E735" s="186"/>
      <c r="J735" s="186"/>
      <c r="O735" s="186"/>
      <c r="T735" s="186"/>
    </row>
    <row r="736" spans="5:20">
      <c r="E736" s="186"/>
      <c r="J736" s="186"/>
      <c r="O736" s="186"/>
      <c r="T736" s="186"/>
    </row>
    <row r="737" spans="5:20">
      <c r="E737" s="186"/>
      <c r="J737" s="186"/>
      <c r="O737" s="186"/>
      <c r="T737" s="186"/>
    </row>
    <row r="738" spans="5:20">
      <c r="E738" s="186"/>
      <c r="J738" s="186"/>
      <c r="O738" s="186"/>
      <c r="T738" s="186"/>
    </row>
    <row r="739" spans="5:20">
      <c r="E739" s="186"/>
      <c r="J739" s="186"/>
      <c r="O739" s="186"/>
      <c r="T739" s="186"/>
    </row>
    <row r="740" spans="5:20">
      <c r="E740" s="186"/>
      <c r="J740" s="186"/>
      <c r="O740" s="186"/>
      <c r="T740" s="186"/>
    </row>
    <row r="741" spans="5:20">
      <c r="E741" s="186"/>
      <c r="J741" s="186"/>
      <c r="O741" s="186"/>
      <c r="T741" s="186"/>
    </row>
    <row r="742" spans="5:20">
      <c r="E742" s="186"/>
      <c r="J742" s="186"/>
      <c r="O742" s="186"/>
      <c r="T742" s="186"/>
    </row>
    <row r="743" spans="5:20">
      <c r="E743" s="186"/>
      <c r="J743" s="186"/>
      <c r="O743" s="186"/>
      <c r="T743" s="186"/>
    </row>
    <row r="744" spans="5:20">
      <c r="E744" s="186"/>
      <c r="J744" s="186"/>
      <c r="O744" s="186"/>
      <c r="T744" s="186"/>
    </row>
    <row r="745" spans="5:20">
      <c r="E745" s="186"/>
      <c r="J745" s="186"/>
      <c r="O745" s="186"/>
      <c r="T745" s="186"/>
    </row>
    <row r="746" spans="5:20">
      <c r="E746" s="186"/>
      <c r="J746" s="186"/>
      <c r="O746" s="186"/>
      <c r="T746" s="186"/>
    </row>
    <row r="747" spans="5:20">
      <c r="E747" s="186"/>
      <c r="J747" s="186"/>
      <c r="O747" s="186"/>
      <c r="T747" s="186"/>
    </row>
    <row r="748" spans="5:20">
      <c r="E748" s="186"/>
      <c r="J748" s="186"/>
      <c r="O748" s="186"/>
      <c r="T748" s="186"/>
    </row>
    <row r="749" spans="5:20">
      <c r="E749" s="186"/>
      <c r="J749" s="186"/>
      <c r="O749" s="186"/>
      <c r="T749" s="186"/>
    </row>
    <row r="750" spans="5:20">
      <c r="E750" s="186"/>
      <c r="J750" s="186"/>
      <c r="O750" s="186"/>
      <c r="T750" s="186"/>
    </row>
    <row r="751" spans="5:20">
      <c r="E751" s="186"/>
      <c r="J751" s="186"/>
      <c r="O751" s="186"/>
      <c r="T751" s="186"/>
    </row>
    <row r="752" spans="5:20">
      <c r="E752" s="186"/>
      <c r="J752" s="186"/>
      <c r="O752" s="186"/>
      <c r="T752" s="186"/>
    </row>
    <row r="753" spans="5:20">
      <c r="E753" s="186"/>
      <c r="J753" s="186"/>
      <c r="O753" s="186"/>
      <c r="T753" s="186"/>
    </row>
    <row r="754" spans="5:20">
      <c r="E754" s="186"/>
      <c r="J754" s="186"/>
      <c r="O754" s="186"/>
      <c r="T754" s="186"/>
    </row>
    <row r="755" spans="5:20">
      <c r="E755" s="186"/>
      <c r="J755" s="186"/>
      <c r="O755" s="186"/>
      <c r="T755" s="186"/>
    </row>
    <row r="756" spans="5:20">
      <c r="E756" s="186"/>
      <c r="J756" s="186"/>
      <c r="O756" s="186"/>
      <c r="T756" s="186"/>
    </row>
    <row r="757" spans="5:20">
      <c r="E757" s="186"/>
      <c r="J757" s="186"/>
      <c r="O757" s="186"/>
      <c r="T757" s="186"/>
    </row>
    <row r="758" spans="5:20">
      <c r="E758" s="186"/>
      <c r="J758" s="186"/>
      <c r="O758" s="186"/>
      <c r="T758" s="186"/>
    </row>
    <row r="759" spans="5:20">
      <c r="E759" s="186"/>
      <c r="J759" s="186"/>
      <c r="O759" s="186"/>
      <c r="T759" s="186"/>
    </row>
    <row r="760" spans="5:20">
      <c r="E760" s="186"/>
      <c r="J760" s="186"/>
      <c r="O760" s="186"/>
      <c r="T760" s="186"/>
    </row>
    <row r="761" spans="5:20">
      <c r="E761" s="186"/>
      <c r="J761" s="186"/>
      <c r="O761" s="186"/>
      <c r="T761" s="186"/>
    </row>
    <row r="762" spans="5:20">
      <c r="E762" s="186"/>
      <c r="J762" s="186"/>
      <c r="O762" s="186"/>
      <c r="T762" s="186"/>
    </row>
    <row r="763" spans="5:20">
      <c r="E763" s="186"/>
      <c r="J763" s="186"/>
      <c r="O763" s="186"/>
      <c r="T763" s="186"/>
    </row>
    <row r="764" spans="5:20">
      <c r="E764" s="186"/>
      <c r="J764" s="186"/>
      <c r="O764" s="186"/>
      <c r="T764" s="186"/>
    </row>
    <row r="765" spans="5:20">
      <c r="E765" s="186"/>
      <c r="J765" s="186"/>
      <c r="O765" s="186"/>
      <c r="T765" s="186"/>
    </row>
    <row r="766" spans="5:20">
      <c r="E766" s="186"/>
      <c r="J766" s="186"/>
      <c r="O766" s="186"/>
      <c r="T766" s="186"/>
    </row>
    <row r="767" spans="5:20">
      <c r="E767" s="186"/>
      <c r="J767" s="186"/>
      <c r="O767" s="186"/>
      <c r="T767" s="186"/>
    </row>
    <row r="768" spans="5:20">
      <c r="E768" s="186"/>
      <c r="J768" s="186"/>
      <c r="O768" s="186"/>
      <c r="T768" s="186"/>
    </row>
    <row r="769" spans="5:20">
      <c r="E769" s="186"/>
      <c r="J769" s="186"/>
      <c r="O769" s="186"/>
      <c r="T769" s="186"/>
    </row>
    <row r="770" spans="5:20">
      <c r="E770" s="186"/>
      <c r="J770" s="186"/>
      <c r="O770" s="186"/>
      <c r="T770" s="186"/>
    </row>
    <row r="771" spans="5:20">
      <c r="E771" s="186"/>
      <c r="J771" s="186"/>
      <c r="O771" s="186"/>
      <c r="T771" s="186"/>
    </row>
    <row r="772" spans="5:20">
      <c r="E772" s="186"/>
      <c r="J772" s="186"/>
      <c r="O772" s="186"/>
      <c r="T772" s="186"/>
    </row>
    <row r="773" spans="5:20">
      <c r="E773" s="186"/>
      <c r="J773" s="186"/>
      <c r="O773" s="186"/>
      <c r="T773" s="186"/>
    </row>
    <row r="774" spans="5:20">
      <c r="E774" s="186"/>
      <c r="J774" s="186"/>
      <c r="O774" s="186"/>
      <c r="T774" s="186"/>
    </row>
    <row r="775" spans="5:20">
      <c r="E775" s="186"/>
      <c r="J775" s="186"/>
      <c r="O775" s="186"/>
      <c r="T775" s="186"/>
    </row>
    <row r="776" spans="5:20">
      <c r="E776" s="186"/>
      <c r="J776" s="186"/>
      <c r="O776" s="186"/>
      <c r="T776" s="186"/>
    </row>
    <row r="777" spans="5:20">
      <c r="E777" s="186"/>
      <c r="J777" s="186"/>
      <c r="O777" s="186"/>
      <c r="T777" s="186"/>
    </row>
    <row r="778" spans="5:20">
      <c r="E778" s="186"/>
      <c r="J778" s="186"/>
      <c r="O778" s="186"/>
      <c r="T778" s="186"/>
    </row>
    <row r="779" spans="5:20">
      <c r="E779" s="186"/>
      <c r="J779" s="186"/>
      <c r="O779" s="186"/>
      <c r="T779" s="186"/>
    </row>
    <row r="780" spans="5:20">
      <c r="E780" s="186"/>
      <c r="J780" s="186"/>
      <c r="O780" s="186"/>
      <c r="T780" s="186"/>
    </row>
    <row r="781" spans="5:20">
      <c r="E781" s="186"/>
      <c r="J781" s="186"/>
      <c r="O781" s="186"/>
      <c r="T781" s="186"/>
    </row>
    <row r="782" spans="5:20">
      <c r="E782" s="186"/>
      <c r="J782" s="186"/>
      <c r="O782" s="186"/>
      <c r="T782" s="186"/>
    </row>
    <row r="783" spans="5:20">
      <c r="E783" s="186"/>
      <c r="J783" s="186"/>
      <c r="O783" s="186"/>
      <c r="T783" s="186"/>
    </row>
    <row r="784" spans="5:20">
      <c r="E784" s="186"/>
      <c r="J784" s="186"/>
      <c r="O784" s="186"/>
      <c r="T784" s="186"/>
    </row>
    <row r="785" spans="5:20">
      <c r="E785" s="186"/>
      <c r="J785" s="186"/>
      <c r="O785" s="186"/>
      <c r="T785" s="186"/>
    </row>
    <row r="786" spans="5:20">
      <c r="E786" s="186"/>
      <c r="J786" s="186"/>
      <c r="O786" s="186"/>
      <c r="T786" s="186"/>
    </row>
    <row r="787" spans="5:20">
      <c r="E787" s="186"/>
      <c r="J787" s="186"/>
      <c r="O787" s="186"/>
      <c r="T787" s="186"/>
    </row>
    <row r="788" spans="5:20">
      <c r="E788" s="186"/>
      <c r="J788" s="186"/>
      <c r="O788" s="186"/>
      <c r="T788" s="186"/>
    </row>
    <row r="789" spans="5:20">
      <c r="E789" s="186"/>
      <c r="J789" s="186"/>
      <c r="O789" s="186"/>
      <c r="T789" s="186"/>
    </row>
    <row r="790" spans="5:20">
      <c r="E790" s="186"/>
      <c r="J790" s="186"/>
      <c r="O790" s="186"/>
      <c r="T790" s="186"/>
    </row>
    <row r="791" spans="5:20">
      <c r="E791" s="186"/>
      <c r="J791" s="186"/>
      <c r="O791" s="186"/>
      <c r="T791" s="186"/>
    </row>
    <row r="792" spans="5:20">
      <c r="E792" s="186"/>
      <c r="J792" s="186"/>
      <c r="O792" s="186"/>
      <c r="T792" s="186"/>
    </row>
    <row r="793" spans="5:20">
      <c r="E793" s="186"/>
      <c r="J793" s="186"/>
      <c r="O793" s="186"/>
      <c r="T793" s="186"/>
    </row>
    <row r="794" spans="5:20">
      <c r="E794" s="186"/>
      <c r="J794" s="186"/>
      <c r="O794" s="186"/>
      <c r="T794" s="186"/>
    </row>
    <row r="795" spans="5:20">
      <c r="E795" s="186"/>
      <c r="J795" s="186"/>
      <c r="O795" s="186"/>
      <c r="T795" s="186"/>
    </row>
    <row r="796" spans="5:20">
      <c r="E796" s="186"/>
      <c r="J796" s="186"/>
      <c r="O796" s="186"/>
      <c r="T796" s="186"/>
    </row>
    <row r="797" spans="5:20">
      <c r="E797" s="186"/>
      <c r="J797" s="186"/>
      <c r="O797" s="186"/>
      <c r="T797" s="186"/>
    </row>
    <row r="798" spans="5:20">
      <c r="E798" s="186"/>
      <c r="J798" s="186"/>
      <c r="O798" s="186"/>
      <c r="T798" s="186"/>
    </row>
    <row r="799" spans="5:20">
      <c r="E799" s="186"/>
      <c r="J799" s="186"/>
      <c r="O799" s="186"/>
      <c r="T799" s="186"/>
    </row>
    <row r="800" spans="5:20">
      <c r="E800" s="186"/>
      <c r="J800" s="186"/>
      <c r="O800" s="186"/>
      <c r="T800" s="186"/>
    </row>
    <row r="801" spans="5:20">
      <c r="E801" s="186"/>
      <c r="J801" s="186"/>
      <c r="O801" s="186"/>
      <c r="T801" s="186"/>
    </row>
    <row r="802" spans="5:20">
      <c r="E802" s="186"/>
      <c r="J802" s="186"/>
      <c r="O802" s="186"/>
      <c r="T802" s="186"/>
    </row>
    <row r="803" spans="5:20">
      <c r="E803" s="186"/>
      <c r="J803" s="186"/>
      <c r="O803" s="186"/>
      <c r="T803" s="186"/>
    </row>
    <row r="804" spans="5:20">
      <c r="E804" s="186"/>
      <c r="J804" s="186"/>
      <c r="O804" s="186"/>
      <c r="T804" s="186"/>
    </row>
    <row r="805" spans="5:20">
      <c r="E805" s="186"/>
      <c r="J805" s="186"/>
      <c r="O805" s="186"/>
      <c r="T805" s="186"/>
    </row>
    <row r="806" spans="5:20">
      <c r="E806" s="186"/>
      <c r="J806" s="186"/>
      <c r="O806" s="186"/>
      <c r="T806" s="186"/>
    </row>
    <row r="807" spans="5:20">
      <c r="E807" s="186"/>
      <c r="J807" s="186"/>
      <c r="O807" s="186"/>
      <c r="T807" s="186"/>
    </row>
    <row r="808" spans="5:20">
      <c r="E808" s="186"/>
      <c r="J808" s="186"/>
      <c r="O808" s="186"/>
      <c r="T808" s="186"/>
    </row>
    <row r="809" spans="5:20">
      <c r="E809" s="186"/>
      <c r="J809" s="186"/>
      <c r="O809" s="186"/>
      <c r="T809" s="186"/>
    </row>
    <row r="810" spans="5:20">
      <c r="E810" s="186"/>
      <c r="J810" s="186"/>
      <c r="O810" s="186"/>
      <c r="T810" s="186"/>
    </row>
    <row r="811" spans="5:20">
      <c r="E811" s="186"/>
      <c r="J811" s="186"/>
      <c r="O811" s="186"/>
      <c r="T811" s="186"/>
    </row>
    <row r="812" spans="5:20">
      <c r="E812" s="186"/>
      <c r="J812" s="186"/>
      <c r="O812" s="186"/>
      <c r="T812" s="186"/>
    </row>
    <row r="813" spans="5:20">
      <c r="E813" s="186"/>
      <c r="J813" s="186"/>
      <c r="O813" s="186"/>
      <c r="T813" s="186"/>
    </row>
    <row r="814" spans="5:20">
      <c r="E814" s="186"/>
      <c r="J814" s="186"/>
      <c r="O814" s="186"/>
      <c r="T814" s="186"/>
    </row>
    <row r="815" spans="5:20">
      <c r="E815" s="186"/>
      <c r="J815" s="186"/>
      <c r="O815" s="186"/>
      <c r="T815" s="186"/>
    </row>
    <row r="816" spans="5:20">
      <c r="E816" s="186"/>
      <c r="J816" s="186"/>
      <c r="O816" s="186"/>
      <c r="T816" s="186"/>
    </row>
    <row r="817" spans="5:20">
      <c r="E817" s="186"/>
      <c r="J817" s="186"/>
      <c r="O817" s="186"/>
      <c r="T817" s="186"/>
    </row>
    <row r="818" spans="5:20">
      <c r="E818" s="186"/>
      <c r="J818" s="186"/>
      <c r="O818" s="186"/>
      <c r="T818" s="186"/>
    </row>
    <row r="819" spans="5:20">
      <c r="E819" s="186"/>
      <c r="J819" s="186"/>
      <c r="O819" s="186"/>
      <c r="T819" s="186"/>
    </row>
    <row r="820" spans="5:20">
      <c r="E820" s="186"/>
      <c r="J820" s="186"/>
      <c r="O820" s="186"/>
      <c r="T820" s="186"/>
    </row>
    <row r="821" spans="5:20">
      <c r="E821" s="186"/>
      <c r="J821" s="186"/>
      <c r="O821" s="186"/>
      <c r="T821" s="186"/>
    </row>
    <row r="822" spans="5:20">
      <c r="E822" s="186"/>
      <c r="J822" s="186"/>
      <c r="O822" s="186"/>
      <c r="T822" s="186"/>
    </row>
    <row r="823" spans="5:20">
      <c r="E823" s="186"/>
      <c r="J823" s="186"/>
      <c r="O823" s="186"/>
      <c r="T823" s="186"/>
    </row>
    <row r="824" spans="5:20">
      <c r="E824" s="186"/>
      <c r="J824" s="186"/>
      <c r="O824" s="186"/>
      <c r="T824" s="186"/>
    </row>
    <row r="825" spans="5:20">
      <c r="E825" s="186"/>
      <c r="J825" s="186"/>
      <c r="O825" s="186"/>
      <c r="T825" s="186"/>
    </row>
    <row r="826" spans="5:20">
      <c r="E826" s="186"/>
      <c r="J826" s="186"/>
      <c r="O826" s="186"/>
      <c r="T826" s="186"/>
    </row>
    <row r="827" spans="5:20">
      <c r="E827" s="186"/>
      <c r="J827" s="186"/>
      <c r="O827" s="186"/>
      <c r="T827" s="186"/>
    </row>
    <row r="828" spans="5:20">
      <c r="E828" s="186"/>
      <c r="J828" s="186"/>
      <c r="O828" s="186"/>
      <c r="T828" s="186"/>
    </row>
    <row r="829" spans="5:20">
      <c r="E829" s="186"/>
      <c r="J829" s="186"/>
      <c r="O829" s="186"/>
      <c r="T829" s="186"/>
    </row>
    <row r="830" spans="5:20">
      <c r="E830" s="186"/>
      <c r="J830" s="186"/>
      <c r="O830" s="186"/>
      <c r="T830" s="186"/>
    </row>
    <row r="831" spans="5:20">
      <c r="E831" s="186"/>
      <c r="J831" s="186"/>
      <c r="O831" s="186"/>
      <c r="T831" s="186"/>
    </row>
    <row r="832" spans="5:20">
      <c r="E832" s="186"/>
      <c r="J832" s="186"/>
      <c r="O832" s="186"/>
      <c r="T832" s="186"/>
    </row>
    <row r="833" spans="5:20">
      <c r="E833" s="186"/>
      <c r="J833" s="186"/>
      <c r="O833" s="186"/>
      <c r="T833" s="186"/>
    </row>
    <row r="834" spans="5:20">
      <c r="E834" s="186"/>
      <c r="J834" s="186"/>
      <c r="O834" s="186"/>
      <c r="T834" s="186"/>
    </row>
    <row r="835" spans="5:20">
      <c r="E835" s="186"/>
      <c r="J835" s="186"/>
      <c r="O835" s="186"/>
      <c r="T835" s="186"/>
    </row>
    <row r="836" spans="5:20">
      <c r="E836" s="186"/>
      <c r="J836" s="186"/>
      <c r="O836" s="186"/>
      <c r="T836" s="186"/>
    </row>
    <row r="837" spans="5:20">
      <c r="E837" s="186"/>
      <c r="J837" s="186"/>
      <c r="O837" s="186"/>
      <c r="T837" s="186"/>
    </row>
    <row r="838" spans="5:20">
      <c r="E838" s="186"/>
      <c r="J838" s="186"/>
      <c r="O838" s="186"/>
      <c r="T838" s="186"/>
    </row>
    <row r="839" spans="5:20">
      <c r="E839" s="186"/>
      <c r="J839" s="186"/>
      <c r="O839" s="186"/>
      <c r="T839" s="186"/>
    </row>
    <row r="840" spans="5:20">
      <c r="E840" s="186"/>
      <c r="J840" s="186"/>
      <c r="O840" s="186"/>
      <c r="T840" s="186"/>
    </row>
    <row r="841" spans="5:20">
      <c r="E841" s="186"/>
      <c r="J841" s="186"/>
      <c r="O841" s="186"/>
      <c r="T841" s="186"/>
    </row>
    <row r="842" spans="5:20">
      <c r="E842" s="186"/>
      <c r="J842" s="186"/>
      <c r="O842" s="186"/>
      <c r="T842" s="186"/>
    </row>
    <row r="843" spans="5:20">
      <c r="E843" s="186"/>
      <c r="J843" s="186"/>
      <c r="O843" s="186"/>
      <c r="T843" s="186"/>
    </row>
    <row r="844" spans="5:20">
      <c r="E844" s="186"/>
      <c r="J844" s="186"/>
      <c r="O844" s="186"/>
      <c r="T844" s="186"/>
    </row>
    <row r="845" spans="5:20">
      <c r="E845" s="186"/>
      <c r="J845" s="186"/>
      <c r="O845" s="186"/>
      <c r="T845" s="186"/>
    </row>
    <row r="846" spans="5:20">
      <c r="E846" s="186"/>
      <c r="J846" s="186"/>
      <c r="O846" s="186"/>
      <c r="T846" s="186"/>
    </row>
    <row r="847" spans="5:20">
      <c r="E847" s="186"/>
      <c r="J847" s="186"/>
      <c r="O847" s="186"/>
      <c r="T847" s="186"/>
    </row>
    <row r="848" spans="5:20">
      <c r="E848" s="186"/>
      <c r="J848" s="186"/>
      <c r="O848" s="186"/>
      <c r="T848" s="186"/>
    </row>
    <row r="849" spans="5:20">
      <c r="E849" s="186"/>
      <c r="J849" s="186"/>
      <c r="O849" s="186"/>
      <c r="T849" s="186"/>
    </row>
    <row r="850" spans="5:20">
      <c r="E850" s="186"/>
      <c r="J850" s="186"/>
      <c r="O850" s="186"/>
      <c r="T850" s="186"/>
    </row>
    <row r="851" spans="5:20">
      <c r="E851" s="186"/>
      <c r="J851" s="186"/>
      <c r="O851" s="186"/>
      <c r="T851" s="186"/>
    </row>
    <row r="852" spans="5:20">
      <c r="E852" s="186"/>
      <c r="J852" s="186"/>
      <c r="O852" s="186"/>
      <c r="T852" s="186"/>
    </row>
    <row r="853" spans="5:20">
      <c r="E853" s="186"/>
      <c r="J853" s="186"/>
      <c r="O853" s="186"/>
      <c r="T853" s="186"/>
    </row>
    <row r="854" spans="5:20">
      <c r="E854" s="186"/>
      <c r="J854" s="186"/>
      <c r="O854" s="186"/>
      <c r="T854" s="186"/>
    </row>
    <row r="855" spans="5:20">
      <c r="E855" s="186"/>
      <c r="J855" s="186"/>
      <c r="O855" s="186"/>
      <c r="T855" s="186"/>
    </row>
    <row r="856" spans="5:20">
      <c r="E856" s="186"/>
      <c r="J856" s="186"/>
      <c r="O856" s="186"/>
      <c r="T856" s="186"/>
    </row>
    <row r="857" spans="5:20">
      <c r="E857" s="186"/>
      <c r="J857" s="186"/>
      <c r="O857" s="186"/>
      <c r="T857" s="186"/>
    </row>
    <row r="858" spans="5:20">
      <c r="E858" s="186"/>
      <c r="J858" s="186"/>
      <c r="O858" s="186"/>
      <c r="T858" s="186"/>
    </row>
    <row r="859" spans="5:20">
      <c r="E859" s="186"/>
      <c r="J859" s="186"/>
      <c r="O859" s="186"/>
      <c r="T859" s="186"/>
    </row>
    <row r="860" spans="5:20">
      <c r="E860" s="186"/>
      <c r="J860" s="186"/>
      <c r="O860" s="186"/>
      <c r="T860" s="186"/>
    </row>
    <row r="861" spans="5:20">
      <c r="E861" s="186"/>
      <c r="J861" s="186"/>
      <c r="O861" s="186"/>
      <c r="T861" s="186"/>
    </row>
    <row r="862" spans="5:20">
      <c r="E862" s="186"/>
      <c r="J862" s="186"/>
      <c r="O862" s="186"/>
      <c r="T862" s="186"/>
    </row>
    <row r="863" spans="5:20">
      <c r="E863" s="186"/>
      <c r="J863" s="186"/>
      <c r="O863" s="186"/>
      <c r="T863" s="186"/>
    </row>
    <row r="864" spans="5:20">
      <c r="E864" s="186"/>
      <c r="J864" s="186"/>
      <c r="O864" s="186"/>
      <c r="T864" s="186"/>
    </row>
    <row r="865" spans="5:20">
      <c r="E865" s="186"/>
      <c r="J865" s="186"/>
      <c r="O865" s="186"/>
      <c r="T865" s="186"/>
    </row>
    <row r="866" spans="5:20">
      <c r="E866" s="186"/>
      <c r="J866" s="186"/>
      <c r="O866" s="186"/>
      <c r="T866" s="186"/>
    </row>
    <row r="867" spans="5:20">
      <c r="E867" s="186"/>
      <c r="J867" s="186"/>
      <c r="O867" s="186"/>
      <c r="T867" s="186"/>
    </row>
    <row r="868" spans="5:20">
      <c r="E868" s="186"/>
      <c r="J868" s="186"/>
      <c r="O868" s="186"/>
      <c r="T868" s="186"/>
    </row>
    <row r="869" spans="5:20">
      <c r="E869" s="186"/>
      <c r="J869" s="186"/>
      <c r="O869" s="186"/>
      <c r="T869" s="186"/>
    </row>
    <row r="870" spans="5:20">
      <c r="E870" s="186"/>
      <c r="J870" s="186"/>
      <c r="O870" s="186"/>
      <c r="T870" s="186"/>
    </row>
    <row r="871" spans="5:20">
      <c r="E871" s="186"/>
      <c r="J871" s="186"/>
      <c r="O871" s="186"/>
      <c r="T871" s="186"/>
    </row>
    <row r="872" spans="5:20">
      <c r="E872" s="186"/>
      <c r="J872" s="186"/>
      <c r="O872" s="186"/>
      <c r="T872" s="186"/>
    </row>
    <row r="873" spans="5:20">
      <c r="E873" s="186"/>
      <c r="J873" s="186"/>
      <c r="O873" s="186"/>
      <c r="T873" s="186"/>
    </row>
    <row r="874" spans="5:20">
      <c r="E874" s="186"/>
      <c r="J874" s="186"/>
      <c r="O874" s="186"/>
      <c r="T874" s="186"/>
    </row>
    <row r="875" spans="5:20">
      <c r="E875" s="186"/>
      <c r="J875" s="186"/>
      <c r="O875" s="186"/>
      <c r="T875" s="186"/>
    </row>
    <row r="876" spans="5:20">
      <c r="E876" s="186"/>
      <c r="J876" s="186"/>
      <c r="O876" s="186"/>
      <c r="T876" s="186"/>
    </row>
    <row r="877" spans="5:20">
      <c r="E877" s="186"/>
      <c r="J877" s="186"/>
      <c r="O877" s="186"/>
      <c r="T877" s="186"/>
    </row>
    <row r="878" spans="5:20">
      <c r="E878" s="186"/>
      <c r="J878" s="186"/>
      <c r="O878" s="186"/>
      <c r="T878" s="186"/>
    </row>
    <row r="879" spans="5:20">
      <c r="E879" s="186"/>
      <c r="J879" s="186"/>
      <c r="O879" s="186"/>
      <c r="T879" s="186"/>
    </row>
    <row r="880" spans="5:20">
      <c r="E880" s="186"/>
      <c r="J880" s="186"/>
      <c r="O880" s="186"/>
      <c r="T880" s="186"/>
    </row>
    <row r="881" spans="5:20">
      <c r="E881" s="186"/>
      <c r="J881" s="186"/>
      <c r="O881" s="186"/>
      <c r="T881" s="186"/>
    </row>
    <row r="882" spans="5:20">
      <c r="E882" s="186"/>
      <c r="J882" s="186"/>
      <c r="O882" s="186"/>
      <c r="T882" s="186"/>
    </row>
    <row r="883" spans="5:20">
      <c r="E883" s="186"/>
      <c r="J883" s="186"/>
      <c r="O883" s="186"/>
      <c r="T883" s="186"/>
    </row>
    <row r="884" spans="5:20">
      <c r="E884" s="186"/>
      <c r="J884" s="186"/>
      <c r="O884" s="186"/>
      <c r="T884" s="186"/>
    </row>
    <row r="885" spans="5:20">
      <c r="E885" s="186"/>
      <c r="J885" s="186"/>
      <c r="O885" s="186"/>
      <c r="T885" s="186"/>
    </row>
    <row r="886" spans="5:20">
      <c r="E886" s="186"/>
      <c r="J886" s="186"/>
      <c r="O886" s="186"/>
      <c r="T886" s="186"/>
    </row>
    <row r="887" spans="5:20">
      <c r="E887" s="186"/>
      <c r="J887" s="186"/>
      <c r="O887" s="186"/>
      <c r="T887" s="186"/>
    </row>
    <row r="888" spans="5:20">
      <c r="E888" s="186"/>
      <c r="J888" s="186"/>
      <c r="O888" s="186"/>
      <c r="T888" s="186"/>
    </row>
    <row r="889" spans="5:20">
      <c r="E889" s="186"/>
      <c r="J889" s="186"/>
      <c r="O889" s="186"/>
      <c r="T889" s="186"/>
    </row>
    <row r="890" spans="5:20">
      <c r="E890" s="186"/>
      <c r="J890" s="186"/>
      <c r="O890" s="186"/>
      <c r="T890" s="186"/>
    </row>
    <row r="891" spans="5:20">
      <c r="E891" s="186"/>
      <c r="J891" s="186"/>
      <c r="O891" s="186"/>
      <c r="T891" s="186"/>
    </row>
    <row r="892" spans="5:20">
      <c r="E892" s="186"/>
      <c r="J892" s="186"/>
      <c r="O892" s="186"/>
      <c r="T892" s="186"/>
    </row>
    <row r="893" spans="5:20">
      <c r="E893" s="186"/>
      <c r="J893" s="186"/>
      <c r="O893" s="186"/>
      <c r="T893" s="186"/>
    </row>
    <row r="894" spans="5:20">
      <c r="E894" s="186"/>
      <c r="J894" s="186"/>
      <c r="O894" s="186"/>
      <c r="T894" s="186"/>
    </row>
    <row r="895" spans="5:20">
      <c r="E895" s="186"/>
      <c r="J895" s="186"/>
      <c r="O895" s="186"/>
      <c r="T895" s="186"/>
    </row>
    <row r="896" spans="5:20">
      <c r="E896" s="186"/>
      <c r="J896" s="186"/>
      <c r="O896" s="186"/>
      <c r="T896" s="186"/>
    </row>
    <row r="897" spans="5:20">
      <c r="E897" s="186"/>
      <c r="J897" s="186"/>
      <c r="O897" s="186"/>
      <c r="T897" s="186"/>
    </row>
    <row r="898" spans="5:20">
      <c r="E898" s="186"/>
      <c r="J898" s="186"/>
      <c r="O898" s="186"/>
      <c r="T898" s="186"/>
    </row>
    <row r="899" spans="5:20">
      <c r="E899" s="186"/>
      <c r="J899" s="186"/>
      <c r="O899" s="186"/>
      <c r="T899" s="186"/>
    </row>
    <row r="900" spans="5:20">
      <c r="E900" s="186"/>
      <c r="J900" s="186"/>
      <c r="O900" s="186"/>
      <c r="T900" s="186"/>
    </row>
    <row r="901" spans="5:20">
      <c r="E901" s="186"/>
      <c r="J901" s="186"/>
      <c r="O901" s="186"/>
      <c r="T901" s="186"/>
    </row>
    <row r="902" spans="5:20">
      <c r="E902" s="186"/>
      <c r="J902" s="186"/>
      <c r="O902" s="186"/>
      <c r="T902" s="186"/>
    </row>
    <row r="903" spans="5:20">
      <c r="E903" s="186"/>
      <c r="J903" s="186"/>
      <c r="O903" s="186"/>
      <c r="T903" s="186"/>
    </row>
    <row r="904" spans="5:20">
      <c r="E904" s="186"/>
      <c r="J904" s="186"/>
      <c r="O904" s="186"/>
      <c r="T904" s="186"/>
    </row>
    <row r="905" spans="5:20">
      <c r="E905" s="186"/>
      <c r="J905" s="186"/>
      <c r="O905" s="186"/>
      <c r="T905" s="186"/>
    </row>
    <row r="906" spans="5:20">
      <c r="E906" s="186"/>
      <c r="J906" s="186"/>
      <c r="O906" s="186"/>
      <c r="T906" s="186"/>
    </row>
    <row r="907" spans="5:20">
      <c r="E907" s="186"/>
      <c r="J907" s="186"/>
      <c r="O907" s="186"/>
      <c r="T907" s="186"/>
    </row>
    <row r="908" spans="5:20">
      <c r="E908" s="186"/>
      <c r="J908" s="186"/>
      <c r="O908" s="186"/>
      <c r="T908" s="186"/>
    </row>
    <row r="909" spans="5:20">
      <c r="E909" s="186"/>
      <c r="J909" s="186"/>
      <c r="O909" s="186"/>
      <c r="T909" s="186"/>
    </row>
    <row r="910" spans="5:20">
      <c r="E910" s="186"/>
      <c r="J910" s="186"/>
      <c r="O910" s="186"/>
      <c r="T910" s="186"/>
    </row>
    <row r="911" spans="5:20">
      <c r="E911" s="186"/>
      <c r="J911" s="186"/>
      <c r="O911" s="186"/>
      <c r="T911" s="186"/>
    </row>
    <row r="912" spans="5:20">
      <c r="E912" s="186"/>
      <c r="J912" s="186"/>
      <c r="O912" s="186"/>
      <c r="T912" s="186"/>
    </row>
    <row r="913" spans="5:20">
      <c r="E913" s="186"/>
      <c r="J913" s="186"/>
      <c r="O913" s="186"/>
      <c r="T913" s="186"/>
    </row>
    <row r="914" spans="5:20">
      <c r="E914" s="186"/>
      <c r="J914" s="186"/>
      <c r="O914" s="186"/>
      <c r="T914" s="186"/>
    </row>
    <row r="915" spans="5:20">
      <c r="E915" s="186"/>
      <c r="J915" s="186"/>
      <c r="O915" s="186"/>
      <c r="T915" s="186"/>
    </row>
    <row r="916" spans="5:20">
      <c r="E916" s="186"/>
      <c r="J916" s="186"/>
      <c r="O916" s="186"/>
      <c r="T916" s="186"/>
    </row>
    <row r="917" spans="5:20">
      <c r="E917" s="186"/>
      <c r="J917" s="186"/>
      <c r="O917" s="186"/>
      <c r="T917" s="186"/>
    </row>
    <row r="918" spans="5:20">
      <c r="E918" s="186"/>
      <c r="J918" s="186"/>
      <c r="O918" s="186"/>
      <c r="T918" s="186"/>
    </row>
    <row r="919" spans="5:20">
      <c r="E919" s="186"/>
      <c r="J919" s="186"/>
      <c r="O919" s="186"/>
      <c r="T919" s="186"/>
    </row>
    <row r="920" spans="5:20">
      <c r="E920" s="186"/>
      <c r="J920" s="186"/>
      <c r="O920" s="186"/>
      <c r="T920" s="186"/>
    </row>
    <row r="921" spans="5:20">
      <c r="E921" s="186"/>
      <c r="J921" s="186"/>
      <c r="O921" s="186"/>
      <c r="T921" s="186"/>
    </row>
    <row r="922" spans="5:20">
      <c r="E922" s="186"/>
      <c r="J922" s="186"/>
      <c r="O922" s="186"/>
      <c r="T922" s="186"/>
    </row>
    <row r="923" spans="5:20">
      <c r="E923" s="186"/>
      <c r="J923" s="186"/>
      <c r="O923" s="186"/>
      <c r="T923" s="186"/>
    </row>
    <row r="924" spans="5:20">
      <c r="E924" s="186"/>
      <c r="J924" s="186"/>
      <c r="O924" s="186"/>
      <c r="T924" s="186"/>
    </row>
    <row r="925" spans="5:20">
      <c r="E925" s="186"/>
      <c r="J925" s="186"/>
      <c r="O925" s="186"/>
      <c r="T925" s="186"/>
    </row>
    <row r="926" spans="5:20">
      <c r="E926" s="186"/>
      <c r="J926" s="186"/>
      <c r="O926" s="186"/>
      <c r="T926" s="186"/>
    </row>
    <row r="927" spans="5:20">
      <c r="E927" s="186"/>
      <c r="J927" s="186"/>
      <c r="O927" s="186"/>
      <c r="T927" s="186"/>
    </row>
    <row r="928" spans="5:20">
      <c r="E928" s="186"/>
      <c r="J928" s="186"/>
      <c r="O928" s="186"/>
      <c r="T928" s="186"/>
    </row>
    <row r="929" spans="5:20">
      <c r="E929" s="186"/>
      <c r="J929" s="186"/>
      <c r="O929" s="186"/>
      <c r="T929" s="186"/>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70"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3" manualBreakCount="3">
    <brk id="15" max="20" man="1"/>
    <brk id="23" max="20" man="1"/>
    <brk id="47"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6">
    <tabColor rgb="FF00B0F0"/>
    <pageSetUpPr fitToPage="1"/>
  </sheetPr>
  <dimension ref="A1:F32"/>
  <sheetViews>
    <sheetView windowProtection="1" showGridLines="0" view="pageBreakPreview" zoomScaleNormal="100" zoomScaleSheetLayoutView="100" workbookViewId="0">
      <selection activeCell="F25" sqref="F25"/>
    </sheetView>
  </sheetViews>
  <sheetFormatPr defaultRowHeight="15.75"/>
  <cols>
    <col min="1" max="1" width="36" style="1016" customWidth="1"/>
    <col min="2" max="2" width="55.7109375" style="1017" customWidth="1"/>
    <col min="3" max="3" width="10.140625" style="1018" customWidth="1"/>
    <col min="4" max="4" width="10.140625" style="1019" customWidth="1"/>
    <col min="5" max="5" width="11.7109375" style="1020" customWidth="1"/>
    <col min="6" max="6" width="14.28515625" style="1020" customWidth="1"/>
    <col min="7" max="16384" width="9.140625" style="1014"/>
  </cols>
  <sheetData>
    <row r="1" spans="1:6" ht="174" customHeight="1">
      <c r="A1" s="1011"/>
      <c r="B1" s="1012"/>
      <c r="C1" s="1012"/>
      <c r="D1" s="1012"/>
      <c r="E1" s="1013"/>
      <c r="F1" s="1013"/>
    </row>
    <row r="2" spans="1:6">
      <c r="A2" s="1011"/>
      <c r="B2" s="1012"/>
      <c r="C2" s="1012"/>
      <c r="D2" s="1012"/>
      <c r="E2" s="1013"/>
      <c r="F2" s="1013"/>
    </row>
    <row r="3" spans="1:6">
      <c r="A3" s="1011"/>
      <c r="B3" s="1012"/>
      <c r="C3" s="1012"/>
      <c r="D3" s="1012"/>
      <c r="E3" s="1013"/>
      <c r="F3" s="1013"/>
    </row>
    <row r="4" spans="1:6">
      <c r="A4" s="1011"/>
      <c r="B4" s="1012"/>
      <c r="C4" s="1012"/>
      <c r="D4" s="1012"/>
      <c r="E4" s="1013"/>
      <c r="F4" s="1013"/>
    </row>
    <row r="5" spans="1:6" s="1015" customFormat="1" ht="30" customHeight="1">
      <c r="A5" s="1156" t="s">
        <v>1901</v>
      </c>
      <c r="B5" s="1156"/>
      <c r="C5" s="1156"/>
      <c r="D5" s="1156"/>
      <c r="E5" s="1156"/>
      <c r="F5" s="1156"/>
    </row>
    <row r="6" spans="1:6">
      <c r="A6" s="1011"/>
      <c r="B6" s="1012"/>
      <c r="C6" s="1012"/>
      <c r="D6" s="1012"/>
      <c r="E6" s="1013"/>
      <c r="F6" s="1013"/>
    </row>
    <row r="7" spans="1:6">
      <c r="A7" s="1011"/>
      <c r="B7" s="1012"/>
      <c r="C7" s="1012"/>
      <c r="D7" s="1012"/>
      <c r="E7" s="1013"/>
      <c r="F7" s="1013"/>
    </row>
    <row r="8" spans="1:6">
      <c r="A8" s="1011"/>
      <c r="B8" s="1012"/>
      <c r="C8" s="1012"/>
      <c r="D8" s="1012"/>
      <c r="E8" s="1013"/>
      <c r="F8" s="1013"/>
    </row>
    <row r="9" spans="1:6">
      <c r="A9" s="1011"/>
      <c r="B9" s="1012"/>
      <c r="C9" s="1012"/>
      <c r="D9" s="1012"/>
      <c r="E9" s="1013"/>
      <c r="F9" s="1013"/>
    </row>
    <row r="10" spans="1:6">
      <c r="A10" s="1011"/>
      <c r="B10" s="1012"/>
      <c r="C10" s="1012"/>
      <c r="D10" s="1012"/>
      <c r="E10" s="1013"/>
      <c r="F10" s="1013"/>
    </row>
    <row r="11" spans="1:6">
      <c r="A11" s="1011"/>
      <c r="B11" s="1012"/>
      <c r="C11" s="1012"/>
      <c r="D11" s="1012"/>
      <c r="E11" s="1013"/>
      <c r="F11" s="1013"/>
    </row>
    <row r="12" spans="1:6">
      <c r="A12" s="1011"/>
      <c r="B12" s="1012"/>
      <c r="C12" s="1012"/>
      <c r="D12" s="1012"/>
      <c r="E12" s="1013"/>
      <c r="F12" s="1013"/>
    </row>
    <row r="13" spans="1:6">
      <c r="A13" s="1011"/>
      <c r="B13" s="1012"/>
      <c r="C13" s="1012"/>
      <c r="D13" s="1012"/>
      <c r="E13" s="1013"/>
      <c r="F13" s="1013"/>
    </row>
    <row r="14" spans="1:6">
      <c r="A14" s="1011"/>
      <c r="B14" s="1012"/>
      <c r="C14" s="1012"/>
      <c r="D14" s="1012"/>
      <c r="E14" s="1013"/>
      <c r="F14" s="1013"/>
    </row>
    <row r="15" spans="1:6">
      <c r="A15" s="1011"/>
      <c r="B15" s="1012"/>
      <c r="C15" s="1012"/>
      <c r="D15" s="1012"/>
      <c r="E15" s="1013"/>
      <c r="F15" s="1013"/>
    </row>
    <row r="16" spans="1:6">
      <c r="A16" s="1011"/>
      <c r="B16" s="1012"/>
      <c r="C16" s="1012"/>
      <c r="D16" s="1012"/>
      <c r="E16" s="1013"/>
      <c r="F16" s="1013"/>
    </row>
    <row r="17" spans="1:6">
      <c r="A17" s="1011"/>
      <c r="B17" s="1012"/>
      <c r="C17" s="1012"/>
      <c r="D17" s="1012"/>
      <c r="E17" s="1013"/>
      <c r="F17" s="1013"/>
    </row>
    <row r="18" spans="1:6">
      <c r="A18" s="1011"/>
      <c r="B18" s="1012"/>
      <c r="C18" s="1012"/>
      <c r="D18" s="1012"/>
      <c r="E18" s="1013"/>
      <c r="F18" s="1013"/>
    </row>
    <row r="19" spans="1:6">
      <c r="A19" s="1011"/>
      <c r="B19" s="1012"/>
      <c r="C19" s="1012"/>
      <c r="D19" s="1012"/>
      <c r="E19" s="1013"/>
      <c r="F19" s="1013"/>
    </row>
    <row r="20" spans="1:6">
      <c r="A20" s="1011"/>
      <c r="B20" s="1012"/>
      <c r="C20" s="1012"/>
      <c r="D20" s="1012"/>
      <c r="E20" s="1013"/>
      <c r="F20" s="1013"/>
    </row>
    <row r="21" spans="1:6">
      <c r="A21" s="1011"/>
      <c r="B21" s="1012"/>
      <c r="C21" s="1012"/>
      <c r="D21" s="1012"/>
      <c r="E21" s="1013"/>
      <c r="F21" s="1013"/>
    </row>
    <row r="22" spans="1:6">
      <c r="A22" s="1011"/>
      <c r="B22" s="1012"/>
      <c r="C22" s="1012"/>
      <c r="D22" s="1012"/>
      <c r="E22" s="1013"/>
      <c r="F22" s="1013"/>
    </row>
    <row r="23" spans="1:6">
      <c r="A23" s="1011"/>
      <c r="B23" s="1012"/>
      <c r="C23" s="1012"/>
      <c r="D23" s="1012"/>
      <c r="E23" s="1013"/>
      <c r="F23" s="1013"/>
    </row>
    <row r="24" spans="1:6">
      <c r="A24" s="1011"/>
      <c r="B24" s="1012"/>
      <c r="C24" s="1012"/>
      <c r="D24" s="1012"/>
      <c r="E24" s="1013"/>
      <c r="F24" s="1013"/>
    </row>
    <row r="25" spans="1:6">
      <c r="A25" s="1011"/>
      <c r="B25" s="1012"/>
      <c r="C25" s="1012"/>
      <c r="D25" s="1012"/>
      <c r="E25" s="1013"/>
      <c r="F25" s="1013"/>
    </row>
    <row r="26" spans="1:6">
      <c r="A26" s="1011"/>
      <c r="B26" s="1012"/>
      <c r="C26" s="1012"/>
      <c r="D26" s="1012"/>
      <c r="E26" s="1013"/>
      <c r="F26" s="1013"/>
    </row>
    <row r="27" spans="1:6">
      <c r="A27" s="1011"/>
      <c r="B27" s="1012"/>
      <c r="C27" s="1012"/>
      <c r="D27" s="1012"/>
      <c r="E27" s="1013"/>
      <c r="F27" s="1013"/>
    </row>
    <row r="28" spans="1:6">
      <c r="A28" s="1011"/>
      <c r="B28" s="1012"/>
      <c r="C28" s="1012"/>
      <c r="D28" s="1012"/>
      <c r="E28" s="1013"/>
      <c r="F28" s="1013"/>
    </row>
    <row r="29" spans="1:6">
      <c r="A29" s="1011"/>
      <c r="B29" s="1012"/>
      <c r="C29" s="1012"/>
      <c r="D29" s="1012"/>
      <c r="E29" s="1013"/>
      <c r="F29" s="1013"/>
    </row>
    <row r="30" spans="1:6">
      <c r="A30" s="1011"/>
      <c r="B30" s="1012"/>
      <c r="C30" s="1012"/>
      <c r="D30" s="1012"/>
      <c r="E30" s="1013"/>
      <c r="F30" s="1013"/>
    </row>
    <row r="31" spans="1:6">
      <c r="A31" s="1011"/>
      <c r="B31" s="1012"/>
      <c r="C31" s="1012"/>
      <c r="D31" s="1012"/>
      <c r="E31" s="1013"/>
      <c r="F31" s="1013"/>
    </row>
    <row r="32" spans="1:6">
      <c r="A32" s="1011"/>
      <c r="B32" s="1012"/>
      <c r="C32" s="1012"/>
      <c r="D32" s="1012"/>
      <c r="E32" s="1013"/>
      <c r="F32" s="1013"/>
    </row>
  </sheetData>
  <sheetProtection password="E4C2" sheet="1" objects="1" scenarios="1"/>
  <mergeCells count="1">
    <mergeCell ref="A5:F5"/>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pageSetUpPr fitToPage="1"/>
  </sheetPr>
  <dimension ref="A1:U149"/>
  <sheetViews>
    <sheetView windowProtection="1" view="pageBreakPreview" zoomScaleNormal="100" zoomScaleSheetLayoutView="10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5.7109375" style="755" customWidth="1"/>
    <col min="2" max="2" width="45.7109375" style="756" customWidth="1"/>
    <col min="3" max="3" width="8.85546875" style="757" customWidth="1"/>
    <col min="4" max="4" width="8.85546875" style="758" customWidth="1"/>
    <col min="5" max="5" width="8.85546875" style="759" customWidth="1"/>
    <col min="6" max="6" width="12.7109375" style="760" customWidth="1"/>
    <col min="7" max="7" width="3.7109375" style="761" customWidth="1"/>
    <col min="8" max="8" width="8.85546875" style="757" customWidth="1"/>
    <col min="9" max="9" width="8.85546875" style="758" customWidth="1"/>
    <col min="10" max="10" width="8.85546875" style="759" customWidth="1"/>
    <col min="11" max="11" width="12.7109375" style="760" customWidth="1"/>
    <col min="12" max="12" width="3.7109375" style="761" customWidth="1"/>
    <col min="13" max="13" width="8.85546875" style="757" customWidth="1"/>
    <col min="14" max="14" width="8.85546875" style="758" customWidth="1"/>
    <col min="15" max="15" width="8.85546875" style="759" customWidth="1"/>
    <col min="16" max="16" width="12.7109375" style="760" customWidth="1"/>
    <col min="17" max="17" width="3.7109375" style="761" customWidth="1"/>
    <col min="18" max="18" width="8.85546875" style="757" customWidth="1"/>
    <col min="19" max="19" width="8.85546875" style="758" customWidth="1"/>
    <col min="20" max="20" width="8.85546875" style="759" customWidth="1"/>
    <col min="21" max="21" width="12.7109375" style="760" customWidth="1"/>
    <col min="22" max="256" width="9" style="761"/>
    <col min="257" max="257" width="5.7109375" style="761" customWidth="1"/>
    <col min="258" max="258" width="45.7109375" style="761" customWidth="1"/>
    <col min="259" max="259" width="7.7109375" style="761" customWidth="1"/>
    <col min="260" max="260" width="7.42578125" style="761" customWidth="1"/>
    <col min="261" max="262" width="12.7109375" style="761" customWidth="1"/>
    <col min="263" max="512" width="9" style="761"/>
    <col min="513" max="513" width="5.7109375" style="761" customWidth="1"/>
    <col min="514" max="514" width="45.7109375" style="761" customWidth="1"/>
    <col min="515" max="515" width="7.7109375" style="761" customWidth="1"/>
    <col min="516" max="516" width="7.42578125" style="761" customWidth="1"/>
    <col min="517" max="518" width="12.7109375" style="761" customWidth="1"/>
    <col min="519" max="768" width="9" style="761"/>
    <col min="769" max="769" width="5.7109375" style="761" customWidth="1"/>
    <col min="770" max="770" width="45.7109375" style="761" customWidth="1"/>
    <col min="771" max="771" width="7.7109375" style="761" customWidth="1"/>
    <col min="772" max="772" width="7.42578125" style="761" customWidth="1"/>
    <col min="773" max="774" width="12.7109375" style="761" customWidth="1"/>
    <col min="775" max="1024" width="9" style="761"/>
    <col min="1025" max="1025" width="5.7109375" style="761" customWidth="1"/>
    <col min="1026" max="1026" width="45.7109375" style="761" customWidth="1"/>
    <col min="1027" max="1027" width="7.7109375" style="761" customWidth="1"/>
    <col min="1028" max="1028" width="7.42578125" style="761" customWidth="1"/>
    <col min="1029" max="1030" width="12.7109375" style="761" customWidth="1"/>
    <col min="1031" max="1280" width="9" style="761"/>
    <col min="1281" max="1281" width="5.7109375" style="761" customWidth="1"/>
    <col min="1282" max="1282" width="45.7109375" style="761" customWidth="1"/>
    <col min="1283" max="1283" width="7.7109375" style="761" customWidth="1"/>
    <col min="1284" max="1284" width="7.42578125" style="761" customWidth="1"/>
    <col min="1285" max="1286" width="12.7109375" style="761" customWidth="1"/>
    <col min="1287" max="1536" width="9" style="761"/>
    <col min="1537" max="1537" width="5.7109375" style="761" customWidth="1"/>
    <col min="1538" max="1538" width="45.7109375" style="761" customWidth="1"/>
    <col min="1539" max="1539" width="7.7109375" style="761" customWidth="1"/>
    <col min="1540" max="1540" width="7.42578125" style="761" customWidth="1"/>
    <col min="1541" max="1542" width="12.7109375" style="761" customWidth="1"/>
    <col min="1543" max="1792" width="9" style="761"/>
    <col min="1793" max="1793" width="5.7109375" style="761" customWidth="1"/>
    <col min="1794" max="1794" width="45.7109375" style="761" customWidth="1"/>
    <col min="1795" max="1795" width="7.7109375" style="761" customWidth="1"/>
    <col min="1796" max="1796" width="7.42578125" style="761" customWidth="1"/>
    <col min="1797" max="1798" width="12.7109375" style="761" customWidth="1"/>
    <col min="1799" max="2048" width="9" style="761"/>
    <col min="2049" max="2049" width="5.7109375" style="761" customWidth="1"/>
    <col min="2050" max="2050" width="45.7109375" style="761" customWidth="1"/>
    <col min="2051" max="2051" width="7.7109375" style="761" customWidth="1"/>
    <col min="2052" max="2052" width="7.42578125" style="761" customWidth="1"/>
    <col min="2053" max="2054" width="12.7109375" style="761" customWidth="1"/>
    <col min="2055" max="2304" width="9" style="761"/>
    <col min="2305" max="2305" width="5.7109375" style="761" customWidth="1"/>
    <col min="2306" max="2306" width="45.7109375" style="761" customWidth="1"/>
    <col min="2307" max="2307" width="7.7109375" style="761" customWidth="1"/>
    <col min="2308" max="2308" width="7.42578125" style="761" customWidth="1"/>
    <col min="2309" max="2310" width="12.7109375" style="761" customWidth="1"/>
    <col min="2311" max="2560" width="9" style="761"/>
    <col min="2561" max="2561" width="5.7109375" style="761" customWidth="1"/>
    <col min="2562" max="2562" width="45.7109375" style="761" customWidth="1"/>
    <col min="2563" max="2563" width="7.7109375" style="761" customWidth="1"/>
    <col min="2564" max="2564" width="7.42578125" style="761" customWidth="1"/>
    <col min="2565" max="2566" width="12.7109375" style="761" customWidth="1"/>
    <col min="2567" max="2816" width="9" style="761"/>
    <col min="2817" max="2817" width="5.7109375" style="761" customWidth="1"/>
    <col min="2818" max="2818" width="45.7109375" style="761" customWidth="1"/>
    <col min="2819" max="2819" width="7.7109375" style="761" customWidth="1"/>
    <col min="2820" max="2820" width="7.42578125" style="761" customWidth="1"/>
    <col min="2821" max="2822" width="12.7109375" style="761" customWidth="1"/>
    <col min="2823" max="3072" width="9" style="761"/>
    <col min="3073" max="3073" width="5.7109375" style="761" customWidth="1"/>
    <col min="3074" max="3074" width="45.7109375" style="761" customWidth="1"/>
    <col min="3075" max="3075" width="7.7109375" style="761" customWidth="1"/>
    <col min="3076" max="3076" width="7.42578125" style="761" customWidth="1"/>
    <col min="3077" max="3078" width="12.7109375" style="761" customWidth="1"/>
    <col min="3079" max="3328" width="9" style="761"/>
    <col min="3329" max="3329" width="5.7109375" style="761" customWidth="1"/>
    <col min="3330" max="3330" width="45.7109375" style="761" customWidth="1"/>
    <col min="3331" max="3331" width="7.7109375" style="761" customWidth="1"/>
    <col min="3332" max="3332" width="7.42578125" style="761" customWidth="1"/>
    <col min="3333" max="3334" width="12.7109375" style="761" customWidth="1"/>
    <col min="3335" max="3584" width="9" style="761"/>
    <col min="3585" max="3585" width="5.7109375" style="761" customWidth="1"/>
    <col min="3586" max="3586" width="45.7109375" style="761" customWidth="1"/>
    <col min="3587" max="3587" width="7.7109375" style="761" customWidth="1"/>
    <col min="3588" max="3588" width="7.42578125" style="761" customWidth="1"/>
    <col min="3589" max="3590" width="12.7109375" style="761" customWidth="1"/>
    <col min="3591" max="3840" width="9" style="761"/>
    <col min="3841" max="3841" width="5.7109375" style="761" customWidth="1"/>
    <col min="3842" max="3842" width="45.7109375" style="761" customWidth="1"/>
    <col min="3843" max="3843" width="7.7109375" style="761" customWidth="1"/>
    <col min="3844" max="3844" width="7.42578125" style="761" customWidth="1"/>
    <col min="3845" max="3846" width="12.7109375" style="761" customWidth="1"/>
    <col min="3847" max="4096" width="9" style="761"/>
    <col min="4097" max="4097" width="5.7109375" style="761" customWidth="1"/>
    <col min="4098" max="4098" width="45.7109375" style="761" customWidth="1"/>
    <col min="4099" max="4099" width="7.7109375" style="761" customWidth="1"/>
    <col min="4100" max="4100" width="7.42578125" style="761" customWidth="1"/>
    <col min="4101" max="4102" width="12.7109375" style="761" customWidth="1"/>
    <col min="4103" max="4352" width="9" style="761"/>
    <col min="4353" max="4353" width="5.7109375" style="761" customWidth="1"/>
    <col min="4354" max="4354" width="45.7109375" style="761" customWidth="1"/>
    <col min="4355" max="4355" width="7.7109375" style="761" customWidth="1"/>
    <col min="4356" max="4356" width="7.42578125" style="761" customWidth="1"/>
    <col min="4357" max="4358" width="12.7109375" style="761" customWidth="1"/>
    <col min="4359" max="4608" width="9" style="761"/>
    <col min="4609" max="4609" width="5.7109375" style="761" customWidth="1"/>
    <col min="4610" max="4610" width="45.7109375" style="761" customWidth="1"/>
    <col min="4611" max="4611" width="7.7109375" style="761" customWidth="1"/>
    <col min="4612" max="4612" width="7.42578125" style="761" customWidth="1"/>
    <col min="4613" max="4614" width="12.7109375" style="761" customWidth="1"/>
    <col min="4615" max="4864" width="9" style="761"/>
    <col min="4865" max="4865" width="5.7109375" style="761" customWidth="1"/>
    <col min="4866" max="4866" width="45.7109375" style="761" customWidth="1"/>
    <col min="4867" max="4867" width="7.7109375" style="761" customWidth="1"/>
    <col min="4868" max="4868" width="7.42578125" style="761" customWidth="1"/>
    <col min="4869" max="4870" width="12.7109375" style="761" customWidth="1"/>
    <col min="4871" max="5120" width="9" style="761"/>
    <col min="5121" max="5121" width="5.7109375" style="761" customWidth="1"/>
    <col min="5122" max="5122" width="45.7109375" style="761" customWidth="1"/>
    <col min="5123" max="5123" width="7.7109375" style="761" customWidth="1"/>
    <col min="5124" max="5124" width="7.42578125" style="761" customWidth="1"/>
    <col min="5125" max="5126" width="12.7109375" style="761" customWidth="1"/>
    <col min="5127" max="5376" width="9" style="761"/>
    <col min="5377" max="5377" width="5.7109375" style="761" customWidth="1"/>
    <col min="5378" max="5378" width="45.7109375" style="761" customWidth="1"/>
    <col min="5379" max="5379" width="7.7109375" style="761" customWidth="1"/>
    <col min="5380" max="5380" width="7.42578125" style="761" customWidth="1"/>
    <col min="5381" max="5382" width="12.7109375" style="761" customWidth="1"/>
    <col min="5383" max="5632" width="9" style="761"/>
    <col min="5633" max="5633" width="5.7109375" style="761" customWidth="1"/>
    <col min="5634" max="5634" width="45.7109375" style="761" customWidth="1"/>
    <col min="5635" max="5635" width="7.7109375" style="761" customWidth="1"/>
    <col min="5636" max="5636" width="7.42578125" style="761" customWidth="1"/>
    <col min="5637" max="5638" width="12.7109375" style="761" customWidth="1"/>
    <col min="5639" max="5888" width="9" style="761"/>
    <col min="5889" max="5889" width="5.7109375" style="761" customWidth="1"/>
    <col min="5890" max="5890" width="45.7109375" style="761" customWidth="1"/>
    <col min="5891" max="5891" width="7.7109375" style="761" customWidth="1"/>
    <col min="5892" max="5892" width="7.42578125" style="761" customWidth="1"/>
    <col min="5893" max="5894" width="12.7109375" style="761" customWidth="1"/>
    <col min="5895" max="6144" width="9" style="761"/>
    <col min="6145" max="6145" width="5.7109375" style="761" customWidth="1"/>
    <col min="6146" max="6146" width="45.7109375" style="761" customWidth="1"/>
    <col min="6147" max="6147" width="7.7109375" style="761" customWidth="1"/>
    <col min="6148" max="6148" width="7.42578125" style="761" customWidth="1"/>
    <col min="6149" max="6150" width="12.7109375" style="761" customWidth="1"/>
    <col min="6151" max="6400" width="9" style="761"/>
    <col min="6401" max="6401" width="5.7109375" style="761" customWidth="1"/>
    <col min="6402" max="6402" width="45.7109375" style="761" customWidth="1"/>
    <col min="6403" max="6403" width="7.7109375" style="761" customWidth="1"/>
    <col min="6404" max="6404" width="7.42578125" style="761" customWidth="1"/>
    <col min="6405" max="6406" width="12.7109375" style="761" customWidth="1"/>
    <col min="6407" max="6656" width="9" style="761"/>
    <col min="6657" max="6657" width="5.7109375" style="761" customWidth="1"/>
    <col min="6658" max="6658" width="45.7109375" style="761" customWidth="1"/>
    <col min="6659" max="6659" width="7.7109375" style="761" customWidth="1"/>
    <col min="6660" max="6660" width="7.42578125" style="761" customWidth="1"/>
    <col min="6661" max="6662" width="12.7109375" style="761" customWidth="1"/>
    <col min="6663" max="6912" width="9" style="761"/>
    <col min="6913" max="6913" width="5.7109375" style="761" customWidth="1"/>
    <col min="6914" max="6914" width="45.7109375" style="761" customWidth="1"/>
    <col min="6915" max="6915" width="7.7109375" style="761" customWidth="1"/>
    <col min="6916" max="6916" width="7.42578125" style="761" customWidth="1"/>
    <col min="6917" max="6918" width="12.7109375" style="761" customWidth="1"/>
    <col min="6919" max="7168" width="9" style="761"/>
    <col min="7169" max="7169" width="5.7109375" style="761" customWidth="1"/>
    <col min="7170" max="7170" width="45.7109375" style="761" customWidth="1"/>
    <col min="7171" max="7171" width="7.7109375" style="761" customWidth="1"/>
    <col min="7172" max="7172" width="7.42578125" style="761" customWidth="1"/>
    <col min="7173" max="7174" width="12.7109375" style="761" customWidth="1"/>
    <col min="7175" max="7424" width="9" style="761"/>
    <col min="7425" max="7425" width="5.7109375" style="761" customWidth="1"/>
    <col min="7426" max="7426" width="45.7109375" style="761" customWidth="1"/>
    <col min="7427" max="7427" width="7.7109375" style="761" customWidth="1"/>
    <col min="7428" max="7428" width="7.42578125" style="761" customWidth="1"/>
    <col min="7429" max="7430" width="12.7109375" style="761" customWidth="1"/>
    <col min="7431" max="7680" width="9" style="761"/>
    <col min="7681" max="7681" width="5.7109375" style="761" customWidth="1"/>
    <col min="7682" max="7682" width="45.7109375" style="761" customWidth="1"/>
    <col min="7683" max="7683" width="7.7109375" style="761" customWidth="1"/>
    <col min="7684" max="7684" width="7.42578125" style="761" customWidth="1"/>
    <col min="7685" max="7686" width="12.7109375" style="761" customWidth="1"/>
    <col min="7687" max="7936" width="9" style="761"/>
    <col min="7937" max="7937" width="5.7109375" style="761" customWidth="1"/>
    <col min="7938" max="7938" width="45.7109375" style="761" customWidth="1"/>
    <col min="7939" max="7939" width="7.7109375" style="761" customWidth="1"/>
    <col min="7940" max="7940" width="7.42578125" style="761" customWidth="1"/>
    <col min="7941" max="7942" width="12.7109375" style="761" customWidth="1"/>
    <col min="7943" max="8192" width="9" style="761"/>
    <col min="8193" max="8193" width="5.7109375" style="761" customWidth="1"/>
    <col min="8194" max="8194" width="45.7109375" style="761" customWidth="1"/>
    <col min="8195" max="8195" width="7.7109375" style="761" customWidth="1"/>
    <col min="8196" max="8196" width="7.42578125" style="761" customWidth="1"/>
    <col min="8197" max="8198" width="12.7109375" style="761" customWidth="1"/>
    <col min="8199" max="8448" width="9" style="761"/>
    <col min="8449" max="8449" width="5.7109375" style="761" customWidth="1"/>
    <col min="8450" max="8450" width="45.7109375" style="761" customWidth="1"/>
    <col min="8451" max="8451" width="7.7109375" style="761" customWidth="1"/>
    <col min="8452" max="8452" width="7.42578125" style="761" customWidth="1"/>
    <col min="8453" max="8454" width="12.7109375" style="761" customWidth="1"/>
    <col min="8455" max="8704" width="9" style="761"/>
    <col min="8705" max="8705" width="5.7109375" style="761" customWidth="1"/>
    <col min="8706" max="8706" width="45.7109375" style="761" customWidth="1"/>
    <col min="8707" max="8707" width="7.7109375" style="761" customWidth="1"/>
    <col min="8708" max="8708" width="7.42578125" style="761" customWidth="1"/>
    <col min="8709" max="8710" width="12.7109375" style="761" customWidth="1"/>
    <col min="8711" max="8960" width="9" style="761"/>
    <col min="8961" max="8961" width="5.7109375" style="761" customWidth="1"/>
    <col min="8962" max="8962" width="45.7109375" style="761" customWidth="1"/>
    <col min="8963" max="8963" width="7.7109375" style="761" customWidth="1"/>
    <col min="8964" max="8964" width="7.42578125" style="761" customWidth="1"/>
    <col min="8965" max="8966" width="12.7109375" style="761" customWidth="1"/>
    <col min="8967" max="9216" width="9" style="761"/>
    <col min="9217" max="9217" width="5.7109375" style="761" customWidth="1"/>
    <col min="9218" max="9218" width="45.7109375" style="761" customWidth="1"/>
    <col min="9219" max="9219" width="7.7109375" style="761" customWidth="1"/>
    <col min="9220" max="9220" width="7.42578125" style="761" customWidth="1"/>
    <col min="9221" max="9222" width="12.7109375" style="761" customWidth="1"/>
    <col min="9223" max="9472" width="9" style="761"/>
    <col min="9473" max="9473" width="5.7109375" style="761" customWidth="1"/>
    <col min="9474" max="9474" width="45.7109375" style="761" customWidth="1"/>
    <col min="9475" max="9475" width="7.7109375" style="761" customWidth="1"/>
    <col min="9476" max="9476" width="7.42578125" style="761" customWidth="1"/>
    <col min="9477" max="9478" width="12.7109375" style="761" customWidth="1"/>
    <col min="9479" max="9728" width="9" style="761"/>
    <col min="9729" max="9729" width="5.7109375" style="761" customWidth="1"/>
    <col min="9730" max="9730" width="45.7109375" style="761" customWidth="1"/>
    <col min="9731" max="9731" width="7.7109375" style="761" customWidth="1"/>
    <col min="9732" max="9732" width="7.42578125" style="761" customWidth="1"/>
    <col min="9733" max="9734" width="12.7109375" style="761" customWidth="1"/>
    <col min="9735" max="9984" width="9" style="761"/>
    <col min="9985" max="9985" width="5.7109375" style="761" customWidth="1"/>
    <col min="9986" max="9986" width="45.7109375" style="761" customWidth="1"/>
    <col min="9987" max="9987" width="7.7109375" style="761" customWidth="1"/>
    <col min="9988" max="9988" width="7.42578125" style="761" customWidth="1"/>
    <col min="9989" max="9990" width="12.7109375" style="761" customWidth="1"/>
    <col min="9991" max="10240" width="9" style="761"/>
    <col min="10241" max="10241" width="5.7109375" style="761" customWidth="1"/>
    <col min="10242" max="10242" width="45.7109375" style="761" customWidth="1"/>
    <col min="10243" max="10243" width="7.7109375" style="761" customWidth="1"/>
    <col min="10244" max="10244" width="7.42578125" style="761" customWidth="1"/>
    <col min="10245" max="10246" width="12.7109375" style="761" customWidth="1"/>
    <col min="10247" max="10496" width="9" style="761"/>
    <col min="10497" max="10497" width="5.7109375" style="761" customWidth="1"/>
    <col min="10498" max="10498" width="45.7109375" style="761" customWidth="1"/>
    <col min="10499" max="10499" width="7.7109375" style="761" customWidth="1"/>
    <col min="10500" max="10500" width="7.42578125" style="761" customWidth="1"/>
    <col min="10501" max="10502" width="12.7109375" style="761" customWidth="1"/>
    <col min="10503" max="10752" width="9" style="761"/>
    <col min="10753" max="10753" width="5.7109375" style="761" customWidth="1"/>
    <col min="10754" max="10754" width="45.7109375" style="761" customWidth="1"/>
    <col min="10755" max="10755" width="7.7109375" style="761" customWidth="1"/>
    <col min="10756" max="10756" width="7.42578125" style="761" customWidth="1"/>
    <col min="10757" max="10758" width="12.7109375" style="761" customWidth="1"/>
    <col min="10759" max="11008" width="9" style="761"/>
    <col min="11009" max="11009" width="5.7109375" style="761" customWidth="1"/>
    <col min="11010" max="11010" width="45.7109375" style="761" customWidth="1"/>
    <col min="11011" max="11011" width="7.7109375" style="761" customWidth="1"/>
    <col min="11012" max="11012" width="7.42578125" style="761" customWidth="1"/>
    <col min="11013" max="11014" width="12.7109375" style="761" customWidth="1"/>
    <col min="11015" max="11264" width="9" style="761"/>
    <col min="11265" max="11265" width="5.7109375" style="761" customWidth="1"/>
    <col min="11266" max="11266" width="45.7109375" style="761" customWidth="1"/>
    <col min="11267" max="11267" width="7.7109375" style="761" customWidth="1"/>
    <col min="11268" max="11268" width="7.42578125" style="761" customWidth="1"/>
    <col min="11269" max="11270" width="12.7109375" style="761" customWidth="1"/>
    <col min="11271" max="11520" width="9" style="761"/>
    <col min="11521" max="11521" width="5.7109375" style="761" customWidth="1"/>
    <col min="11522" max="11522" width="45.7109375" style="761" customWidth="1"/>
    <col min="11523" max="11523" width="7.7109375" style="761" customWidth="1"/>
    <col min="11524" max="11524" width="7.42578125" style="761" customWidth="1"/>
    <col min="11525" max="11526" width="12.7109375" style="761" customWidth="1"/>
    <col min="11527" max="11776" width="9" style="761"/>
    <col min="11777" max="11777" width="5.7109375" style="761" customWidth="1"/>
    <col min="11778" max="11778" width="45.7109375" style="761" customWidth="1"/>
    <col min="11779" max="11779" width="7.7109375" style="761" customWidth="1"/>
    <col min="11780" max="11780" width="7.42578125" style="761" customWidth="1"/>
    <col min="11781" max="11782" width="12.7109375" style="761" customWidth="1"/>
    <col min="11783" max="12032" width="9" style="761"/>
    <col min="12033" max="12033" width="5.7109375" style="761" customWidth="1"/>
    <col min="12034" max="12034" width="45.7109375" style="761" customWidth="1"/>
    <col min="12035" max="12035" width="7.7109375" style="761" customWidth="1"/>
    <col min="12036" max="12036" width="7.42578125" style="761" customWidth="1"/>
    <col min="12037" max="12038" width="12.7109375" style="761" customWidth="1"/>
    <col min="12039" max="12288" width="9" style="761"/>
    <col min="12289" max="12289" width="5.7109375" style="761" customWidth="1"/>
    <col min="12290" max="12290" width="45.7109375" style="761" customWidth="1"/>
    <col min="12291" max="12291" width="7.7109375" style="761" customWidth="1"/>
    <col min="12292" max="12292" width="7.42578125" style="761" customWidth="1"/>
    <col min="12293" max="12294" width="12.7109375" style="761" customWidth="1"/>
    <col min="12295" max="12544" width="9" style="761"/>
    <col min="12545" max="12545" width="5.7109375" style="761" customWidth="1"/>
    <col min="12546" max="12546" width="45.7109375" style="761" customWidth="1"/>
    <col min="12547" max="12547" width="7.7109375" style="761" customWidth="1"/>
    <col min="12548" max="12548" width="7.42578125" style="761" customWidth="1"/>
    <col min="12549" max="12550" width="12.7109375" style="761" customWidth="1"/>
    <col min="12551" max="12800" width="9" style="761"/>
    <col min="12801" max="12801" width="5.7109375" style="761" customWidth="1"/>
    <col min="12802" max="12802" width="45.7109375" style="761" customWidth="1"/>
    <col min="12803" max="12803" width="7.7109375" style="761" customWidth="1"/>
    <col min="12804" max="12804" width="7.42578125" style="761" customWidth="1"/>
    <col min="12805" max="12806" width="12.7109375" style="761" customWidth="1"/>
    <col min="12807" max="13056" width="9" style="761"/>
    <col min="13057" max="13057" width="5.7109375" style="761" customWidth="1"/>
    <col min="13058" max="13058" width="45.7109375" style="761" customWidth="1"/>
    <col min="13059" max="13059" width="7.7109375" style="761" customWidth="1"/>
    <col min="13060" max="13060" width="7.42578125" style="761" customWidth="1"/>
    <col min="13061" max="13062" width="12.7109375" style="761" customWidth="1"/>
    <col min="13063" max="13312" width="9" style="761"/>
    <col min="13313" max="13313" width="5.7109375" style="761" customWidth="1"/>
    <col min="13314" max="13314" width="45.7109375" style="761" customWidth="1"/>
    <col min="13315" max="13315" width="7.7109375" style="761" customWidth="1"/>
    <col min="13316" max="13316" width="7.42578125" style="761" customWidth="1"/>
    <col min="13317" max="13318" width="12.7109375" style="761" customWidth="1"/>
    <col min="13319" max="13568" width="9" style="761"/>
    <col min="13569" max="13569" width="5.7109375" style="761" customWidth="1"/>
    <col min="13570" max="13570" width="45.7109375" style="761" customWidth="1"/>
    <col min="13571" max="13571" width="7.7109375" style="761" customWidth="1"/>
    <col min="13572" max="13572" width="7.42578125" style="761" customWidth="1"/>
    <col min="13573" max="13574" width="12.7109375" style="761" customWidth="1"/>
    <col min="13575" max="13824" width="9" style="761"/>
    <col min="13825" max="13825" width="5.7109375" style="761" customWidth="1"/>
    <col min="13826" max="13826" width="45.7109375" style="761" customWidth="1"/>
    <col min="13827" max="13827" width="7.7109375" style="761" customWidth="1"/>
    <col min="13828" max="13828" width="7.42578125" style="761" customWidth="1"/>
    <col min="13829" max="13830" width="12.7109375" style="761" customWidth="1"/>
    <col min="13831" max="14080" width="9" style="761"/>
    <col min="14081" max="14081" width="5.7109375" style="761" customWidth="1"/>
    <col min="14082" max="14082" width="45.7109375" style="761" customWidth="1"/>
    <col min="14083" max="14083" width="7.7109375" style="761" customWidth="1"/>
    <col min="14084" max="14084" width="7.42578125" style="761" customWidth="1"/>
    <col min="14085" max="14086" width="12.7109375" style="761" customWidth="1"/>
    <col min="14087" max="14336" width="9" style="761"/>
    <col min="14337" max="14337" width="5.7109375" style="761" customWidth="1"/>
    <col min="14338" max="14338" width="45.7109375" style="761" customWidth="1"/>
    <col min="14339" max="14339" width="7.7109375" style="761" customWidth="1"/>
    <col min="14340" max="14340" width="7.42578125" style="761" customWidth="1"/>
    <col min="14341" max="14342" width="12.7109375" style="761" customWidth="1"/>
    <col min="14343" max="14592" width="9" style="761"/>
    <col min="14593" max="14593" width="5.7109375" style="761" customWidth="1"/>
    <col min="14594" max="14594" width="45.7109375" style="761" customWidth="1"/>
    <col min="14595" max="14595" width="7.7109375" style="761" customWidth="1"/>
    <col min="14596" max="14596" width="7.42578125" style="761" customWidth="1"/>
    <col min="14597" max="14598" width="12.7109375" style="761" customWidth="1"/>
    <col min="14599" max="14848" width="9" style="761"/>
    <col min="14849" max="14849" width="5.7109375" style="761" customWidth="1"/>
    <col min="14850" max="14850" width="45.7109375" style="761" customWidth="1"/>
    <col min="14851" max="14851" width="7.7109375" style="761" customWidth="1"/>
    <col min="14852" max="14852" width="7.42578125" style="761" customWidth="1"/>
    <col min="14853" max="14854" width="12.7109375" style="761" customWidth="1"/>
    <col min="14855" max="15104" width="9" style="761"/>
    <col min="15105" max="15105" width="5.7109375" style="761" customWidth="1"/>
    <col min="15106" max="15106" width="45.7109375" style="761" customWidth="1"/>
    <col min="15107" max="15107" width="7.7109375" style="761" customWidth="1"/>
    <col min="15108" max="15108" width="7.42578125" style="761" customWidth="1"/>
    <col min="15109" max="15110" width="12.7109375" style="761" customWidth="1"/>
    <col min="15111" max="15360" width="9" style="761"/>
    <col min="15361" max="15361" width="5.7109375" style="761" customWidth="1"/>
    <col min="15362" max="15362" width="45.7109375" style="761" customWidth="1"/>
    <col min="15363" max="15363" width="7.7109375" style="761" customWidth="1"/>
    <col min="15364" max="15364" width="7.42578125" style="761" customWidth="1"/>
    <col min="15365" max="15366" width="12.7109375" style="761" customWidth="1"/>
    <col min="15367" max="15616" width="9" style="761"/>
    <col min="15617" max="15617" width="5.7109375" style="761" customWidth="1"/>
    <col min="15618" max="15618" width="45.7109375" style="761" customWidth="1"/>
    <col min="15619" max="15619" width="7.7109375" style="761" customWidth="1"/>
    <col min="15620" max="15620" width="7.42578125" style="761" customWidth="1"/>
    <col min="15621" max="15622" width="12.7109375" style="761" customWidth="1"/>
    <col min="15623" max="15872" width="9" style="761"/>
    <col min="15873" max="15873" width="5.7109375" style="761" customWidth="1"/>
    <col min="15874" max="15874" width="45.7109375" style="761" customWidth="1"/>
    <col min="15875" max="15875" width="7.7109375" style="761" customWidth="1"/>
    <col min="15876" max="15876" width="7.42578125" style="761" customWidth="1"/>
    <col min="15877" max="15878" width="12.7109375" style="761" customWidth="1"/>
    <col min="15879" max="16128" width="9" style="761"/>
    <col min="16129" max="16129" width="5.7109375" style="761" customWidth="1"/>
    <col min="16130" max="16130" width="45.7109375" style="761" customWidth="1"/>
    <col min="16131" max="16131" width="7.7109375" style="761" customWidth="1"/>
    <col min="16132" max="16132" width="7.42578125" style="761" customWidth="1"/>
    <col min="16133" max="16134" width="12.7109375" style="761" customWidth="1"/>
    <col min="16135" max="16384" width="9" style="761"/>
  </cols>
  <sheetData>
    <row r="1" spans="1:21">
      <c r="C1" s="1164" t="s">
        <v>1265</v>
      </c>
      <c r="D1" s="1164"/>
      <c r="E1" s="1164"/>
      <c r="F1" s="1164"/>
      <c r="H1" s="1164" t="s">
        <v>1990</v>
      </c>
      <c r="I1" s="1164"/>
      <c r="J1" s="1164"/>
      <c r="K1" s="1164"/>
      <c r="M1" s="1164" t="s">
        <v>1991</v>
      </c>
      <c r="N1" s="1164"/>
      <c r="O1" s="1164"/>
      <c r="P1" s="1164"/>
      <c r="R1" s="1164" t="s">
        <v>1992</v>
      </c>
      <c r="S1" s="1164"/>
      <c r="T1" s="1164"/>
      <c r="U1" s="1164"/>
    </row>
    <row r="3" spans="1:21" s="815" customFormat="1" ht="25.5">
      <c r="A3" s="810" t="s">
        <v>1814</v>
      </c>
      <c r="B3" s="811" t="s">
        <v>1815</v>
      </c>
      <c r="C3" s="811" t="s">
        <v>1816</v>
      </c>
      <c r="D3" s="812" t="s">
        <v>635</v>
      </c>
      <c r="E3" s="813" t="s">
        <v>1817</v>
      </c>
      <c r="F3" s="814" t="s">
        <v>1265</v>
      </c>
      <c r="H3" s="811" t="s">
        <v>1816</v>
      </c>
      <c r="I3" s="812" t="s">
        <v>635</v>
      </c>
      <c r="J3" s="813" t="s">
        <v>1817</v>
      </c>
      <c r="K3" s="814" t="s">
        <v>1265</v>
      </c>
      <c r="M3" s="811" t="s">
        <v>1816</v>
      </c>
      <c r="N3" s="812" t="s">
        <v>635</v>
      </c>
      <c r="O3" s="813" t="s">
        <v>1817</v>
      </c>
      <c r="P3" s="814" t="s">
        <v>1265</v>
      </c>
      <c r="R3" s="811" t="s">
        <v>1816</v>
      </c>
      <c r="S3" s="812" t="s">
        <v>635</v>
      </c>
      <c r="T3" s="813" t="s">
        <v>1817</v>
      </c>
      <c r="U3" s="814" t="s">
        <v>1265</v>
      </c>
    </row>
    <row r="4" spans="1:21">
      <c r="A4" s="842"/>
      <c r="B4" s="843" t="s">
        <v>2143</v>
      </c>
      <c r="E4" s="763"/>
      <c r="F4" s="764"/>
      <c r="J4" s="763"/>
      <c r="K4" s="764"/>
      <c r="O4" s="763"/>
      <c r="P4" s="764"/>
      <c r="T4" s="763"/>
      <c r="U4" s="764"/>
    </row>
    <row r="5" spans="1:21">
      <c r="A5" s="830"/>
      <c r="B5" s="844"/>
      <c r="E5" s="763"/>
      <c r="F5" s="764"/>
      <c r="J5" s="763"/>
      <c r="K5" s="764"/>
      <c r="O5" s="763"/>
      <c r="P5" s="764"/>
      <c r="T5" s="763"/>
      <c r="U5" s="764"/>
    </row>
    <row r="6" spans="1:21" s="815" customFormat="1" ht="129.6" customHeight="1">
      <c r="A6" s="816"/>
      <c r="B6" s="1167" t="s">
        <v>1813</v>
      </c>
      <c r="C6" s="1167"/>
      <c r="D6" s="1167"/>
      <c r="E6" s="1167"/>
      <c r="F6" s="1167"/>
    </row>
    <row r="7" spans="1:21" ht="11.25" customHeight="1">
      <c r="B7" s="762"/>
      <c r="F7" s="764"/>
      <c r="K7" s="764"/>
      <c r="P7" s="764"/>
      <c r="U7" s="764"/>
    </row>
    <row r="8" spans="1:21" s="772" customFormat="1">
      <c r="A8" s="765" t="s">
        <v>1110</v>
      </c>
      <c r="B8" s="766" t="s">
        <v>1818</v>
      </c>
      <c r="C8" s="767"/>
      <c r="D8" s="768"/>
      <c r="E8" s="763"/>
      <c r="F8" s="769"/>
      <c r="G8" s="770"/>
      <c r="H8" s="767"/>
      <c r="I8" s="768"/>
      <c r="J8" s="763"/>
      <c r="K8" s="769"/>
      <c r="L8" s="771"/>
      <c r="M8" s="767"/>
      <c r="N8" s="768"/>
      <c r="O8" s="763"/>
      <c r="P8" s="769"/>
      <c r="R8" s="767"/>
      <c r="S8" s="768"/>
      <c r="T8" s="763"/>
      <c r="U8" s="769"/>
    </row>
    <row r="9" spans="1:21" s="772" customFormat="1">
      <c r="A9" s="765"/>
      <c r="B9" s="766"/>
      <c r="C9" s="767"/>
      <c r="D9" s="768"/>
      <c r="E9" s="763"/>
      <c r="F9" s="769"/>
      <c r="G9" s="770"/>
      <c r="H9" s="767"/>
      <c r="I9" s="768"/>
      <c r="J9" s="763"/>
      <c r="K9" s="769"/>
      <c r="L9" s="771"/>
      <c r="M9" s="767"/>
      <c r="N9" s="768"/>
      <c r="O9" s="763"/>
      <c r="P9" s="769"/>
      <c r="R9" s="767"/>
      <c r="S9" s="768"/>
      <c r="T9" s="763"/>
      <c r="U9" s="769"/>
    </row>
    <row r="10" spans="1:21" ht="119.25" customHeight="1">
      <c r="A10" s="765">
        <v>1</v>
      </c>
      <c r="B10" s="774" t="s">
        <v>1819</v>
      </c>
      <c r="C10" s="767" t="s">
        <v>1256</v>
      </c>
      <c r="D10" s="768">
        <v>2</v>
      </c>
      <c r="E10" s="1064"/>
      <c r="F10" s="763">
        <f>D10*E10</f>
        <v>0</v>
      </c>
      <c r="G10" s="775"/>
      <c r="H10" s="767" t="s">
        <v>1256</v>
      </c>
      <c r="I10" s="768"/>
      <c r="J10" s="763">
        <f>E10</f>
        <v>0</v>
      </c>
      <c r="K10" s="763">
        <f>I10*J10</f>
        <v>0</v>
      </c>
      <c r="L10" s="776"/>
      <c r="M10" s="767" t="s">
        <v>1256</v>
      </c>
      <c r="N10" s="768"/>
      <c r="O10" s="763">
        <f>E10</f>
        <v>0</v>
      </c>
      <c r="P10" s="763">
        <f>N10*O10</f>
        <v>0</v>
      </c>
      <c r="R10" s="767" t="s">
        <v>1256</v>
      </c>
      <c r="S10" s="768">
        <v>2</v>
      </c>
      <c r="T10" s="763">
        <f>E10</f>
        <v>0</v>
      </c>
      <c r="U10" s="763">
        <f>S10*T10</f>
        <v>0</v>
      </c>
    </row>
    <row r="11" spans="1:21">
      <c r="C11" s="777"/>
      <c r="E11" s="778"/>
      <c r="F11" s="779"/>
      <c r="H11" s="777"/>
      <c r="J11" s="763"/>
      <c r="K11" s="779"/>
      <c r="M11" s="777"/>
      <c r="O11" s="763"/>
      <c r="P11" s="779"/>
      <c r="R11" s="777"/>
      <c r="T11" s="763"/>
      <c r="U11" s="779"/>
    </row>
    <row r="12" spans="1:21" ht="119.25" customHeight="1">
      <c r="A12" s="765">
        <v>2</v>
      </c>
      <c r="B12" s="774" t="s">
        <v>1820</v>
      </c>
      <c r="C12" s="767" t="s">
        <v>1256</v>
      </c>
      <c r="D12" s="768">
        <v>1</v>
      </c>
      <c r="E12" s="1064"/>
      <c r="F12" s="763">
        <f>D12*E12</f>
        <v>0</v>
      </c>
      <c r="G12" s="775"/>
      <c r="H12" s="767" t="s">
        <v>1256</v>
      </c>
      <c r="I12" s="768"/>
      <c r="J12" s="763">
        <f t="shared" ref="J12:J73" si="0">E12</f>
        <v>0</v>
      </c>
      <c r="K12" s="763">
        <f>I12*J12</f>
        <v>0</v>
      </c>
      <c r="L12" s="776"/>
      <c r="M12" s="767" t="s">
        <v>1256</v>
      </c>
      <c r="N12" s="768"/>
      <c r="O12" s="763">
        <f t="shared" ref="O12:O73" si="1">E12</f>
        <v>0</v>
      </c>
      <c r="P12" s="763">
        <f>N12*O12</f>
        <v>0</v>
      </c>
      <c r="R12" s="767" t="s">
        <v>1256</v>
      </c>
      <c r="S12" s="768">
        <v>1</v>
      </c>
      <c r="T12" s="763">
        <f t="shared" ref="T12:T73" si="2">E12</f>
        <v>0</v>
      </c>
      <c r="U12" s="763">
        <f>S12*T12</f>
        <v>0</v>
      </c>
    </row>
    <row r="13" spans="1:21">
      <c r="C13" s="777"/>
      <c r="E13" s="778"/>
      <c r="F13" s="779"/>
      <c r="H13" s="777"/>
      <c r="J13" s="763"/>
      <c r="K13" s="779"/>
      <c r="M13" s="777"/>
      <c r="O13" s="763"/>
      <c r="P13" s="779"/>
      <c r="R13" s="777"/>
      <c r="T13" s="763"/>
      <c r="U13" s="779"/>
    </row>
    <row r="14" spans="1:21" ht="81" customHeight="1">
      <c r="A14" s="755">
        <v>3</v>
      </c>
      <c r="B14" s="756" t="s">
        <v>1821</v>
      </c>
      <c r="C14" s="777" t="s">
        <v>1256</v>
      </c>
      <c r="D14" s="768">
        <v>1</v>
      </c>
      <c r="E14" s="1061"/>
      <c r="F14" s="763">
        <f>D14*E14</f>
        <v>0</v>
      </c>
      <c r="H14" s="777" t="s">
        <v>1256</v>
      </c>
      <c r="I14" s="768"/>
      <c r="J14" s="763">
        <f t="shared" si="0"/>
        <v>0</v>
      </c>
      <c r="K14" s="763">
        <f>I14*J14</f>
        <v>0</v>
      </c>
      <c r="M14" s="777" t="s">
        <v>1256</v>
      </c>
      <c r="N14" s="768"/>
      <c r="O14" s="763">
        <f t="shared" si="1"/>
        <v>0</v>
      </c>
      <c r="P14" s="763">
        <f>N14*O14</f>
        <v>0</v>
      </c>
      <c r="R14" s="777" t="s">
        <v>1256</v>
      </c>
      <c r="S14" s="768">
        <v>1</v>
      </c>
      <c r="T14" s="763">
        <f t="shared" si="2"/>
        <v>0</v>
      </c>
      <c r="U14" s="763">
        <f>S14*T14</f>
        <v>0</v>
      </c>
    </row>
    <row r="15" spans="1:21">
      <c r="C15" s="777"/>
      <c r="D15" s="768"/>
      <c r="E15" s="781"/>
      <c r="F15" s="779"/>
      <c r="H15" s="777"/>
      <c r="I15" s="768"/>
      <c r="J15" s="763"/>
      <c r="K15" s="779"/>
      <c r="M15" s="777"/>
      <c r="N15" s="768"/>
      <c r="O15" s="763"/>
      <c r="P15" s="779"/>
      <c r="R15" s="777"/>
      <c r="S15" s="768"/>
      <c r="T15" s="763"/>
      <c r="U15" s="779"/>
    </row>
    <row r="16" spans="1:21" s="772" customFormat="1" ht="51" customHeight="1">
      <c r="A16" s="765">
        <v>4</v>
      </c>
      <c r="B16" s="766" t="s">
        <v>1822</v>
      </c>
      <c r="C16" s="767" t="s">
        <v>1</v>
      </c>
      <c r="D16" s="768">
        <v>1</v>
      </c>
      <c r="E16" s="1064"/>
      <c r="F16" s="763">
        <f>D16*E16</f>
        <v>0</v>
      </c>
      <c r="G16" s="770"/>
      <c r="H16" s="767" t="s">
        <v>1</v>
      </c>
      <c r="I16" s="768"/>
      <c r="J16" s="763">
        <f t="shared" si="0"/>
        <v>0</v>
      </c>
      <c r="K16" s="763">
        <f>I16*J16</f>
        <v>0</v>
      </c>
      <c r="L16" s="771"/>
      <c r="M16" s="767" t="s">
        <v>1</v>
      </c>
      <c r="N16" s="768"/>
      <c r="O16" s="763">
        <f t="shared" si="1"/>
        <v>0</v>
      </c>
      <c r="P16" s="763">
        <f>N16*O16</f>
        <v>0</v>
      </c>
      <c r="R16" s="767" t="s">
        <v>1</v>
      </c>
      <c r="S16" s="768">
        <v>1</v>
      </c>
      <c r="T16" s="763">
        <f t="shared" si="2"/>
        <v>0</v>
      </c>
      <c r="U16" s="763">
        <f>S16*T16</f>
        <v>0</v>
      </c>
    </row>
    <row r="17" spans="1:21" s="772" customFormat="1">
      <c r="A17" s="765"/>
      <c r="B17" s="766"/>
      <c r="C17" s="767"/>
      <c r="D17" s="768"/>
      <c r="E17" s="763"/>
      <c r="F17" s="769"/>
      <c r="G17" s="770"/>
      <c r="H17" s="767"/>
      <c r="I17" s="768"/>
      <c r="J17" s="763"/>
      <c r="K17" s="769"/>
      <c r="L17" s="771"/>
      <c r="M17" s="767"/>
      <c r="N17" s="768"/>
      <c r="O17" s="763"/>
      <c r="P17" s="769"/>
      <c r="R17" s="767"/>
      <c r="S17" s="768"/>
      <c r="T17" s="763"/>
      <c r="U17" s="769"/>
    </row>
    <row r="18" spans="1:21" ht="123" customHeight="1">
      <c r="A18" s="755">
        <v>5</v>
      </c>
      <c r="B18" s="756" t="s">
        <v>1823</v>
      </c>
      <c r="C18" s="777" t="s">
        <v>1256</v>
      </c>
      <c r="D18" s="768">
        <v>1</v>
      </c>
      <c r="E18" s="1062"/>
      <c r="F18" s="763">
        <f>D18*E18</f>
        <v>0</v>
      </c>
      <c r="H18" s="777" t="s">
        <v>1256</v>
      </c>
      <c r="I18" s="768"/>
      <c r="J18" s="763">
        <f t="shared" si="0"/>
        <v>0</v>
      </c>
      <c r="K18" s="763">
        <f>I18*J18</f>
        <v>0</v>
      </c>
      <c r="M18" s="777" t="s">
        <v>1256</v>
      </c>
      <c r="N18" s="768"/>
      <c r="O18" s="763">
        <f t="shared" si="1"/>
        <v>0</v>
      </c>
      <c r="P18" s="763">
        <f>N18*O18</f>
        <v>0</v>
      </c>
      <c r="R18" s="777" t="s">
        <v>1256</v>
      </c>
      <c r="S18" s="768">
        <v>1</v>
      </c>
      <c r="T18" s="763">
        <f t="shared" si="2"/>
        <v>0</v>
      </c>
      <c r="U18" s="763">
        <f>S18*T18</f>
        <v>0</v>
      </c>
    </row>
    <row r="19" spans="1:21">
      <c r="C19" s="777"/>
      <c r="D19" s="768"/>
      <c r="E19" s="781"/>
      <c r="F19" s="779"/>
      <c r="H19" s="777"/>
      <c r="I19" s="768"/>
      <c r="J19" s="763"/>
      <c r="K19" s="779"/>
      <c r="M19" s="777"/>
      <c r="N19" s="768"/>
      <c r="O19" s="763"/>
      <c r="P19" s="779"/>
      <c r="R19" s="777"/>
      <c r="S19" s="768"/>
      <c r="T19" s="763"/>
      <c r="U19" s="779"/>
    </row>
    <row r="20" spans="1:21" ht="14.25" customHeight="1">
      <c r="A20" s="765">
        <v>6</v>
      </c>
      <c r="B20" s="766" t="s">
        <v>1824</v>
      </c>
      <c r="C20" s="767"/>
      <c r="D20" s="768"/>
      <c r="E20" s="763"/>
      <c r="F20" s="769"/>
      <c r="G20" s="775"/>
      <c r="H20" s="767"/>
      <c r="I20" s="768"/>
      <c r="J20" s="763"/>
      <c r="K20" s="769"/>
      <c r="L20" s="776"/>
      <c r="M20" s="767"/>
      <c r="N20" s="768"/>
      <c r="O20" s="763"/>
      <c r="P20" s="769"/>
      <c r="R20" s="767"/>
      <c r="S20" s="768"/>
      <c r="T20" s="763"/>
      <c r="U20" s="769"/>
    </row>
    <row r="21" spans="1:21" s="772" customFormat="1">
      <c r="A21" s="765"/>
      <c r="B21" s="756" t="s">
        <v>1825</v>
      </c>
      <c r="C21" s="767" t="s">
        <v>1</v>
      </c>
      <c r="D21" s="768">
        <v>4</v>
      </c>
      <c r="E21" s="1064"/>
      <c r="F21" s="763">
        <f>D21*E21</f>
        <v>0</v>
      </c>
      <c r="G21" s="773"/>
      <c r="H21" s="767" t="s">
        <v>1</v>
      </c>
      <c r="I21" s="768"/>
      <c r="J21" s="763">
        <f t="shared" si="0"/>
        <v>0</v>
      </c>
      <c r="K21" s="763">
        <f>I21*J21</f>
        <v>0</v>
      </c>
      <c r="L21" s="773"/>
      <c r="M21" s="767" t="s">
        <v>1</v>
      </c>
      <c r="N21" s="768"/>
      <c r="O21" s="763">
        <f t="shared" si="1"/>
        <v>0</v>
      </c>
      <c r="P21" s="763">
        <f>N21*O21</f>
        <v>0</v>
      </c>
      <c r="Q21" s="773"/>
      <c r="R21" s="767" t="s">
        <v>1</v>
      </c>
      <c r="S21" s="768">
        <v>4</v>
      </c>
      <c r="T21" s="763">
        <f t="shared" si="2"/>
        <v>0</v>
      </c>
      <c r="U21" s="763">
        <f>S21*T21</f>
        <v>0</v>
      </c>
    </row>
    <row r="22" spans="1:21" s="772" customFormat="1">
      <c r="A22" s="765"/>
      <c r="B22" s="756" t="s">
        <v>1826</v>
      </c>
      <c r="C22" s="767" t="s">
        <v>1</v>
      </c>
      <c r="D22" s="768">
        <v>6</v>
      </c>
      <c r="E22" s="1064"/>
      <c r="F22" s="763">
        <f>D22*E22</f>
        <v>0</v>
      </c>
      <c r="G22" s="773"/>
      <c r="H22" s="767" t="s">
        <v>1</v>
      </c>
      <c r="I22" s="768"/>
      <c r="J22" s="763">
        <f t="shared" si="0"/>
        <v>0</v>
      </c>
      <c r="K22" s="763">
        <f>I22*J22</f>
        <v>0</v>
      </c>
      <c r="L22" s="773"/>
      <c r="M22" s="767" t="s">
        <v>1</v>
      </c>
      <c r="N22" s="768"/>
      <c r="O22" s="763">
        <f t="shared" si="1"/>
        <v>0</v>
      </c>
      <c r="P22" s="763">
        <f>N22*O22</f>
        <v>0</v>
      </c>
      <c r="Q22" s="773"/>
      <c r="R22" s="767" t="s">
        <v>1</v>
      </c>
      <c r="S22" s="768">
        <v>6</v>
      </c>
      <c r="T22" s="763">
        <f t="shared" si="2"/>
        <v>0</v>
      </c>
      <c r="U22" s="763">
        <f>S22*T22</f>
        <v>0</v>
      </c>
    </row>
    <row r="23" spans="1:21">
      <c r="A23" s="765"/>
      <c r="B23" s="782"/>
      <c r="C23" s="767"/>
      <c r="D23" s="768"/>
      <c r="E23" s="763"/>
      <c r="F23" s="769"/>
      <c r="G23" s="775"/>
      <c r="H23" s="767"/>
      <c r="I23" s="768"/>
      <c r="J23" s="763"/>
      <c r="K23" s="769"/>
      <c r="L23" s="776"/>
      <c r="M23" s="767"/>
      <c r="N23" s="768"/>
      <c r="O23" s="763"/>
      <c r="P23" s="769"/>
      <c r="R23" s="767"/>
      <c r="S23" s="768"/>
      <c r="T23" s="763"/>
      <c r="U23" s="769"/>
    </row>
    <row r="24" spans="1:21" ht="14.25" customHeight="1">
      <c r="A24" s="765">
        <v>7</v>
      </c>
      <c r="B24" s="766" t="s">
        <v>1827</v>
      </c>
      <c r="C24" s="767"/>
      <c r="D24" s="768"/>
      <c r="E24" s="763"/>
      <c r="F24" s="769"/>
      <c r="G24" s="775"/>
      <c r="H24" s="767"/>
      <c r="I24" s="768"/>
      <c r="J24" s="763"/>
      <c r="K24" s="769"/>
      <c r="L24" s="776"/>
      <c r="M24" s="767"/>
      <c r="N24" s="768"/>
      <c r="O24" s="763"/>
      <c r="P24" s="769"/>
      <c r="R24" s="767"/>
      <c r="S24" s="768"/>
      <c r="T24" s="763"/>
      <c r="U24" s="769"/>
    </row>
    <row r="25" spans="1:21" s="772" customFormat="1">
      <c r="A25" s="765"/>
      <c r="B25" s="756" t="s">
        <v>1828</v>
      </c>
      <c r="C25" s="767" t="s">
        <v>1</v>
      </c>
      <c r="D25" s="768">
        <v>1</v>
      </c>
      <c r="E25" s="1064"/>
      <c r="F25" s="763">
        <f>D25*E25</f>
        <v>0</v>
      </c>
      <c r="G25" s="773"/>
      <c r="H25" s="767" t="s">
        <v>1</v>
      </c>
      <c r="I25" s="768"/>
      <c r="J25" s="763">
        <f t="shared" si="0"/>
        <v>0</v>
      </c>
      <c r="K25" s="763">
        <f>I25*J25</f>
        <v>0</v>
      </c>
      <c r="L25" s="773"/>
      <c r="M25" s="767" t="s">
        <v>1</v>
      </c>
      <c r="N25" s="768"/>
      <c r="O25" s="763">
        <f t="shared" si="1"/>
        <v>0</v>
      </c>
      <c r="P25" s="763">
        <f>N25*O25</f>
        <v>0</v>
      </c>
      <c r="Q25" s="773"/>
      <c r="R25" s="767" t="s">
        <v>1</v>
      </c>
      <c r="S25" s="768">
        <v>1</v>
      </c>
      <c r="T25" s="763">
        <f t="shared" si="2"/>
        <v>0</v>
      </c>
      <c r="U25" s="763">
        <f>S25*T25</f>
        <v>0</v>
      </c>
    </row>
    <row r="26" spans="1:21" s="772" customFormat="1">
      <c r="A26" s="765"/>
      <c r="B26" s="756" t="s">
        <v>1826</v>
      </c>
      <c r="C26" s="767" t="s">
        <v>1</v>
      </c>
      <c r="D26" s="768">
        <v>2</v>
      </c>
      <c r="E26" s="1064"/>
      <c r="F26" s="763">
        <f>D26*E26</f>
        <v>0</v>
      </c>
      <c r="G26" s="773"/>
      <c r="H26" s="767" t="s">
        <v>1</v>
      </c>
      <c r="I26" s="768"/>
      <c r="J26" s="763">
        <f t="shared" si="0"/>
        <v>0</v>
      </c>
      <c r="K26" s="763">
        <f>I26*J26</f>
        <v>0</v>
      </c>
      <c r="L26" s="773"/>
      <c r="M26" s="767" t="s">
        <v>1</v>
      </c>
      <c r="N26" s="768"/>
      <c r="O26" s="763">
        <f t="shared" si="1"/>
        <v>0</v>
      </c>
      <c r="P26" s="763">
        <f>N26*O26</f>
        <v>0</v>
      </c>
      <c r="Q26" s="773"/>
      <c r="R26" s="767" t="s">
        <v>1</v>
      </c>
      <c r="S26" s="768">
        <v>2</v>
      </c>
      <c r="T26" s="763">
        <f t="shared" si="2"/>
        <v>0</v>
      </c>
      <c r="U26" s="763">
        <f>S26*T26</f>
        <v>0</v>
      </c>
    </row>
    <row r="27" spans="1:21">
      <c r="A27" s="765"/>
      <c r="B27" s="782"/>
      <c r="C27" s="767"/>
      <c r="D27" s="768"/>
      <c r="E27" s="763"/>
      <c r="F27" s="769"/>
      <c r="G27" s="775"/>
      <c r="H27" s="767"/>
      <c r="I27" s="768"/>
      <c r="J27" s="763"/>
      <c r="K27" s="769"/>
      <c r="L27" s="776"/>
      <c r="M27" s="767"/>
      <c r="N27" s="768"/>
      <c r="O27" s="763"/>
      <c r="P27" s="769"/>
      <c r="R27" s="767"/>
      <c r="S27" s="768"/>
      <c r="T27" s="763"/>
      <c r="U27" s="769"/>
    </row>
    <row r="28" spans="1:21" s="772" customFormat="1" ht="15" customHeight="1">
      <c r="A28" s="765">
        <v>8</v>
      </c>
      <c r="B28" s="766" t="s">
        <v>1829</v>
      </c>
      <c r="C28" s="783"/>
      <c r="D28" s="768"/>
      <c r="E28" s="780"/>
      <c r="F28" s="769"/>
      <c r="G28" s="773"/>
      <c r="H28" s="783"/>
      <c r="I28" s="768"/>
      <c r="J28" s="763"/>
      <c r="K28" s="769"/>
      <c r="L28" s="773"/>
      <c r="M28" s="783"/>
      <c r="N28" s="768"/>
      <c r="O28" s="763"/>
      <c r="P28" s="769"/>
      <c r="Q28" s="773"/>
      <c r="R28" s="783"/>
      <c r="S28" s="768"/>
      <c r="T28" s="763"/>
      <c r="U28" s="769"/>
    </row>
    <row r="29" spans="1:21" s="772" customFormat="1">
      <c r="A29" s="765"/>
      <c r="B29" s="766" t="s">
        <v>1825</v>
      </c>
      <c r="C29" s="783" t="s">
        <v>1</v>
      </c>
      <c r="D29" s="768">
        <v>8</v>
      </c>
      <c r="E29" s="1061"/>
      <c r="F29" s="763">
        <f>D29*E29</f>
        <v>0</v>
      </c>
      <c r="G29" s="773"/>
      <c r="H29" s="783" t="s">
        <v>1</v>
      </c>
      <c r="I29" s="768"/>
      <c r="J29" s="763">
        <f t="shared" si="0"/>
        <v>0</v>
      </c>
      <c r="K29" s="763">
        <f>I29*J29</f>
        <v>0</v>
      </c>
      <c r="L29" s="773"/>
      <c r="M29" s="783" t="s">
        <v>1</v>
      </c>
      <c r="N29" s="768"/>
      <c r="O29" s="763">
        <f t="shared" si="1"/>
        <v>0</v>
      </c>
      <c r="P29" s="763">
        <f>N29*O29</f>
        <v>0</v>
      </c>
      <c r="Q29" s="773"/>
      <c r="R29" s="783" t="s">
        <v>1</v>
      </c>
      <c r="S29" s="768">
        <v>8</v>
      </c>
      <c r="T29" s="763">
        <f t="shared" si="2"/>
        <v>0</v>
      </c>
      <c r="U29" s="763">
        <f>S29*T29</f>
        <v>0</v>
      </c>
    </row>
    <row r="30" spans="1:21">
      <c r="A30" s="765"/>
      <c r="B30" s="766"/>
      <c r="C30" s="783"/>
      <c r="D30" s="768"/>
      <c r="E30" s="780"/>
      <c r="F30" s="769"/>
      <c r="G30" s="776"/>
      <c r="H30" s="783"/>
      <c r="I30" s="768"/>
      <c r="J30" s="763"/>
      <c r="K30" s="769"/>
      <c r="L30" s="776"/>
      <c r="M30" s="783"/>
      <c r="N30" s="768"/>
      <c r="O30" s="763"/>
      <c r="P30" s="769"/>
      <c r="Q30" s="772"/>
      <c r="R30" s="783"/>
      <c r="S30" s="768"/>
      <c r="T30" s="763"/>
      <c r="U30" s="769"/>
    </row>
    <row r="31" spans="1:21" ht="101.25" customHeight="1">
      <c r="A31" s="784" t="s">
        <v>1484</v>
      </c>
      <c r="B31" s="756" t="s">
        <v>1830</v>
      </c>
      <c r="C31" s="785"/>
      <c r="E31" s="780"/>
      <c r="F31" s="786"/>
      <c r="H31" s="785"/>
      <c r="J31" s="763"/>
      <c r="K31" s="786"/>
      <c r="M31" s="785"/>
      <c r="O31" s="763"/>
      <c r="P31" s="786"/>
      <c r="R31" s="785"/>
      <c r="T31" s="763"/>
      <c r="U31" s="786"/>
    </row>
    <row r="32" spans="1:21">
      <c r="A32" s="784"/>
      <c r="B32" s="787" t="s">
        <v>1831</v>
      </c>
      <c r="C32" s="785" t="s">
        <v>1</v>
      </c>
      <c r="D32" s="758">
        <v>5</v>
      </c>
      <c r="E32" s="780"/>
      <c r="F32" s="786"/>
      <c r="H32" s="785" t="s">
        <v>1</v>
      </c>
      <c r="J32" s="763"/>
      <c r="K32" s="786"/>
      <c r="M32" s="785" t="s">
        <v>1</v>
      </c>
      <c r="O32" s="763"/>
      <c r="P32" s="786"/>
      <c r="R32" s="785" t="s">
        <v>1</v>
      </c>
      <c r="S32" s="758">
        <v>5</v>
      </c>
      <c r="T32" s="763"/>
      <c r="U32" s="786"/>
    </row>
    <row r="33" spans="1:21">
      <c r="A33" s="784"/>
      <c r="B33" s="787" t="s">
        <v>1832</v>
      </c>
      <c r="C33" s="785" t="s">
        <v>1</v>
      </c>
      <c r="D33" s="758">
        <v>3</v>
      </c>
      <c r="E33" s="780"/>
      <c r="F33" s="786"/>
      <c r="H33" s="785" t="s">
        <v>1</v>
      </c>
      <c r="J33" s="763"/>
      <c r="K33" s="786"/>
      <c r="M33" s="785" t="s">
        <v>1</v>
      </c>
      <c r="O33" s="763"/>
      <c r="P33" s="786"/>
      <c r="R33" s="785" t="s">
        <v>1</v>
      </c>
      <c r="S33" s="758">
        <v>3</v>
      </c>
      <c r="T33" s="763"/>
      <c r="U33" s="786"/>
    </row>
    <row r="34" spans="1:21">
      <c r="A34" s="784"/>
      <c r="B34" s="787" t="s">
        <v>1833</v>
      </c>
      <c r="C34" s="785" t="s">
        <v>1</v>
      </c>
      <c r="D34" s="758">
        <v>5</v>
      </c>
      <c r="E34" s="780"/>
      <c r="F34" s="786"/>
      <c r="H34" s="785" t="s">
        <v>1</v>
      </c>
      <c r="J34" s="763"/>
      <c r="K34" s="786"/>
      <c r="M34" s="785" t="s">
        <v>1</v>
      </c>
      <c r="O34" s="763"/>
      <c r="P34" s="786"/>
      <c r="R34" s="785" t="s">
        <v>1</v>
      </c>
      <c r="S34" s="758">
        <v>5</v>
      </c>
      <c r="T34" s="763"/>
      <c r="U34" s="786"/>
    </row>
    <row r="35" spans="1:21">
      <c r="A35" s="784"/>
      <c r="B35" s="787" t="s">
        <v>1834</v>
      </c>
      <c r="C35" s="785" t="s">
        <v>1</v>
      </c>
      <c r="D35" s="758">
        <v>6</v>
      </c>
      <c r="E35" s="780"/>
      <c r="F35" s="786"/>
      <c r="H35" s="785" t="s">
        <v>1</v>
      </c>
      <c r="J35" s="763"/>
      <c r="K35" s="786"/>
      <c r="M35" s="785" t="s">
        <v>1</v>
      </c>
      <c r="O35" s="763"/>
      <c r="P35" s="786"/>
      <c r="R35" s="785" t="s">
        <v>1</v>
      </c>
      <c r="S35" s="758">
        <v>6</v>
      </c>
      <c r="T35" s="763"/>
      <c r="U35" s="786"/>
    </row>
    <row r="36" spans="1:21">
      <c r="A36" s="784"/>
      <c r="B36" s="787" t="s">
        <v>1835</v>
      </c>
      <c r="C36" s="785" t="s">
        <v>1</v>
      </c>
      <c r="D36" s="758">
        <v>1</v>
      </c>
      <c r="E36" s="780"/>
      <c r="F36" s="786"/>
      <c r="H36" s="785" t="s">
        <v>1</v>
      </c>
      <c r="J36" s="763"/>
      <c r="K36" s="786"/>
      <c r="M36" s="785" t="s">
        <v>1</v>
      </c>
      <c r="O36" s="763"/>
      <c r="P36" s="786"/>
      <c r="R36" s="785" t="s">
        <v>1</v>
      </c>
      <c r="S36" s="758">
        <v>1</v>
      </c>
      <c r="T36" s="763"/>
      <c r="U36" s="786"/>
    </row>
    <row r="37" spans="1:21">
      <c r="A37" s="784"/>
      <c r="B37" s="787" t="s">
        <v>1836</v>
      </c>
      <c r="C37" s="785" t="s">
        <v>1</v>
      </c>
      <c r="D37" s="758">
        <v>2</v>
      </c>
      <c r="E37" s="780"/>
      <c r="F37" s="786"/>
      <c r="H37" s="785" t="s">
        <v>1</v>
      </c>
      <c r="J37" s="763"/>
      <c r="K37" s="786"/>
      <c r="M37" s="785" t="s">
        <v>1</v>
      </c>
      <c r="O37" s="763"/>
      <c r="P37" s="786"/>
      <c r="R37" s="785" t="s">
        <v>1</v>
      </c>
      <c r="S37" s="758">
        <v>2</v>
      </c>
      <c r="T37" s="763"/>
      <c r="U37" s="786"/>
    </row>
    <row r="38" spans="1:21">
      <c r="A38" s="784"/>
      <c r="B38" s="787" t="s">
        <v>1837</v>
      </c>
      <c r="C38" s="785" t="s">
        <v>1</v>
      </c>
      <c r="D38" s="758">
        <v>2</v>
      </c>
      <c r="E38" s="780"/>
      <c r="F38" s="786"/>
      <c r="H38" s="785" t="s">
        <v>1</v>
      </c>
      <c r="J38" s="763"/>
      <c r="K38" s="786"/>
      <c r="M38" s="785" t="s">
        <v>1</v>
      </c>
      <c r="O38" s="763"/>
      <c r="P38" s="786"/>
      <c r="R38" s="785" t="s">
        <v>1</v>
      </c>
      <c r="S38" s="758">
        <v>2</v>
      </c>
      <c r="T38" s="763"/>
      <c r="U38" s="786"/>
    </row>
    <row r="39" spans="1:21">
      <c r="A39" s="784"/>
      <c r="B39" s="787" t="s">
        <v>1838</v>
      </c>
      <c r="C39" s="785" t="s">
        <v>1</v>
      </c>
      <c r="D39" s="758">
        <v>1</v>
      </c>
      <c r="E39" s="780"/>
      <c r="F39" s="786"/>
      <c r="H39" s="785" t="s">
        <v>1</v>
      </c>
      <c r="J39" s="763"/>
      <c r="K39" s="786"/>
      <c r="M39" s="785" t="s">
        <v>1</v>
      </c>
      <c r="O39" s="763"/>
      <c r="P39" s="786"/>
      <c r="R39" s="785" t="s">
        <v>1</v>
      </c>
      <c r="S39" s="758">
        <v>1</v>
      </c>
      <c r="T39" s="763"/>
      <c r="U39" s="786"/>
    </row>
    <row r="40" spans="1:21">
      <c r="A40" s="784"/>
      <c r="B40" s="788" t="s">
        <v>1839</v>
      </c>
      <c r="C40" s="789" t="s">
        <v>1840</v>
      </c>
      <c r="D40" s="790">
        <v>134</v>
      </c>
      <c r="E40" s="1061"/>
      <c r="F40" s="763">
        <f>D40*E40</f>
        <v>0</v>
      </c>
      <c r="H40" s="789" t="s">
        <v>1840</v>
      </c>
      <c r="I40" s="790"/>
      <c r="J40" s="763">
        <f t="shared" si="0"/>
        <v>0</v>
      </c>
      <c r="K40" s="763">
        <f>I40*J40</f>
        <v>0</v>
      </c>
      <c r="M40" s="789" t="s">
        <v>1840</v>
      </c>
      <c r="N40" s="790"/>
      <c r="O40" s="763">
        <f t="shared" si="1"/>
        <v>0</v>
      </c>
      <c r="P40" s="763">
        <f>N40*O40</f>
        <v>0</v>
      </c>
      <c r="R40" s="789" t="s">
        <v>1840</v>
      </c>
      <c r="S40" s="790">
        <v>134</v>
      </c>
      <c r="T40" s="763">
        <f t="shared" si="2"/>
        <v>0</v>
      </c>
      <c r="U40" s="763">
        <f>S40*T40</f>
        <v>0</v>
      </c>
    </row>
    <row r="41" spans="1:21">
      <c r="A41" s="784"/>
      <c r="B41" s="791" t="s">
        <v>1841</v>
      </c>
      <c r="C41" s="792" t="s">
        <v>1</v>
      </c>
      <c r="D41" s="790">
        <v>25</v>
      </c>
      <c r="E41" s="1061"/>
      <c r="F41" s="763">
        <f>D41*E41</f>
        <v>0</v>
      </c>
      <c r="H41" s="792" t="s">
        <v>1</v>
      </c>
      <c r="I41" s="790"/>
      <c r="J41" s="763">
        <f t="shared" si="0"/>
        <v>0</v>
      </c>
      <c r="K41" s="763">
        <f>I41*J41</f>
        <v>0</v>
      </c>
      <c r="M41" s="792" t="s">
        <v>1</v>
      </c>
      <c r="N41" s="790"/>
      <c r="O41" s="763">
        <f t="shared" si="1"/>
        <v>0</v>
      </c>
      <c r="P41" s="763">
        <f>N41*O41</f>
        <v>0</v>
      </c>
      <c r="R41" s="792" t="s">
        <v>1</v>
      </c>
      <c r="S41" s="790">
        <v>25</v>
      </c>
      <c r="T41" s="763">
        <f t="shared" si="2"/>
        <v>0</v>
      </c>
      <c r="U41" s="763">
        <f>S41*T41</f>
        <v>0</v>
      </c>
    </row>
    <row r="42" spans="1:21">
      <c r="A42" s="784"/>
      <c r="B42" s="791" t="s">
        <v>1842</v>
      </c>
      <c r="C42" s="792" t="s">
        <v>1</v>
      </c>
      <c r="D42" s="790">
        <v>25</v>
      </c>
      <c r="E42" s="1061"/>
      <c r="F42" s="763">
        <f>D42*E42</f>
        <v>0</v>
      </c>
      <c r="H42" s="792" t="s">
        <v>1</v>
      </c>
      <c r="I42" s="790"/>
      <c r="J42" s="763">
        <f t="shared" si="0"/>
        <v>0</v>
      </c>
      <c r="K42" s="763">
        <f>I42*J42</f>
        <v>0</v>
      </c>
      <c r="M42" s="792" t="s">
        <v>1</v>
      </c>
      <c r="N42" s="790"/>
      <c r="O42" s="763">
        <f t="shared" si="1"/>
        <v>0</v>
      </c>
      <c r="P42" s="763">
        <f>N42*O42</f>
        <v>0</v>
      </c>
      <c r="R42" s="792" t="s">
        <v>1</v>
      </c>
      <c r="S42" s="790">
        <v>25</v>
      </c>
      <c r="T42" s="763">
        <f t="shared" si="2"/>
        <v>0</v>
      </c>
      <c r="U42" s="763">
        <f>S42*T42</f>
        <v>0</v>
      </c>
    </row>
    <row r="43" spans="1:21">
      <c r="A43" s="784"/>
      <c r="B43" s="793"/>
      <c r="C43" s="792"/>
      <c r="D43" s="790"/>
      <c r="E43" s="780"/>
      <c r="F43" s="786"/>
      <c r="H43" s="792"/>
      <c r="I43" s="790"/>
      <c r="J43" s="763"/>
      <c r="K43" s="786"/>
      <c r="M43" s="792"/>
      <c r="N43" s="790"/>
      <c r="O43" s="763"/>
      <c r="P43" s="786"/>
      <c r="R43" s="792"/>
      <c r="S43" s="790"/>
      <c r="T43" s="763"/>
      <c r="U43" s="786"/>
    </row>
    <row r="44" spans="1:21" ht="25.5">
      <c r="A44" s="784" t="s">
        <v>1259</v>
      </c>
      <c r="B44" s="756" t="s">
        <v>1843</v>
      </c>
      <c r="C44" s="785" t="s">
        <v>1</v>
      </c>
      <c r="D44" s="758">
        <v>100</v>
      </c>
      <c r="E44" s="1061"/>
      <c r="F44" s="763">
        <f>D44*E44</f>
        <v>0</v>
      </c>
      <c r="H44" s="785" t="s">
        <v>1</v>
      </c>
      <c r="J44" s="763">
        <f t="shared" si="0"/>
        <v>0</v>
      </c>
      <c r="K44" s="763">
        <f>I44*J44</f>
        <v>0</v>
      </c>
      <c r="M44" s="785" t="s">
        <v>1</v>
      </c>
      <c r="O44" s="763">
        <f t="shared" si="1"/>
        <v>0</v>
      </c>
      <c r="P44" s="763">
        <f>N44*O44</f>
        <v>0</v>
      </c>
      <c r="R44" s="785" t="s">
        <v>1</v>
      </c>
      <c r="S44" s="758">
        <v>100</v>
      </c>
      <c r="T44" s="763">
        <f t="shared" si="2"/>
        <v>0</v>
      </c>
      <c r="U44" s="763">
        <f>S44*T44</f>
        <v>0</v>
      </c>
    </row>
    <row r="45" spans="1:21">
      <c r="A45" s="784"/>
      <c r="C45" s="785"/>
      <c r="E45" s="780"/>
      <c r="F45" s="786"/>
      <c r="H45" s="785"/>
      <c r="J45" s="763"/>
      <c r="K45" s="786"/>
      <c r="M45" s="785"/>
      <c r="O45" s="763"/>
      <c r="P45" s="786"/>
      <c r="R45" s="785"/>
      <c r="T45" s="763"/>
      <c r="U45" s="786"/>
    </row>
    <row r="46" spans="1:21" ht="17.45" customHeight="1">
      <c r="A46" s="784" t="s">
        <v>1260</v>
      </c>
      <c r="B46" s="756" t="s">
        <v>1844</v>
      </c>
      <c r="C46" s="794"/>
      <c r="D46" s="795"/>
      <c r="E46" s="796"/>
      <c r="F46" s="786"/>
      <c r="H46" s="794"/>
      <c r="I46" s="795"/>
      <c r="J46" s="763"/>
      <c r="K46" s="786"/>
      <c r="M46" s="794"/>
      <c r="N46" s="795"/>
      <c r="O46" s="763"/>
      <c r="P46" s="786"/>
      <c r="R46" s="794"/>
      <c r="S46" s="795"/>
      <c r="T46" s="763"/>
      <c r="U46" s="786"/>
    </row>
    <row r="47" spans="1:21" s="798" customFormat="1">
      <c r="A47" s="797"/>
      <c r="B47" s="756" t="s">
        <v>1845</v>
      </c>
      <c r="C47" s="794" t="s">
        <v>1</v>
      </c>
      <c r="D47" s="758">
        <v>51</v>
      </c>
      <c r="E47" s="1062"/>
      <c r="F47" s="763">
        <f>D47*E47</f>
        <v>0</v>
      </c>
      <c r="H47" s="794" t="s">
        <v>1</v>
      </c>
      <c r="I47" s="758"/>
      <c r="J47" s="763">
        <f t="shared" si="0"/>
        <v>0</v>
      </c>
      <c r="K47" s="763">
        <f>I47*J47</f>
        <v>0</v>
      </c>
      <c r="M47" s="794" t="s">
        <v>1</v>
      </c>
      <c r="N47" s="758"/>
      <c r="O47" s="763">
        <f t="shared" si="1"/>
        <v>0</v>
      </c>
      <c r="P47" s="763">
        <f>N47*O47</f>
        <v>0</v>
      </c>
      <c r="R47" s="794" t="s">
        <v>1</v>
      </c>
      <c r="S47" s="758">
        <v>51</v>
      </c>
      <c r="T47" s="763">
        <f t="shared" si="2"/>
        <v>0</v>
      </c>
      <c r="U47" s="763">
        <f>S47*T47</f>
        <v>0</v>
      </c>
    </row>
    <row r="48" spans="1:21" s="798" customFormat="1">
      <c r="A48" s="797"/>
      <c r="B48" s="756" t="s">
        <v>1846</v>
      </c>
      <c r="C48" s="794" t="s">
        <v>1</v>
      </c>
      <c r="D48" s="758">
        <v>26</v>
      </c>
      <c r="E48" s="1062"/>
      <c r="F48" s="763">
        <f>D48*E48</f>
        <v>0</v>
      </c>
      <c r="H48" s="794" t="s">
        <v>1</v>
      </c>
      <c r="I48" s="758"/>
      <c r="J48" s="763">
        <f t="shared" si="0"/>
        <v>0</v>
      </c>
      <c r="K48" s="763">
        <f>I48*J48</f>
        <v>0</v>
      </c>
      <c r="M48" s="794" t="s">
        <v>1</v>
      </c>
      <c r="N48" s="758"/>
      <c r="O48" s="763">
        <f t="shared" si="1"/>
        <v>0</v>
      </c>
      <c r="P48" s="763">
        <f>N48*O48</f>
        <v>0</v>
      </c>
      <c r="R48" s="794" t="s">
        <v>1</v>
      </c>
      <c r="S48" s="758">
        <v>26</v>
      </c>
      <c r="T48" s="763">
        <f t="shared" si="2"/>
        <v>0</v>
      </c>
      <c r="U48" s="763">
        <f>S48*T48</f>
        <v>0</v>
      </c>
    </row>
    <row r="49" spans="1:21">
      <c r="A49" s="784"/>
      <c r="C49" s="794"/>
      <c r="E49" s="796"/>
      <c r="F49" s="786"/>
      <c r="H49" s="794"/>
      <c r="J49" s="763"/>
      <c r="K49" s="786"/>
      <c r="M49" s="794"/>
      <c r="O49" s="763"/>
      <c r="P49" s="786"/>
      <c r="R49" s="794"/>
      <c r="T49" s="763"/>
      <c r="U49" s="786"/>
    </row>
    <row r="50" spans="1:21">
      <c r="A50" s="784" t="s">
        <v>1261</v>
      </c>
      <c r="B50" s="756" t="s">
        <v>1847</v>
      </c>
      <c r="C50" s="794"/>
      <c r="E50" s="796"/>
      <c r="F50" s="786"/>
      <c r="H50" s="794"/>
      <c r="J50" s="763"/>
      <c r="K50" s="786"/>
      <c r="M50" s="794"/>
      <c r="O50" s="763"/>
      <c r="P50" s="786"/>
      <c r="R50" s="794"/>
      <c r="T50" s="763"/>
      <c r="U50" s="786"/>
    </row>
    <row r="51" spans="1:21">
      <c r="A51" s="784"/>
      <c r="B51" s="756" t="s">
        <v>1848</v>
      </c>
      <c r="C51" s="794" t="s">
        <v>1</v>
      </c>
      <c r="D51" s="758">
        <v>25</v>
      </c>
      <c r="E51" s="1062"/>
      <c r="F51" s="763">
        <f>D51*E51</f>
        <v>0</v>
      </c>
      <c r="H51" s="794" t="s">
        <v>1</v>
      </c>
      <c r="J51" s="763">
        <f t="shared" si="0"/>
        <v>0</v>
      </c>
      <c r="K51" s="763">
        <f>I51*J51</f>
        <v>0</v>
      </c>
      <c r="M51" s="794" t="s">
        <v>1</v>
      </c>
      <c r="O51" s="763">
        <f t="shared" si="1"/>
        <v>0</v>
      </c>
      <c r="P51" s="763">
        <f>N51*O51</f>
        <v>0</v>
      </c>
      <c r="R51" s="794" t="s">
        <v>1</v>
      </c>
      <c r="S51" s="758">
        <v>25</v>
      </c>
      <c r="T51" s="763">
        <f t="shared" si="2"/>
        <v>0</v>
      </c>
      <c r="U51" s="763">
        <f>S51*T51</f>
        <v>0</v>
      </c>
    </row>
    <row r="52" spans="1:21">
      <c r="A52" s="784"/>
      <c r="C52" s="799"/>
      <c r="E52" s="780"/>
      <c r="F52" s="786"/>
      <c r="H52" s="799"/>
      <c r="J52" s="763"/>
      <c r="K52" s="786"/>
      <c r="M52" s="799"/>
      <c r="O52" s="763"/>
      <c r="P52" s="786"/>
      <c r="R52" s="799"/>
      <c r="T52" s="763"/>
      <c r="U52" s="786"/>
    </row>
    <row r="53" spans="1:21" s="836" customFormat="1" ht="58.9" customHeight="1">
      <c r="A53" s="830">
        <v>13</v>
      </c>
      <c r="B53" s="831" t="s">
        <v>1849</v>
      </c>
      <c r="C53" s="832"/>
      <c r="D53" s="833"/>
      <c r="E53" s="834"/>
      <c r="F53" s="835"/>
      <c r="H53" s="832"/>
      <c r="I53" s="833"/>
      <c r="J53" s="763"/>
      <c r="K53" s="835"/>
      <c r="M53" s="832"/>
      <c r="N53" s="833"/>
      <c r="O53" s="763"/>
      <c r="P53" s="835"/>
      <c r="R53" s="832"/>
      <c r="S53" s="833"/>
      <c r="T53" s="763"/>
      <c r="U53" s="835"/>
    </row>
    <row r="54" spans="1:21">
      <c r="A54" s="800"/>
      <c r="B54" s="756" t="s">
        <v>1850</v>
      </c>
      <c r="C54" s="777" t="s">
        <v>1175</v>
      </c>
      <c r="D54" s="768">
        <v>10</v>
      </c>
      <c r="E54" s="1062"/>
      <c r="F54" s="763">
        <f>D54*E54</f>
        <v>0</v>
      </c>
      <c r="H54" s="777" t="s">
        <v>1175</v>
      </c>
      <c r="I54" s="768"/>
      <c r="J54" s="763">
        <f t="shared" si="0"/>
        <v>0</v>
      </c>
      <c r="K54" s="763">
        <f>I54*J54</f>
        <v>0</v>
      </c>
      <c r="M54" s="777" t="s">
        <v>1175</v>
      </c>
      <c r="N54" s="768"/>
      <c r="O54" s="763">
        <f t="shared" si="1"/>
        <v>0</v>
      </c>
      <c r="P54" s="763">
        <f>N54*O54</f>
        <v>0</v>
      </c>
      <c r="R54" s="777" t="s">
        <v>1175</v>
      </c>
      <c r="S54" s="768">
        <v>10</v>
      </c>
      <c r="T54" s="763">
        <f t="shared" si="2"/>
        <v>0</v>
      </c>
      <c r="U54" s="763">
        <f>S54*T54</f>
        <v>0</v>
      </c>
    </row>
    <row r="55" spans="1:21">
      <c r="A55" s="800"/>
      <c r="B55" s="756" t="s">
        <v>1851</v>
      </c>
      <c r="C55" s="777" t="s">
        <v>1175</v>
      </c>
      <c r="D55" s="768">
        <v>15</v>
      </c>
      <c r="E55" s="1062"/>
      <c r="F55" s="763">
        <f>D55*E55</f>
        <v>0</v>
      </c>
      <c r="H55" s="777" t="s">
        <v>1175</v>
      </c>
      <c r="I55" s="768"/>
      <c r="J55" s="763">
        <f t="shared" si="0"/>
        <v>0</v>
      </c>
      <c r="K55" s="763">
        <f>I55*J55</f>
        <v>0</v>
      </c>
      <c r="M55" s="777" t="s">
        <v>1175</v>
      </c>
      <c r="N55" s="768"/>
      <c r="O55" s="763">
        <f t="shared" si="1"/>
        <v>0</v>
      </c>
      <c r="P55" s="763">
        <f>N55*O55</f>
        <v>0</v>
      </c>
      <c r="R55" s="777" t="s">
        <v>1175</v>
      </c>
      <c r="S55" s="768">
        <v>15</v>
      </c>
      <c r="T55" s="763">
        <f t="shared" si="2"/>
        <v>0</v>
      </c>
      <c r="U55" s="763">
        <f>S55*T55</f>
        <v>0</v>
      </c>
    </row>
    <row r="56" spans="1:21">
      <c r="A56" s="800"/>
      <c r="B56" s="756" t="s">
        <v>1852</v>
      </c>
      <c r="C56" s="777" t="s">
        <v>1175</v>
      </c>
      <c r="D56" s="768">
        <v>45</v>
      </c>
      <c r="E56" s="1062"/>
      <c r="F56" s="763">
        <f>D56*E56</f>
        <v>0</v>
      </c>
      <c r="H56" s="777" t="s">
        <v>1175</v>
      </c>
      <c r="I56" s="768"/>
      <c r="J56" s="763">
        <f t="shared" si="0"/>
        <v>0</v>
      </c>
      <c r="K56" s="763">
        <f>I56*J56</f>
        <v>0</v>
      </c>
      <c r="M56" s="777" t="s">
        <v>1175</v>
      </c>
      <c r="N56" s="768"/>
      <c r="O56" s="763">
        <f t="shared" si="1"/>
        <v>0</v>
      </c>
      <c r="P56" s="763">
        <f>N56*O56</f>
        <v>0</v>
      </c>
      <c r="R56" s="777" t="s">
        <v>1175</v>
      </c>
      <c r="S56" s="768">
        <v>45</v>
      </c>
      <c r="T56" s="763">
        <f t="shared" si="2"/>
        <v>0</v>
      </c>
      <c r="U56" s="763">
        <f>S56*T56</f>
        <v>0</v>
      </c>
    </row>
    <row r="57" spans="1:21">
      <c r="A57" s="800"/>
      <c r="B57" s="756" t="s">
        <v>1853</v>
      </c>
      <c r="C57" s="777" t="s">
        <v>1175</v>
      </c>
      <c r="D57" s="768">
        <v>200</v>
      </c>
      <c r="E57" s="1062"/>
      <c r="F57" s="763">
        <f>D57*E57</f>
        <v>0</v>
      </c>
      <c r="H57" s="777" t="s">
        <v>1175</v>
      </c>
      <c r="I57" s="768"/>
      <c r="J57" s="763">
        <f t="shared" si="0"/>
        <v>0</v>
      </c>
      <c r="K57" s="763">
        <f>I57*J57</f>
        <v>0</v>
      </c>
      <c r="M57" s="777" t="s">
        <v>1175</v>
      </c>
      <c r="N57" s="768"/>
      <c r="O57" s="763">
        <f t="shared" si="1"/>
        <v>0</v>
      </c>
      <c r="P57" s="763">
        <f>N57*O57</f>
        <v>0</v>
      </c>
      <c r="R57" s="777" t="s">
        <v>1175</v>
      </c>
      <c r="S57" s="768">
        <v>200</v>
      </c>
      <c r="T57" s="763">
        <f t="shared" si="2"/>
        <v>0</v>
      </c>
      <c r="U57" s="763">
        <f>S57*T57</f>
        <v>0</v>
      </c>
    </row>
    <row r="58" spans="1:21">
      <c r="C58" s="777"/>
      <c r="D58" s="768"/>
      <c r="E58" s="781"/>
      <c r="F58" s="801"/>
      <c r="H58" s="777"/>
      <c r="I58" s="768"/>
      <c r="J58" s="763"/>
      <c r="K58" s="801"/>
      <c r="M58" s="777"/>
      <c r="N58" s="768"/>
      <c r="O58" s="763"/>
      <c r="P58" s="801"/>
      <c r="R58" s="777"/>
      <c r="S58" s="768"/>
      <c r="T58" s="763"/>
      <c r="U58" s="801"/>
    </row>
    <row r="59" spans="1:21" ht="71.25" customHeight="1">
      <c r="A59" s="765">
        <v>14</v>
      </c>
      <c r="B59" s="802" t="s">
        <v>1854</v>
      </c>
      <c r="C59" s="757" t="s">
        <v>1256</v>
      </c>
      <c r="D59" s="768">
        <v>1</v>
      </c>
      <c r="E59" s="1063"/>
      <c r="F59" s="763">
        <f>D59*E59</f>
        <v>0</v>
      </c>
      <c r="H59" s="757" t="s">
        <v>1256</v>
      </c>
      <c r="I59" s="768"/>
      <c r="J59" s="763">
        <f t="shared" si="0"/>
        <v>0</v>
      </c>
      <c r="K59" s="763">
        <f>I59*J59</f>
        <v>0</v>
      </c>
      <c r="M59" s="757" t="s">
        <v>1256</v>
      </c>
      <c r="N59" s="768"/>
      <c r="O59" s="763">
        <f t="shared" si="1"/>
        <v>0</v>
      </c>
      <c r="P59" s="763">
        <f>N59*O59</f>
        <v>0</v>
      </c>
      <c r="R59" s="757" t="s">
        <v>1256</v>
      </c>
      <c r="S59" s="768">
        <v>1</v>
      </c>
      <c r="T59" s="763">
        <f t="shared" si="2"/>
        <v>0</v>
      </c>
      <c r="U59" s="763">
        <f>S59*T59</f>
        <v>0</v>
      </c>
    </row>
    <row r="60" spans="1:21" ht="10.9" customHeight="1">
      <c r="A60" s="765"/>
      <c r="B60" s="804"/>
      <c r="D60" s="768"/>
      <c r="E60" s="803"/>
      <c r="F60" s="766"/>
      <c r="I60" s="768"/>
      <c r="J60" s="763"/>
      <c r="K60" s="766"/>
      <c r="N60" s="768"/>
      <c r="O60" s="763"/>
      <c r="P60" s="766"/>
      <c r="S60" s="768"/>
      <c r="T60" s="763"/>
      <c r="U60" s="766"/>
    </row>
    <row r="61" spans="1:21" s="772" customFormat="1" ht="66.75" customHeight="1">
      <c r="A61" s="765">
        <v>15</v>
      </c>
      <c r="B61" s="766" t="s">
        <v>1855</v>
      </c>
      <c r="C61" s="799" t="s">
        <v>1256</v>
      </c>
      <c r="D61" s="768">
        <v>3</v>
      </c>
      <c r="E61" s="1064"/>
      <c r="F61" s="763">
        <f>D61*E61</f>
        <v>0</v>
      </c>
      <c r="G61" s="773"/>
      <c r="H61" s="799" t="s">
        <v>1256</v>
      </c>
      <c r="I61" s="768"/>
      <c r="J61" s="763">
        <f t="shared" si="0"/>
        <v>0</v>
      </c>
      <c r="K61" s="763">
        <f>I61*J61</f>
        <v>0</v>
      </c>
      <c r="L61" s="773"/>
      <c r="M61" s="799" t="s">
        <v>1256</v>
      </c>
      <c r="N61" s="768"/>
      <c r="O61" s="763">
        <f t="shared" si="1"/>
        <v>0</v>
      </c>
      <c r="P61" s="763">
        <f>N61*O61</f>
        <v>0</v>
      </c>
      <c r="Q61" s="773"/>
      <c r="R61" s="799" t="s">
        <v>1256</v>
      </c>
      <c r="S61" s="768">
        <v>3</v>
      </c>
      <c r="T61" s="763">
        <f t="shared" si="2"/>
        <v>0</v>
      </c>
      <c r="U61" s="763">
        <f>S61*T61</f>
        <v>0</v>
      </c>
    </row>
    <row r="62" spans="1:21" s="772" customFormat="1">
      <c r="A62" s="765"/>
      <c r="B62" s="766"/>
      <c r="C62" s="767"/>
      <c r="D62" s="768"/>
      <c r="E62" s="763"/>
      <c r="F62" s="763"/>
      <c r="G62" s="773"/>
      <c r="H62" s="767"/>
      <c r="I62" s="768"/>
      <c r="J62" s="763"/>
      <c r="K62" s="763"/>
      <c r="L62" s="773"/>
      <c r="M62" s="767"/>
      <c r="N62" s="768"/>
      <c r="O62" s="763"/>
      <c r="P62" s="763"/>
      <c r="Q62" s="773"/>
      <c r="R62" s="767"/>
      <c r="S62" s="768"/>
      <c r="T62" s="763"/>
      <c r="U62" s="763"/>
    </row>
    <row r="63" spans="1:21" ht="96.75" customHeight="1">
      <c r="A63" s="765">
        <v>16</v>
      </c>
      <c r="B63" s="802" t="s">
        <v>1856</v>
      </c>
      <c r="C63" s="757" t="s">
        <v>1256</v>
      </c>
      <c r="D63" s="768">
        <v>1</v>
      </c>
      <c r="E63" s="1063"/>
      <c r="F63" s="763">
        <f>D63*E63</f>
        <v>0</v>
      </c>
      <c r="H63" s="757" t="s">
        <v>1256</v>
      </c>
      <c r="I63" s="768"/>
      <c r="J63" s="763">
        <f t="shared" si="0"/>
        <v>0</v>
      </c>
      <c r="K63" s="763">
        <f>I63*J63</f>
        <v>0</v>
      </c>
      <c r="M63" s="757" t="s">
        <v>1256</v>
      </c>
      <c r="N63" s="768"/>
      <c r="O63" s="763">
        <f t="shared" si="1"/>
        <v>0</v>
      </c>
      <c r="P63" s="763">
        <f>N63*O63</f>
        <v>0</v>
      </c>
      <c r="R63" s="757" t="s">
        <v>1256</v>
      </c>
      <c r="S63" s="768">
        <v>1</v>
      </c>
      <c r="T63" s="763">
        <f t="shared" si="2"/>
        <v>0</v>
      </c>
      <c r="U63" s="763">
        <f>S63*T63</f>
        <v>0</v>
      </c>
    </row>
    <row r="64" spans="1:21">
      <c r="A64" s="765"/>
      <c r="B64" s="804"/>
      <c r="D64" s="768"/>
      <c r="E64" s="803"/>
      <c r="F64" s="766"/>
      <c r="I64" s="768"/>
      <c r="J64" s="763"/>
      <c r="K64" s="766"/>
      <c r="N64" s="768"/>
      <c r="O64" s="763"/>
      <c r="P64" s="766"/>
      <c r="S64" s="768"/>
      <c r="T64" s="763"/>
      <c r="U64" s="766"/>
    </row>
    <row r="65" spans="1:21" ht="71.25" customHeight="1">
      <c r="A65" s="765">
        <v>17</v>
      </c>
      <c r="B65" s="802" t="s">
        <v>1857</v>
      </c>
      <c r="C65" s="757" t="s">
        <v>1256</v>
      </c>
      <c r="D65" s="768">
        <v>1</v>
      </c>
      <c r="E65" s="1063"/>
      <c r="F65" s="763">
        <f>D65*E65</f>
        <v>0</v>
      </c>
      <c r="H65" s="757" t="s">
        <v>1256</v>
      </c>
      <c r="I65" s="768"/>
      <c r="J65" s="763">
        <f t="shared" si="0"/>
        <v>0</v>
      </c>
      <c r="K65" s="763">
        <f>I65*J65</f>
        <v>0</v>
      </c>
      <c r="M65" s="757" t="s">
        <v>1256</v>
      </c>
      <c r="N65" s="768"/>
      <c r="O65" s="763">
        <f t="shared" si="1"/>
        <v>0</v>
      </c>
      <c r="P65" s="763">
        <f>N65*O65</f>
        <v>0</v>
      </c>
      <c r="R65" s="757" t="s">
        <v>1256</v>
      </c>
      <c r="S65" s="768">
        <v>1</v>
      </c>
      <c r="T65" s="763">
        <f t="shared" si="2"/>
        <v>0</v>
      </c>
      <c r="U65" s="763">
        <f>S65*T65</f>
        <v>0</v>
      </c>
    </row>
    <row r="66" spans="1:21" ht="7.9" customHeight="1">
      <c r="A66" s="765"/>
      <c r="B66" s="766"/>
      <c r="C66" s="767"/>
      <c r="D66" s="768"/>
      <c r="E66" s="763"/>
      <c r="F66" s="763"/>
      <c r="G66" s="776"/>
      <c r="H66" s="767"/>
      <c r="I66" s="768"/>
      <c r="J66" s="763"/>
      <c r="K66" s="763"/>
      <c r="L66" s="776"/>
      <c r="M66" s="767"/>
      <c r="N66" s="768"/>
      <c r="O66" s="763"/>
      <c r="P66" s="763"/>
      <c r="Q66" s="782"/>
      <c r="R66" s="767"/>
      <c r="S66" s="768"/>
      <c r="T66" s="763"/>
      <c r="U66" s="763"/>
    </row>
    <row r="67" spans="1:21" s="772" customFormat="1">
      <c r="A67" s="765">
        <v>18</v>
      </c>
      <c r="B67" s="766" t="s">
        <v>1858</v>
      </c>
      <c r="C67" s="799" t="s">
        <v>1256</v>
      </c>
      <c r="D67" s="768">
        <v>1</v>
      </c>
      <c r="E67" s="1064"/>
      <c r="F67" s="763">
        <f>D67*E67</f>
        <v>0</v>
      </c>
      <c r="G67" s="773"/>
      <c r="H67" s="799" t="s">
        <v>1256</v>
      </c>
      <c r="I67" s="768"/>
      <c r="J67" s="763">
        <f t="shared" si="0"/>
        <v>0</v>
      </c>
      <c r="K67" s="763">
        <f>I67*J67</f>
        <v>0</v>
      </c>
      <c r="L67" s="773"/>
      <c r="M67" s="799" t="s">
        <v>1256</v>
      </c>
      <c r="N67" s="768"/>
      <c r="O67" s="763">
        <f t="shared" si="1"/>
        <v>0</v>
      </c>
      <c r="P67" s="763">
        <f>N67*O67</f>
        <v>0</v>
      </c>
      <c r="Q67" s="773"/>
      <c r="R67" s="799" t="s">
        <v>1256</v>
      </c>
      <c r="S67" s="768">
        <v>1</v>
      </c>
      <c r="T67" s="763">
        <f t="shared" si="2"/>
        <v>0</v>
      </c>
      <c r="U67" s="763">
        <f>S67*T67</f>
        <v>0</v>
      </c>
    </row>
    <row r="68" spans="1:21" s="772" customFormat="1" ht="11.45" customHeight="1">
      <c r="A68" s="765"/>
      <c r="B68" s="766"/>
      <c r="C68" s="767"/>
      <c r="D68" s="768"/>
      <c r="E68" s="763"/>
      <c r="F68" s="763"/>
      <c r="G68" s="773"/>
      <c r="H68" s="767"/>
      <c r="I68" s="768"/>
      <c r="J68" s="763"/>
      <c r="K68" s="763"/>
      <c r="L68" s="773"/>
      <c r="M68" s="767"/>
      <c r="N68" s="768"/>
      <c r="O68" s="763"/>
      <c r="P68" s="763"/>
      <c r="Q68" s="773"/>
      <c r="R68" s="767"/>
      <c r="S68" s="768"/>
      <c r="T68" s="763"/>
      <c r="U68" s="763"/>
    </row>
    <row r="69" spans="1:21" s="818" customFormat="1">
      <c r="A69" s="755"/>
      <c r="B69" s="1165" t="s">
        <v>1859</v>
      </c>
      <c r="C69" s="1165"/>
      <c r="D69" s="1165"/>
      <c r="E69" s="1165" t="s">
        <v>1860</v>
      </c>
      <c r="F69" s="763">
        <f>SUM(F10:F68)</f>
        <v>0</v>
      </c>
      <c r="G69" s="817"/>
      <c r="H69" s="817"/>
      <c r="I69" s="817"/>
      <c r="J69" s="763" t="str">
        <f t="shared" si="0"/>
        <v xml:space="preserve"> UKUPNO:</v>
      </c>
      <c r="K69" s="763">
        <f>SUM(K10:K68)</f>
        <v>0</v>
      </c>
      <c r="L69" s="817"/>
      <c r="M69" s="817"/>
      <c r="N69" s="817"/>
      <c r="O69" s="763" t="str">
        <f t="shared" si="1"/>
        <v xml:space="preserve"> UKUPNO:</v>
      </c>
      <c r="P69" s="763">
        <f>SUM(P10:P68)</f>
        <v>0</v>
      </c>
      <c r="Q69" s="817"/>
      <c r="T69" s="763" t="str">
        <f t="shared" si="2"/>
        <v xml:space="preserve"> UKUPNO:</v>
      </c>
      <c r="U69" s="763">
        <f>SUM(U10:U68)</f>
        <v>0</v>
      </c>
    </row>
    <row r="70" spans="1:21">
      <c r="J70" s="763"/>
      <c r="O70" s="763"/>
      <c r="T70" s="763"/>
    </row>
    <row r="71" spans="1:21" s="772" customFormat="1">
      <c r="A71" s="755" t="s">
        <v>1109</v>
      </c>
      <c r="B71" s="819" t="s">
        <v>1861</v>
      </c>
      <c r="C71" s="757"/>
      <c r="D71" s="758"/>
      <c r="E71" s="759"/>
      <c r="F71" s="760"/>
      <c r="H71" s="757"/>
      <c r="I71" s="758"/>
      <c r="J71" s="763"/>
      <c r="K71" s="760"/>
      <c r="M71" s="757"/>
      <c r="N71" s="758"/>
      <c r="O71" s="763"/>
      <c r="P71" s="760"/>
      <c r="R71" s="757"/>
      <c r="S71" s="758"/>
      <c r="T71" s="763"/>
      <c r="U71" s="760"/>
    </row>
    <row r="72" spans="1:21" s="815" customFormat="1">
      <c r="A72" s="810"/>
      <c r="B72" s="811"/>
      <c r="C72" s="811"/>
      <c r="D72" s="812"/>
      <c r="E72" s="820"/>
      <c r="F72" s="821"/>
      <c r="H72" s="811"/>
      <c r="I72" s="812"/>
      <c r="J72" s="763"/>
      <c r="K72" s="821"/>
      <c r="M72" s="811"/>
      <c r="N72" s="812"/>
      <c r="O72" s="763"/>
      <c r="P72" s="821"/>
      <c r="R72" s="811"/>
      <c r="S72" s="812"/>
      <c r="T72" s="763"/>
      <c r="U72" s="821"/>
    </row>
    <row r="73" spans="1:21" ht="44.45" customHeight="1">
      <c r="A73" s="784">
        <v>1</v>
      </c>
      <c r="B73" s="804" t="s">
        <v>1862</v>
      </c>
      <c r="C73" s="757" t="s">
        <v>1</v>
      </c>
      <c r="D73" s="758">
        <v>1</v>
      </c>
      <c r="E73" s="1064"/>
      <c r="F73" s="763">
        <f>D73*E73</f>
        <v>0</v>
      </c>
      <c r="H73" s="757" t="s">
        <v>1</v>
      </c>
      <c r="J73" s="763">
        <f t="shared" si="0"/>
        <v>0</v>
      </c>
      <c r="K73" s="763">
        <f>I73*J73</f>
        <v>0</v>
      </c>
      <c r="M73" s="757" t="s">
        <v>1</v>
      </c>
      <c r="O73" s="763">
        <f t="shared" si="1"/>
        <v>0</v>
      </c>
      <c r="P73" s="763">
        <f>N73*O73</f>
        <v>0</v>
      </c>
      <c r="R73" s="757" t="s">
        <v>1</v>
      </c>
      <c r="S73" s="758">
        <v>1</v>
      </c>
      <c r="T73" s="763">
        <f t="shared" si="2"/>
        <v>0</v>
      </c>
      <c r="U73" s="763">
        <f>S73*T73</f>
        <v>0</v>
      </c>
    </row>
    <row r="74" spans="1:21" ht="56.45" customHeight="1">
      <c r="A74" s="784"/>
      <c r="B74" s="804" t="s">
        <v>1863</v>
      </c>
      <c r="E74" s="763"/>
      <c r="F74" s="780"/>
      <c r="J74" s="763"/>
      <c r="K74" s="780"/>
      <c r="O74" s="763"/>
      <c r="P74" s="780"/>
      <c r="T74" s="763"/>
      <c r="U74" s="780"/>
    </row>
    <row r="75" spans="1:21">
      <c r="A75" s="784"/>
      <c r="B75" s="802"/>
      <c r="E75" s="763"/>
      <c r="F75" s="763"/>
      <c r="J75" s="763"/>
      <c r="K75" s="763"/>
      <c r="O75" s="763"/>
      <c r="P75" s="763"/>
      <c r="T75" s="763"/>
      <c r="U75" s="763"/>
    </row>
    <row r="76" spans="1:21" ht="68.45" customHeight="1">
      <c r="A76" s="784" t="s">
        <v>1864</v>
      </c>
      <c r="B76" s="802" t="s">
        <v>1865</v>
      </c>
      <c r="E76" s="763"/>
      <c r="F76" s="763"/>
      <c r="J76" s="763"/>
      <c r="K76" s="763"/>
      <c r="O76" s="763"/>
      <c r="P76" s="763"/>
      <c r="T76" s="763"/>
      <c r="U76" s="763"/>
    </row>
    <row r="77" spans="1:21">
      <c r="A77" s="784"/>
      <c r="B77" s="802" t="s">
        <v>1828</v>
      </c>
      <c r="C77" s="757" t="s">
        <v>1256</v>
      </c>
      <c r="D77" s="758">
        <v>1</v>
      </c>
      <c r="E77" s="1064"/>
      <c r="F77" s="763">
        <f>D77*E77</f>
        <v>0</v>
      </c>
      <c r="H77" s="757" t="s">
        <v>1256</v>
      </c>
      <c r="J77" s="763">
        <f t="shared" ref="J77:J135" si="3">E77</f>
        <v>0</v>
      </c>
      <c r="K77" s="763">
        <f>I77*J77</f>
        <v>0</v>
      </c>
      <c r="M77" s="757" t="s">
        <v>1256</v>
      </c>
      <c r="O77" s="763">
        <f t="shared" ref="O77:O135" si="4">E77</f>
        <v>0</v>
      </c>
      <c r="P77" s="763">
        <f>N77*O77</f>
        <v>0</v>
      </c>
      <c r="R77" s="757" t="s">
        <v>1256</v>
      </c>
      <c r="S77" s="758">
        <v>1</v>
      </c>
      <c r="T77" s="763">
        <f t="shared" ref="T77:T135" si="5">E77</f>
        <v>0</v>
      </c>
      <c r="U77" s="763">
        <f>S77*T77</f>
        <v>0</v>
      </c>
    </row>
    <row r="78" spans="1:21">
      <c r="A78" s="805"/>
      <c r="E78" s="763"/>
      <c r="F78" s="763"/>
      <c r="J78" s="763"/>
      <c r="K78" s="763"/>
      <c r="O78" s="763"/>
      <c r="P78" s="763"/>
      <c r="T78" s="763"/>
      <c r="U78" s="763"/>
    </row>
    <row r="79" spans="1:21">
      <c r="A79" s="784" t="s">
        <v>1455</v>
      </c>
      <c r="B79" s="804" t="s">
        <v>1866</v>
      </c>
      <c r="E79" s="763"/>
      <c r="F79" s="763"/>
      <c r="J79" s="763"/>
      <c r="K79" s="763"/>
      <c r="O79" s="763"/>
      <c r="P79" s="763"/>
      <c r="T79" s="763"/>
      <c r="U79" s="763"/>
    </row>
    <row r="80" spans="1:21">
      <c r="A80" s="784"/>
      <c r="B80" s="802" t="s">
        <v>1867</v>
      </c>
      <c r="C80" s="757" t="s">
        <v>1</v>
      </c>
      <c r="D80" s="758">
        <v>1</v>
      </c>
      <c r="E80" s="1064"/>
      <c r="F80" s="763">
        <f>D80*E80</f>
        <v>0</v>
      </c>
      <c r="H80" s="757" t="s">
        <v>1</v>
      </c>
      <c r="J80" s="763">
        <f t="shared" si="3"/>
        <v>0</v>
      </c>
      <c r="K80" s="763">
        <f>I80*J80</f>
        <v>0</v>
      </c>
      <c r="M80" s="757" t="s">
        <v>1</v>
      </c>
      <c r="O80" s="763">
        <f t="shared" si="4"/>
        <v>0</v>
      </c>
      <c r="P80" s="763">
        <f>N80*O80</f>
        <v>0</v>
      </c>
      <c r="R80" s="757" t="s">
        <v>1</v>
      </c>
      <c r="S80" s="758">
        <v>1</v>
      </c>
      <c r="T80" s="763">
        <f t="shared" si="5"/>
        <v>0</v>
      </c>
      <c r="U80" s="763">
        <f>S80*T80</f>
        <v>0</v>
      </c>
    </row>
    <row r="81" spans="1:21">
      <c r="A81" s="784"/>
      <c r="B81" s="802"/>
      <c r="E81" s="763"/>
      <c r="F81" s="780"/>
      <c r="J81" s="763"/>
      <c r="K81" s="780"/>
      <c r="O81" s="763"/>
      <c r="P81" s="780"/>
      <c r="T81" s="763"/>
      <c r="U81" s="780"/>
    </row>
    <row r="82" spans="1:21" ht="83.25" customHeight="1">
      <c r="A82" s="784" t="s">
        <v>1466</v>
      </c>
      <c r="B82" s="804" t="s">
        <v>1868</v>
      </c>
      <c r="E82" s="763"/>
      <c r="F82" s="763"/>
      <c r="J82" s="763"/>
      <c r="K82" s="763"/>
      <c r="O82" s="763"/>
      <c r="P82" s="763"/>
      <c r="T82" s="763"/>
      <c r="U82" s="763"/>
    </row>
    <row r="83" spans="1:21">
      <c r="A83" s="784"/>
      <c r="B83" s="802" t="s">
        <v>1869</v>
      </c>
      <c r="C83" s="757" t="s">
        <v>1175</v>
      </c>
      <c r="D83" s="758">
        <v>2</v>
      </c>
      <c r="E83" s="1064"/>
      <c r="F83" s="763">
        <f>D83*E83</f>
        <v>0</v>
      </c>
      <c r="H83" s="757" t="s">
        <v>1175</v>
      </c>
      <c r="J83" s="763">
        <f t="shared" si="3"/>
        <v>0</v>
      </c>
      <c r="K83" s="763">
        <f>I83*J83</f>
        <v>0</v>
      </c>
      <c r="M83" s="757" t="s">
        <v>1175</v>
      </c>
      <c r="O83" s="763">
        <f t="shared" si="4"/>
        <v>0</v>
      </c>
      <c r="P83" s="763">
        <f>N83*O83</f>
        <v>0</v>
      </c>
      <c r="R83" s="757" t="s">
        <v>1175</v>
      </c>
      <c r="S83" s="758">
        <v>2</v>
      </c>
      <c r="T83" s="763">
        <f t="shared" si="5"/>
        <v>0</v>
      </c>
      <c r="U83" s="763">
        <f>S83*T83</f>
        <v>0</v>
      </c>
    </row>
    <row r="84" spans="1:21">
      <c r="A84" s="805"/>
      <c r="E84" s="763"/>
      <c r="F84" s="763"/>
      <c r="J84" s="763"/>
      <c r="K84" s="763"/>
      <c r="O84" s="763"/>
      <c r="P84" s="763"/>
      <c r="T84" s="763"/>
      <c r="U84" s="763"/>
    </row>
    <row r="85" spans="1:21" ht="97.5" customHeight="1">
      <c r="A85" s="784" t="s">
        <v>1494</v>
      </c>
      <c r="B85" s="804" t="s">
        <v>1870</v>
      </c>
      <c r="E85" s="763"/>
      <c r="F85" s="763"/>
      <c r="J85" s="763"/>
      <c r="K85" s="763"/>
      <c r="O85" s="763"/>
      <c r="P85" s="763"/>
      <c r="T85" s="763"/>
      <c r="U85" s="763"/>
    </row>
    <row r="86" spans="1:21">
      <c r="A86" s="784"/>
      <c r="B86" s="802" t="s">
        <v>1828</v>
      </c>
      <c r="C86" s="757" t="s">
        <v>1175</v>
      </c>
      <c r="D86" s="758">
        <v>4</v>
      </c>
      <c r="E86" s="1064"/>
      <c r="F86" s="763">
        <f>D86*E86</f>
        <v>0</v>
      </c>
      <c r="H86" s="757" t="s">
        <v>1175</v>
      </c>
      <c r="J86" s="763">
        <f t="shared" si="3"/>
        <v>0</v>
      </c>
      <c r="K86" s="763">
        <f>I86*J86</f>
        <v>0</v>
      </c>
      <c r="M86" s="757" t="s">
        <v>1175</v>
      </c>
      <c r="O86" s="763">
        <f t="shared" si="4"/>
        <v>0</v>
      </c>
      <c r="P86" s="763">
        <f>N86*O86</f>
        <v>0</v>
      </c>
      <c r="R86" s="757" t="s">
        <v>1175</v>
      </c>
      <c r="S86" s="758">
        <v>4</v>
      </c>
      <c r="T86" s="763">
        <f t="shared" si="5"/>
        <v>0</v>
      </c>
      <c r="U86" s="763">
        <f>S86*T86</f>
        <v>0</v>
      </c>
    </row>
    <row r="87" spans="1:21">
      <c r="A87" s="805"/>
      <c r="E87" s="763"/>
      <c r="F87" s="763"/>
      <c r="J87" s="763"/>
      <c r="K87" s="763"/>
      <c r="O87" s="763"/>
      <c r="P87" s="763"/>
      <c r="T87" s="763"/>
      <c r="U87" s="763"/>
    </row>
    <row r="88" spans="1:21" ht="25.5">
      <c r="A88" s="784" t="s">
        <v>1469</v>
      </c>
      <c r="B88" s="804" t="s">
        <v>1871</v>
      </c>
      <c r="C88" s="757" t="s">
        <v>1</v>
      </c>
      <c r="D88" s="758">
        <v>1</v>
      </c>
      <c r="E88" s="1064"/>
      <c r="F88" s="763">
        <f>D88*E88</f>
        <v>0</v>
      </c>
      <c r="H88" s="757" t="s">
        <v>1</v>
      </c>
      <c r="J88" s="763">
        <f t="shared" si="3"/>
        <v>0</v>
      </c>
      <c r="K88" s="763">
        <f>I88*J88</f>
        <v>0</v>
      </c>
      <c r="M88" s="757" t="s">
        <v>1</v>
      </c>
      <c r="O88" s="763">
        <f t="shared" si="4"/>
        <v>0</v>
      </c>
      <c r="P88" s="763">
        <f>N88*O88</f>
        <v>0</v>
      </c>
      <c r="R88" s="757" t="s">
        <v>1</v>
      </c>
      <c r="S88" s="758">
        <v>1</v>
      </c>
      <c r="T88" s="763">
        <f t="shared" si="5"/>
        <v>0</v>
      </c>
      <c r="U88" s="763">
        <f>S88*T88</f>
        <v>0</v>
      </c>
    </row>
    <row r="89" spans="1:21">
      <c r="A89" s="784"/>
      <c r="B89" s="802"/>
      <c r="E89" s="763"/>
      <c r="F89" s="763"/>
      <c r="J89" s="763"/>
      <c r="K89" s="763"/>
      <c r="O89" s="763"/>
      <c r="P89" s="763"/>
      <c r="T89" s="763"/>
      <c r="U89" s="763"/>
    </row>
    <row r="90" spans="1:21" ht="27" customHeight="1">
      <c r="A90" s="784" t="s">
        <v>1463</v>
      </c>
      <c r="B90" s="804" t="s">
        <v>1872</v>
      </c>
      <c r="E90" s="763"/>
      <c r="F90" s="763"/>
      <c r="J90" s="763"/>
      <c r="K90" s="763"/>
      <c r="O90" s="763"/>
      <c r="P90" s="763"/>
      <c r="T90" s="763"/>
      <c r="U90" s="763"/>
    </row>
    <row r="91" spans="1:21">
      <c r="A91" s="784"/>
      <c r="B91" s="802" t="s">
        <v>1873</v>
      </c>
      <c r="C91" s="757" t="s">
        <v>1</v>
      </c>
      <c r="D91" s="758">
        <v>2</v>
      </c>
      <c r="E91" s="1064"/>
      <c r="F91" s="763">
        <f>D91*E91</f>
        <v>0</v>
      </c>
      <c r="H91" s="757" t="s">
        <v>1</v>
      </c>
      <c r="J91" s="763">
        <f t="shared" si="3"/>
        <v>0</v>
      </c>
      <c r="K91" s="763">
        <f>I91*J91</f>
        <v>0</v>
      </c>
      <c r="M91" s="757" t="s">
        <v>1</v>
      </c>
      <c r="O91" s="763">
        <f t="shared" si="4"/>
        <v>0</v>
      </c>
      <c r="P91" s="763">
        <f>N91*O91</f>
        <v>0</v>
      </c>
      <c r="R91" s="757" t="s">
        <v>1</v>
      </c>
      <c r="S91" s="758">
        <v>2</v>
      </c>
      <c r="T91" s="763">
        <f t="shared" si="5"/>
        <v>0</v>
      </c>
      <c r="U91" s="763">
        <f>S91*T91</f>
        <v>0</v>
      </c>
    </row>
    <row r="92" spans="1:21">
      <c r="A92" s="784"/>
      <c r="B92" s="802"/>
      <c r="E92" s="763"/>
      <c r="F92" s="763"/>
      <c r="J92" s="763"/>
      <c r="K92" s="763"/>
      <c r="O92" s="763"/>
      <c r="P92" s="763"/>
      <c r="T92" s="763"/>
      <c r="U92" s="763"/>
    </row>
    <row r="93" spans="1:21" ht="25.5">
      <c r="A93" s="784" t="s">
        <v>1460</v>
      </c>
      <c r="B93" s="804" t="s">
        <v>1874</v>
      </c>
      <c r="E93" s="763"/>
      <c r="F93" s="763"/>
      <c r="J93" s="763"/>
      <c r="K93" s="763"/>
      <c r="O93" s="763"/>
      <c r="P93" s="763"/>
      <c r="T93" s="763"/>
      <c r="U93" s="763"/>
    </row>
    <row r="94" spans="1:21">
      <c r="A94" s="784"/>
      <c r="B94" s="802" t="s">
        <v>1875</v>
      </c>
      <c r="C94" s="757" t="s">
        <v>1</v>
      </c>
      <c r="D94" s="758">
        <v>1</v>
      </c>
      <c r="E94" s="1064"/>
      <c r="F94" s="763">
        <f>D94*E94</f>
        <v>0</v>
      </c>
      <c r="H94" s="757" t="s">
        <v>1</v>
      </c>
      <c r="J94" s="763">
        <f t="shared" si="3"/>
        <v>0</v>
      </c>
      <c r="K94" s="763">
        <f>I94*J94</f>
        <v>0</v>
      </c>
      <c r="M94" s="757" t="s">
        <v>1</v>
      </c>
      <c r="O94" s="763">
        <f t="shared" si="4"/>
        <v>0</v>
      </c>
      <c r="P94" s="763">
        <f>N94*O94</f>
        <v>0</v>
      </c>
      <c r="R94" s="757" t="s">
        <v>1</v>
      </c>
      <c r="S94" s="758">
        <v>1</v>
      </c>
      <c r="T94" s="763">
        <f t="shared" si="5"/>
        <v>0</v>
      </c>
      <c r="U94" s="763">
        <f>S94*T94</f>
        <v>0</v>
      </c>
    </row>
    <row r="95" spans="1:21">
      <c r="A95" s="784"/>
      <c r="B95" s="802"/>
      <c r="E95" s="763"/>
      <c r="F95" s="781"/>
      <c r="J95" s="763"/>
      <c r="K95" s="781"/>
      <c r="O95" s="763"/>
      <c r="P95" s="781"/>
      <c r="T95" s="763"/>
      <c r="U95" s="781"/>
    </row>
    <row r="96" spans="1:21" ht="59.25" customHeight="1">
      <c r="A96" s="784" t="s">
        <v>1484</v>
      </c>
      <c r="B96" s="756" t="s">
        <v>1876</v>
      </c>
      <c r="C96" s="799"/>
      <c r="E96" s="780"/>
      <c r="F96" s="780"/>
      <c r="H96" s="799"/>
      <c r="J96" s="763"/>
      <c r="K96" s="780"/>
      <c r="M96" s="799"/>
      <c r="O96" s="763"/>
      <c r="P96" s="780"/>
      <c r="R96" s="799"/>
      <c r="T96" s="763"/>
      <c r="U96" s="780"/>
    </row>
    <row r="97" spans="1:21">
      <c r="A97" s="784"/>
      <c r="B97" s="756" t="s">
        <v>1875</v>
      </c>
      <c r="C97" s="799" t="s">
        <v>1175</v>
      </c>
      <c r="D97" s="758">
        <v>5</v>
      </c>
      <c r="E97" s="1061"/>
      <c r="F97" s="763">
        <f>D97*E97</f>
        <v>0</v>
      </c>
      <c r="H97" s="799" t="s">
        <v>1175</v>
      </c>
      <c r="J97" s="763">
        <f t="shared" si="3"/>
        <v>0</v>
      </c>
      <c r="K97" s="763">
        <f>I97*J97</f>
        <v>0</v>
      </c>
      <c r="M97" s="799" t="s">
        <v>1175</v>
      </c>
      <c r="O97" s="763">
        <f t="shared" si="4"/>
        <v>0</v>
      </c>
      <c r="P97" s="763">
        <f>N97*O97</f>
        <v>0</v>
      </c>
      <c r="R97" s="799" t="s">
        <v>1175</v>
      </c>
      <c r="S97" s="758">
        <v>5</v>
      </c>
      <c r="T97" s="763">
        <f t="shared" si="5"/>
        <v>0</v>
      </c>
      <c r="U97" s="763">
        <f>S97*T97</f>
        <v>0</v>
      </c>
    </row>
    <row r="98" spans="1:21">
      <c r="A98" s="784"/>
      <c r="B98" s="756" t="s">
        <v>1828</v>
      </c>
      <c r="C98" s="799" t="s">
        <v>1175</v>
      </c>
      <c r="D98" s="758">
        <v>10</v>
      </c>
      <c r="E98" s="1061"/>
      <c r="F98" s="763">
        <f>D98*E98</f>
        <v>0</v>
      </c>
      <c r="H98" s="799" t="s">
        <v>1175</v>
      </c>
      <c r="J98" s="763">
        <f t="shared" si="3"/>
        <v>0</v>
      </c>
      <c r="K98" s="763">
        <f>I98*J98</f>
        <v>0</v>
      </c>
      <c r="M98" s="799" t="s">
        <v>1175</v>
      </c>
      <c r="O98" s="763">
        <f t="shared" si="4"/>
        <v>0</v>
      </c>
      <c r="P98" s="763">
        <f>N98*O98</f>
        <v>0</v>
      </c>
      <c r="R98" s="799" t="s">
        <v>1175</v>
      </c>
      <c r="S98" s="758">
        <v>10</v>
      </c>
      <c r="T98" s="763">
        <f t="shared" si="5"/>
        <v>0</v>
      </c>
      <c r="U98" s="763">
        <f>S98*T98</f>
        <v>0</v>
      </c>
    </row>
    <row r="99" spans="1:21">
      <c r="A99" s="784"/>
      <c r="B99" s="756" t="s">
        <v>1826</v>
      </c>
      <c r="C99" s="799" t="s">
        <v>1175</v>
      </c>
      <c r="D99" s="758">
        <v>20</v>
      </c>
      <c r="E99" s="1061"/>
      <c r="F99" s="763">
        <f>D99*E99</f>
        <v>0</v>
      </c>
      <c r="H99" s="799" t="s">
        <v>1175</v>
      </c>
      <c r="J99" s="763">
        <f t="shared" si="3"/>
        <v>0</v>
      </c>
      <c r="K99" s="763">
        <f>I99*J99</f>
        <v>0</v>
      </c>
      <c r="M99" s="799" t="s">
        <v>1175</v>
      </c>
      <c r="O99" s="763">
        <f t="shared" si="4"/>
        <v>0</v>
      </c>
      <c r="P99" s="763">
        <f>N99*O99</f>
        <v>0</v>
      </c>
      <c r="R99" s="799" t="s">
        <v>1175</v>
      </c>
      <c r="S99" s="758">
        <v>20</v>
      </c>
      <c r="T99" s="763">
        <f t="shared" si="5"/>
        <v>0</v>
      </c>
      <c r="U99" s="763">
        <f>S99*T99</f>
        <v>0</v>
      </c>
    </row>
    <row r="100" spans="1:21">
      <c r="A100" s="784"/>
      <c r="C100" s="799"/>
      <c r="E100" s="780"/>
      <c r="F100" s="780"/>
      <c r="H100" s="799"/>
      <c r="J100" s="763"/>
      <c r="K100" s="780"/>
      <c r="M100" s="799"/>
      <c r="O100" s="763"/>
      <c r="P100" s="780"/>
      <c r="R100" s="799"/>
      <c r="T100" s="763"/>
      <c r="U100" s="780"/>
    </row>
    <row r="101" spans="1:21">
      <c r="A101" s="784" t="s">
        <v>1259</v>
      </c>
      <c r="B101" s="804" t="s">
        <v>1877</v>
      </c>
      <c r="E101" s="763"/>
      <c r="F101" s="763"/>
      <c r="J101" s="763"/>
      <c r="K101" s="763"/>
      <c r="O101" s="763"/>
      <c r="P101" s="763"/>
      <c r="T101" s="763"/>
      <c r="U101" s="763"/>
    </row>
    <row r="102" spans="1:21">
      <c r="A102" s="784"/>
      <c r="B102" s="802" t="s">
        <v>1826</v>
      </c>
      <c r="C102" s="757" t="s">
        <v>1</v>
      </c>
      <c r="D102" s="758">
        <v>6</v>
      </c>
      <c r="E102" s="1064"/>
      <c r="F102" s="763">
        <f>D102*E102</f>
        <v>0</v>
      </c>
      <c r="H102" s="757" t="s">
        <v>1</v>
      </c>
      <c r="J102" s="763">
        <f t="shared" si="3"/>
        <v>0</v>
      </c>
      <c r="K102" s="763">
        <f>I102*J102</f>
        <v>0</v>
      </c>
      <c r="M102" s="757" t="s">
        <v>1</v>
      </c>
      <c r="O102" s="763">
        <f t="shared" si="4"/>
        <v>0</v>
      </c>
      <c r="P102" s="763">
        <f>N102*O102</f>
        <v>0</v>
      </c>
      <c r="R102" s="757" t="s">
        <v>1</v>
      </c>
      <c r="S102" s="758">
        <v>6</v>
      </c>
      <c r="T102" s="763">
        <f t="shared" si="5"/>
        <v>0</v>
      </c>
      <c r="U102" s="763">
        <f>S102*T102</f>
        <v>0</v>
      </c>
    </row>
    <row r="103" spans="1:21">
      <c r="A103" s="784"/>
      <c r="B103" s="802"/>
      <c r="E103" s="763"/>
      <c r="F103" s="781"/>
      <c r="J103" s="763"/>
      <c r="K103" s="781"/>
      <c r="O103" s="763"/>
      <c r="P103" s="781"/>
      <c r="T103" s="763"/>
      <c r="U103" s="781"/>
    </row>
    <row r="104" spans="1:21" ht="68.25">
      <c r="A104" s="755">
        <v>11</v>
      </c>
      <c r="B104" s="756" t="s">
        <v>2141</v>
      </c>
      <c r="C104" s="777" t="s">
        <v>1</v>
      </c>
      <c r="D104" s="758">
        <v>3</v>
      </c>
      <c r="E104" s="1060"/>
      <c r="F104" s="763">
        <f>D104*E104</f>
        <v>0</v>
      </c>
      <c r="H104" s="777" t="s">
        <v>1</v>
      </c>
      <c r="J104" s="763">
        <f t="shared" si="3"/>
        <v>0</v>
      </c>
      <c r="K104" s="763">
        <f>I104*J104</f>
        <v>0</v>
      </c>
      <c r="M104" s="777" t="s">
        <v>1</v>
      </c>
      <c r="O104" s="763">
        <f t="shared" si="4"/>
        <v>0</v>
      </c>
      <c r="P104" s="763">
        <f>N104*O104</f>
        <v>0</v>
      </c>
      <c r="R104" s="777" t="s">
        <v>1</v>
      </c>
      <c r="S104" s="758">
        <v>3</v>
      </c>
      <c r="T104" s="763">
        <f t="shared" si="5"/>
        <v>0</v>
      </c>
      <c r="U104" s="763">
        <f>S104*T104</f>
        <v>0</v>
      </c>
    </row>
    <row r="105" spans="1:21">
      <c r="C105" s="777"/>
      <c r="E105" s="778"/>
      <c r="F105" s="779"/>
      <c r="H105" s="777"/>
      <c r="J105" s="763"/>
      <c r="K105" s="779"/>
      <c r="M105" s="777"/>
      <c r="O105" s="763"/>
      <c r="P105" s="779"/>
      <c r="R105" s="777"/>
      <c r="T105" s="763"/>
      <c r="U105" s="779"/>
    </row>
    <row r="106" spans="1:21">
      <c r="A106" s="755">
        <v>12</v>
      </c>
      <c r="B106" s="756" t="s">
        <v>1878</v>
      </c>
      <c r="C106" s="777" t="s">
        <v>1</v>
      </c>
      <c r="D106" s="758">
        <v>3</v>
      </c>
      <c r="E106" s="1060"/>
      <c r="F106" s="763">
        <f>D106*E106</f>
        <v>0</v>
      </c>
      <c r="H106" s="777" t="s">
        <v>1</v>
      </c>
      <c r="J106" s="763">
        <f t="shared" si="3"/>
        <v>0</v>
      </c>
      <c r="K106" s="763">
        <f>I106*J106</f>
        <v>0</v>
      </c>
      <c r="M106" s="777" t="s">
        <v>1</v>
      </c>
      <c r="O106" s="763">
        <f t="shared" si="4"/>
        <v>0</v>
      </c>
      <c r="P106" s="763">
        <f>N106*O106</f>
        <v>0</v>
      </c>
      <c r="R106" s="777" t="s">
        <v>1</v>
      </c>
      <c r="S106" s="758">
        <v>3</v>
      </c>
      <c r="T106" s="763">
        <f t="shared" si="5"/>
        <v>0</v>
      </c>
      <c r="U106" s="763">
        <f>S106*T106</f>
        <v>0</v>
      </c>
    </row>
    <row r="107" spans="1:21">
      <c r="A107" s="784"/>
      <c r="C107" s="777"/>
      <c r="E107" s="778"/>
      <c r="F107" s="779"/>
      <c r="H107" s="777"/>
      <c r="J107" s="763"/>
      <c r="K107" s="779"/>
      <c r="M107" s="777"/>
      <c r="O107" s="763"/>
      <c r="P107" s="779"/>
      <c r="R107" s="777"/>
      <c r="T107" s="763"/>
      <c r="U107" s="779"/>
    </row>
    <row r="108" spans="1:21" ht="30.75" customHeight="1">
      <c r="A108" s="755">
        <v>13</v>
      </c>
      <c r="B108" s="756" t="s">
        <v>1879</v>
      </c>
      <c r="C108" s="777" t="s">
        <v>1</v>
      </c>
      <c r="D108" s="758">
        <v>3</v>
      </c>
      <c r="E108" s="1060"/>
      <c r="F108" s="763">
        <f>D108*E108</f>
        <v>0</v>
      </c>
      <c r="H108" s="777" t="s">
        <v>1</v>
      </c>
      <c r="J108" s="763">
        <f t="shared" si="3"/>
        <v>0</v>
      </c>
      <c r="K108" s="763">
        <f>I108*J108</f>
        <v>0</v>
      </c>
      <c r="M108" s="777" t="s">
        <v>1</v>
      </c>
      <c r="O108" s="763">
        <f t="shared" si="4"/>
        <v>0</v>
      </c>
      <c r="P108" s="763">
        <f>N108*O108</f>
        <v>0</v>
      </c>
      <c r="R108" s="777" t="s">
        <v>1</v>
      </c>
      <c r="S108" s="758">
        <v>3</v>
      </c>
      <c r="T108" s="763">
        <f t="shared" si="5"/>
        <v>0</v>
      </c>
      <c r="U108" s="763">
        <f>S108*T108</f>
        <v>0</v>
      </c>
    </row>
    <row r="109" spans="1:21">
      <c r="A109" s="784"/>
      <c r="C109" s="777"/>
      <c r="E109" s="778"/>
      <c r="F109" s="779"/>
      <c r="H109" s="777"/>
      <c r="J109" s="763"/>
      <c r="K109" s="779"/>
      <c r="M109" s="777"/>
      <c r="O109" s="763"/>
      <c r="P109" s="779"/>
      <c r="R109" s="777"/>
      <c r="T109" s="763"/>
      <c r="U109" s="779"/>
    </row>
    <row r="110" spans="1:21" ht="56.25" customHeight="1">
      <c r="A110" s="784" t="s">
        <v>1263</v>
      </c>
      <c r="B110" s="804" t="s">
        <v>1880</v>
      </c>
      <c r="C110" s="757" t="s">
        <v>1</v>
      </c>
      <c r="D110" s="758">
        <v>9</v>
      </c>
      <c r="E110" s="1064"/>
      <c r="F110" s="763">
        <f>D110*E110</f>
        <v>0</v>
      </c>
      <c r="H110" s="757" t="s">
        <v>1</v>
      </c>
      <c r="J110" s="763">
        <f t="shared" si="3"/>
        <v>0</v>
      </c>
      <c r="K110" s="763">
        <f>I110*J110</f>
        <v>0</v>
      </c>
      <c r="M110" s="757" t="s">
        <v>1</v>
      </c>
      <c r="O110" s="763">
        <f t="shared" si="4"/>
        <v>0</v>
      </c>
      <c r="P110" s="763">
        <f>N110*O110</f>
        <v>0</v>
      </c>
      <c r="R110" s="757" t="s">
        <v>1</v>
      </c>
      <c r="S110" s="758">
        <v>9</v>
      </c>
      <c r="T110" s="763">
        <f t="shared" si="5"/>
        <v>0</v>
      </c>
      <c r="U110" s="763">
        <f>S110*T110</f>
        <v>0</v>
      </c>
    </row>
    <row r="111" spans="1:21">
      <c r="A111" s="805"/>
      <c r="E111" s="763"/>
      <c r="F111" s="763"/>
      <c r="J111" s="763"/>
      <c r="K111" s="763"/>
      <c r="O111" s="763"/>
      <c r="P111" s="763"/>
      <c r="T111" s="763"/>
      <c r="U111" s="763"/>
    </row>
    <row r="112" spans="1:21" ht="56.25" customHeight="1">
      <c r="A112" s="784" t="s">
        <v>1264</v>
      </c>
      <c r="B112" s="804" t="s">
        <v>1881</v>
      </c>
      <c r="C112" s="757" t="s">
        <v>1</v>
      </c>
      <c r="D112" s="758">
        <v>3</v>
      </c>
      <c r="E112" s="1064"/>
      <c r="F112" s="763">
        <f>D112*E112</f>
        <v>0</v>
      </c>
      <c r="H112" s="757" t="s">
        <v>1</v>
      </c>
      <c r="J112" s="763">
        <f t="shared" si="3"/>
        <v>0</v>
      </c>
      <c r="K112" s="763">
        <f>I112*J112</f>
        <v>0</v>
      </c>
      <c r="M112" s="757" t="s">
        <v>1</v>
      </c>
      <c r="O112" s="763">
        <f t="shared" si="4"/>
        <v>0</v>
      </c>
      <c r="P112" s="763">
        <f>N112*O112</f>
        <v>0</v>
      </c>
      <c r="R112" s="757" t="s">
        <v>1</v>
      </c>
      <c r="S112" s="758">
        <v>3</v>
      </c>
      <c r="T112" s="763">
        <f t="shared" si="5"/>
        <v>0</v>
      </c>
      <c r="U112" s="763">
        <f>S112*T112</f>
        <v>0</v>
      </c>
    </row>
    <row r="113" spans="1:21">
      <c r="A113" s="784"/>
      <c r="B113" s="802"/>
      <c r="E113" s="763"/>
      <c r="F113" s="763"/>
      <c r="J113" s="763"/>
      <c r="K113" s="763"/>
      <c r="O113" s="763"/>
      <c r="P113" s="763"/>
      <c r="T113" s="763"/>
      <c r="U113" s="763"/>
    </row>
    <row r="114" spans="1:21" ht="57.75" customHeight="1">
      <c r="A114" s="784" t="s">
        <v>1472</v>
      </c>
      <c r="B114" s="802" t="s">
        <v>1882</v>
      </c>
      <c r="C114" s="757" t="s">
        <v>3</v>
      </c>
      <c r="D114" s="758">
        <v>3</v>
      </c>
      <c r="E114" s="1064"/>
      <c r="F114" s="763">
        <f>D114*E114</f>
        <v>0</v>
      </c>
      <c r="H114" s="757" t="s">
        <v>3</v>
      </c>
      <c r="J114" s="763">
        <f t="shared" si="3"/>
        <v>0</v>
      </c>
      <c r="K114" s="763">
        <f>I114*J114</f>
        <v>0</v>
      </c>
      <c r="M114" s="757" t="s">
        <v>3</v>
      </c>
      <c r="O114" s="763">
        <f t="shared" si="4"/>
        <v>0</v>
      </c>
      <c r="P114" s="763">
        <f>N114*O114</f>
        <v>0</v>
      </c>
      <c r="R114" s="757" t="s">
        <v>3</v>
      </c>
      <c r="S114" s="758">
        <v>3</v>
      </c>
      <c r="T114" s="763">
        <f t="shared" si="5"/>
        <v>0</v>
      </c>
      <c r="U114" s="763">
        <f>S114*T114</f>
        <v>0</v>
      </c>
    </row>
    <row r="115" spans="1:21">
      <c r="C115" s="799"/>
      <c r="E115" s="780"/>
      <c r="F115" s="786"/>
      <c r="H115" s="799"/>
      <c r="J115" s="763"/>
      <c r="K115" s="786"/>
      <c r="M115" s="799"/>
      <c r="O115" s="763"/>
      <c r="P115" s="786"/>
      <c r="R115" s="799"/>
      <c r="T115" s="763"/>
      <c r="U115" s="786"/>
    </row>
    <row r="116" spans="1:21" ht="16.5" customHeight="1">
      <c r="A116" s="805" t="s">
        <v>44</v>
      </c>
      <c r="B116" s="782" t="s">
        <v>1883</v>
      </c>
      <c r="C116" s="782"/>
      <c r="D116" s="782"/>
      <c r="E116" s="782"/>
      <c r="F116" s="782"/>
      <c r="H116" s="761"/>
      <c r="I116" s="761"/>
      <c r="J116" s="763"/>
      <c r="K116" s="761"/>
      <c r="M116" s="761"/>
      <c r="N116" s="761"/>
      <c r="O116" s="763"/>
      <c r="P116" s="761"/>
      <c r="R116" s="761"/>
      <c r="S116" s="761"/>
      <c r="T116" s="763"/>
      <c r="U116" s="761"/>
    </row>
    <row r="117" spans="1:21">
      <c r="A117" s="794"/>
      <c r="C117" s="761"/>
      <c r="D117" s="768"/>
      <c r="E117" s="763"/>
      <c r="F117" s="764"/>
      <c r="H117" s="761"/>
      <c r="I117" s="768"/>
      <c r="J117" s="763"/>
      <c r="K117" s="764"/>
      <c r="M117" s="761"/>
      <c r="N117" s="768"/>
      <c r="O117" s="763"/>
      <c r="P117" s="764"/>
      <c r="R117" s="761"/>
      <c r="S117" s="768"/>
      <c r="T117" s="763"/>
      <c r="U117" s="764"/>
    </row>
    <row r="118" spans="1:21" ht="149.25" customHeight="1">
      <c r="A118" s="805" t="s">
        <v>1475</v>
      </c>
      <c r="B118" s="756" t="s">
        <v>1884</v>
      </c>
      <c r="C118" s="777" t="s">
        <v>1256</v>
      </c>
      <c r="D118" s="768">
        <v>1</v>
      </c>
      <c r="E118" s="1062"/>
      <c r="F118" s="763">
        <f>D118*E118</f>
        <v>0</v>
      </c>
      <c r="H118" s="777" t="s">
        <v>1256</v>
      </c>
      <c r="I118" s="768"/>
      <c r="J118" s="763">
        <f t="shared" si="3"/>
        <v>0</v>
      </c>
      <c r="K118" s="763">
        <f>I118*J118</f>
        <v>0</v>
      </c>
      <c r="M118" s="777" t="s">
        <v>1256</v>
      </c>
      <c r="N118" s="768"/>
      <c r="O118" s="763">
        <f t="shared" si="4"/>
        <v>0</v>
      </c>
      <c r="P118" s="763">
        <f>N118*O118</f>
        <v>0</v>
      </c>
      <c r="R118" s="777" t="s">
        <v>1256</v>
      </c>
      <c r="S118" s="768">
        <v>1</v>
      </c>
      <c r="T118" s="763">
        <f t="shared" si="5"/>
        <v>0</v>
      </c>
      <c r="U118" s="763">
        <f>S118*T118</f>
        <v>0</v>
      </c>
    </row>
    <row r="119" spans="1:21">
      <c r="A119" s="805"/>
      <c r="C119" s="777"/>
      <c r="D119" s="768"/>
      <c r="E119" s="781"/>
      <c r="F119" s="777"/>
      <c r="H119" s="777"/>
      <c r="I119" s="768"/>
      <c r="J119" s="763"/>
      <c r="K119" s="777"/>
      <c r="M119" s="777"/>
      <c r="N119" s="768"/>
      <c r="O119" s="763"/>
      <c r="P119" s="777"/>
      <c r="R119" s="777"/>
      <c r="S119" s="768"/>
      <c r="T119" s="763"/>
      <c r="U119" s="777"/>
    </row>
    <row r="120" spans="1:21" ht="144.6" customHeight="1">
      <c r="A120" s="805" t="s">
        <v>1864</v>
      </c>
      <c r="B120" s="756" t="s">
        <v>1885</v>
      </c>
      <c r="C120" s="777" t="s">
        <v>1256</v>
      </c>
      <c r="D120" s="768">
        <v>2</v>
      </c>
      <c r="E120" s="1062"/>
      <c r="F120" s="763">
        <f>D120*E120</f>
        <v>0</v>
      </c>
      <c r="H120" s="777" t="s">
        <v>1256</v>
      </c>
      <c r="I120" s="768"/>
      <c r="J120" s="763">
        <f t="shared" si="3"/>
        <v>0</v>
      </c>
      <c r="K120" s="763">
        <f>I120*J120</f>
        <v>0</v>
      </c>
      <c r="M120" s="777" t="s">
        <v>1256</v>
      </c>
      <c r="N120" s="768"/>
      <c r="O120" s="763">
        <f t="shared" si="4"/>
        <v>0</v>
      </c>
      <c r="P120" s="763">
        <f>N120*O120</f>
        <v>0</v>
      </c>
      <c r="R120" s="777" t="s">
        <v>1256</v>
      </c>
      <c r="S120" s="768">
        <v>2</v>
      </c>
      <c r="T120" s="763">
        <f t="shared" si="5"/>
        <v>0</v>
      </c>
      <c r="U120" s="763">
        <f>S120*T120</f>
        <v>0</v>
      </c>
    </row>
    <row r="121" spans="1:21">
      <c r="A121" s="805"/>
      <c r="C121" s="777"/>
      <c r="D121" s="768"/>
      <c r="E121" s="781"/>
      <c r="F121" s="777"/>
      <c r="H121" s="777"/>
      <c r="I121" s="768"/>
      <c r="J121" s="763"/>
      <c r="K121" s="777"/>
      <c r="M121" s="777"/>
      <c r="N121" s="768"/>
      <c r="O121" s="763"/>
      <c r="P121" s="777"/>
      <c r="R121" s="777"/>
      <c r="S121" s="768"/>
      <c r="T121" s="763"/>
      <c r="U121" s="777"/>
    </row>
    <row r="122" spans="1:21" ht="133.9" customHeight="1">
      <c r="A122" s="805" t="s">
        <v>1455</v>
      </c>
      <c r="B122" s="756" t="s">
        <v>1886</v>
      </c>
      <c r="C122" s="777" t="s">
        <v>1256</v>
      </c>
      <c r="D122" s="768">
        <v>1</v>
      </c>
      <c r="E122" s="1062"/>
      <c r="F122" s="777">
        <f>D122*E122</f>
        <v>0</v>
      </c>
      <c r="H122" s="777" t="s">
        <v>1256</v>
      </c>
      <c r="I122" s="768"/>
      <c r="J122" s="763">
        <f t="shared" si="3"/>
        <v>0</v>
      </c>
      <c r="K122" s="777"/>
      <c r="M122" s="777" t="s">
        <v>1256</v>
      </c>
      <c r="N122" s="768"/>
      <c r="O122" s="763">
        <f t="shared" si="4"/>
        <v>0</v>
      </c>
      <c r="P122" s="777"/>
      <c r="R122" s="777" t="s">
        <v>1256</v>
      </c>
      <c r="S122" s="768">
        <v>1</v>
      </c>
      <c r="T122" s="763">
        <f t="shared" si="5"/>
        <v>0</v>
      </c>
      <c r="U122" s="777">
        <f>S122*T122</f>
        <v>0</v>
      </c>
    </row>
    <row r="123" spans="1:21">
      <c r="A123" s="805"/>
      <c r="C123" s="777"/>
      <c r="D123" s="768"/>
      <c r="E123" s="781"/>
      <c r="F123" s="777"/>
      <c r="H123" s="777"/>
      <c r="I123" s="768"/>
      <c r="J123" s="763"/>
      <c r="K123" s="777"/>
      <c r="M123" s="777"/>
      <c r="N123" s="768"/>
      <c r="O123" s="763"/>
      <c r="P123" s="777"/>
      <c r="R123" s="777"/>
      <c r="S123" s="768"/>
      <c r="T123" s="763"/>
      <c r="U123" s="777"/>
    </row>
    <row r="124" spans="1:21" ht="70.5" customHeight="1">
      <c r="A124" s="805" t="s">
        <v>1466</v>
      </c>
      <c r="B124" s="756" t="s">
        <v>1887</v>
      </c>
      <c r="C124" s="777" t="s">
        <v>1256</v>
      </c>
      <c r="D124" s="768">
        <v>9</v>
      </c>
      <c r="E124" s="1062"/>
      <c r="F124" s="763">
        <f>D124*E124</f>
        <v>0</v>
      </c>
      <c r="H124" s="777" t="s">
        <v>1256</v>
      </c>
      <c r="I124" s="768"/>
      <c r="J124" s="763">
        <f t="shared" si="3"/>
        <v>0</v>
      </c>
      <c r="K124" s="763">
        <f>I124*J124</f>
        <v>0</v>
      </c>
      <c r="M124" s="777" t="s">
        <v>1256</v>
      </c>
      <c r="N124" s="768"/>
      <c r="O124" s="763">
        <f t="shared" si="4"/>
        <v>0</v>
      </c>
      <c r="P124" s="763">
        <f>N124*O124</f>
        <v>0</v>
      </c>
      <c r="R124" s="777" t="s">
        <v>1256</v>
      </c>
      <c r="S124" s="768">
        <v>9</v>
      </c>
      <c r="T124" s="763">
        <f t="shared" si="5"/>
        <v>0</v>
      </c>
      <c r="U124" s="763">
        <f>S124*T124</f>
        <v>0</v>
      </c>
    </row>
    <row r="125" spans="1:21">
      <c r="A125" s="805"/>
      <c r="C125" s="777"/>
      <c r="D125" s="768"/>
      <c r="E125" s="781"/>
      <c r="F125" s="777"/>
      <c r="H125" s="777"/>
      <c r="I125" s="768"/>
      <c r="J125" s="763"/>
      <c r="K125" s="777"/>
      <c r="M125" s="777"/>
      <c r="N125" s="768"/>
      <c r="O125" s="763"/>
      <c r="P125" s="777"/>
      <c r="R125" s="777"/>
      <c r="S125" s="768"/>
      <c r="T125" s="763"/>
      <c r="U125" s="777"/>
    </row>
    <row r="126" spans="1:21" ht="37.5" customHeight="1">
      <c r="A126" s="805" t="s">
        <v>1494</v>
      </c>
      <c r="B126" s="756" t="s">
        <v>1888</v>
      </c>
      <c r="C126" s="777"/>
      <c r="D126" s="768"/>
      <c r="E126" s="781"/>
      <c r="F126" s="777"/>
      <c r="H126" s="777"/>
      <c r="I126" s="768"/>
      <c r="J126" s="763"/>
      <c r="K126" s="777"/>
      <c r="M126" s="777"/>
      <c r="N126" s="768"/>
      <c r="O126" s="763"/>
      <c r="P126" s="777"/>
      <c r="R126" s="777"/>
      <c r="S126" s="768"/>
      <c r="T126" s="763"/>
      <c r="U126" s="777"/>
    </row>
    <row r="127" spans="1:21">
      <c r="A127" s="805"/>
      <c r="B127" s="756" t="s">
        <v>1889</v>
      </c>
      <c r="C127" s="767" t="s">
        <v>1256</v>
      </c>
      <c r="D127" s="768">
        <v>9</v>
      </c>
      <c r="E127" s="1062"/>
      <c r="F127" s="763">
        <f>D127*E127</f>
        <v>0</v>
      </c>
      <c r="H127" s="767" t="s">
        <v>1256</v>
      </c>
      <c r="I127" s="768"/>
      <c r="J127" s="763">
        <f t="shared" si="3"/>
        <v>0</v>
      </c>
      <c r="K127" s="763">
        <f>I127*J127</f>
        <v>0</v>
      </c>
      <c r="M127" s="767" t="s">
        <v>1256</v>
      </c>
      <c r="N127" s="768"/>
      <c r="O127" s="763">
        <f t="shared" si="4"/>
        <v>0</v>
      </c>
      <c r="P127" s="763">
        <f>N127*O127</f>
        <v>0</v>
      </c>
      <c r="R127" s="767" t="s">
        <v>1256</v>
      </c>
      <c r="S127" s="768">
        <v>9</v>
      </c>
      <c r="T127" s="763">
        <f t="shared" si="5"/>
        <v>0</v>
      </c>
      <c r="U127" s="763">
        <f>S127*T127</f>
        <v>0</v>
      </c>
    </row>
    <row r="128" spans="1:21">
      <c r="A128" s="805"/>
      <c r="C128" s="777"/>
      <c r="D128" s="768"/>
      <c r="E128" s="781"/>
      <c r="F128" s="777"/>
      <c r="H128" s="777"/>
      <c r="I128" s="768"/>
      <c r="J128" s="763"/>
      <c r="K128" s="777"/>
      <c r="M128" s="777"/>
      <c r="N128" s="768"/>
      <c r="O128" s="763"/>
      <c r="P128" s="777"/>
      <c r="R128" s="777"/>
      <c r="S128" s="768"/>
      <c r="T128" s="763"/>
      <c r="U128" s="777"/>
    </row>
    <row r="129" spans="1:21">
      <c r="A129" s="805" t="s">
        <v>1469</v>
      </c>
      <c r="B129" s="756" t="s">
        <v>1890</v>
      </c>
      <c r="C129" s="767" t="s">
        <v>1256</v>
      </c>
      <c r="D129" s="768">
        <v>1</v>
      </c>
      <c r="E129" s="1062"/>
      <c r="F129" s="763">
        <f>D129*E129</f>
        <v>0</v>
      </c>
      <c r="H129" s="767" t="s">
        <v>1256</v>
      </c>
      <c r="I129" s="768"/>
      <c r="J129" s="763">
        <f t="shared" si="3"/>
        <v>0</v>
      </c>
      <c r="K129" s="763">
        <f>I129*J129</f>
        <v>0</v>
      </c>
      <c r="M129" s="767" t="s">
        <v>1256</v>
      </c>
      <c r="N129" s="768"/>
      <c r="O129" s="763">
        <f t="shared" si="4"/>
        <v>0</v>
      </c>
      <c r="P129" s="763">
        <f>N129*O129</f>
        <v>0</v>
      </c>
      <c r="R129" s="767" t="s">
        <v>1256</v>
      </c>
      <c r="S129" s="768">
        <v>1</v>
      </c>
      <c r="T129" s="763">
        <f t="shared" si="5"/>
        <v>0</v>
      </c>
      <c r="U129" s="763">
        <f>S129*T129</f>
        <v>0</v>
      </c>
    </row>
    <row r="130" spans="1:21">
      <c r="A130" s="794"/>
      <c r="C130" s="761"/>
      <c r="D130" s="806"/>
      <c r="E130" s="763"/>
      <c r="F130" s="761"/>
      <c r="H130" s="761"/>
      <c r="I130" s="806"/>
      <c r="J130" s="763"/>
      <c r="K130" s="761"/>
      <c r="M130" s="761"/>
      <c r="N130" s="806"/>
      <c r="O130" s="763"/>
      <c r="P130" s="761"/>
      <c r="R130" s="761"/>
      <c r="S130" s="806"/>
      <c r="T130" s="763"/>
      <c r="U130" s="761"/>
    </row>
    <row r="131" spans="1:21" ht="52.5" customHeight="1">
      <c r="A131" s="805" t="s">
        <v>1463</v>
      </c>
      <c r="B131" s="756" t="s">
        <v>1891</v>
      </c>
      <c r="C131" s="767" t="s">
        <v>1256</v>
      </c>
      <c r="D131" s="768">
        <v>4</v>
      </c>
      <c r="E131" s="1062"/>
      <c r="F131" s="763">
        <f>D131*E131</f>
        <v>0</v>
      </c>
      <c r="H131" s="767" t="s">
        <v>1256</v>
      </c>
      <c r="I131" s="768"/>
      <c r="J131" s="763">
        <f t="shared" si="3"/>
        <v>0</v>
      </c>
      <c r="K131" s="763">
        <f>I131*J131</f>
        <v>0</v>
      </c>
      <c r="M131" s="767" t="s">
        <v>1256</v>
      </c>
      <c r="N131" s="768"/>
      <c r="O131" s="763">
        <f t="shared" si="4"/>
        <v>0</v>
      </c>
      <c r="P131" s="763">
        <f>N131*O131</f>
        <v>0</v>
      </c>
      <c r="R131" s="767" t="s">
        <v>1256</v>
      </c>
      <c r="S131" s="768">
        <v>4</v>
      </c>
      <c r="T131" s="763">
        <f t="shared" si="5"/>
        <v>0</v>
      </c>
      <c r="U131" s="763">
        <f>S131*T131</f>
        <v>0</v>
      </c>
    </row>
    <row r="132" spans="1:21">
      <c r="A132" s="805"/>
      <c r="C132" s="767"/>
      <c r="D132" s="768"/>
      <c r="E132" s="781"/>
      <c r="F132" s="777"/>
      <c r="H132" s="767"/>
      <c r="I132" s="768"/>
      <c r="J132" s="763"/>
      <c r="K132" s="777"/>
      <c r="M132" s="767"/>
      <c r="N132" s="768"/>
      <c r="O132" s="763"/>
      <c r="P132" s="777"/>
      <c r="R132" s="767"/>
      <c r="S132" s="768"/>
      <c r="T132" s="763"/>
      <c r="U132" s="777"/>
    </row>
    <row r="133" spans="1:21" ht="75" customHeight="1">
      <c r="A133" s="805" t="s">
        <v>1460</v>
      </c>
      <c r="B133" s="756" t="s">
        <v>1892</v>
      </c>
      <c r="C133" s="767" t="s">
        <v>1256</v>
      </c>
      <c r="D133" s="768">
        <v>3</v>
      </c>
      <c r="E133" s="1062"/>
      <c r="F133" s="763">
        <f>D133*E133</f>
        <v>0</v>
      </c>
      <c r="H133" s="767" t="s">
        <v>1256</v>
      </c>
      <c r="I133" s="768"/>
      <c r="J133" s="763">
        <f t="shared" si="3"/>
        <v>0</v>
      </c>
      <c r="K133" s="763">
        <f>I133*J133</f>
        <v>0</v>
      </c>
      <c r="M133" s="767" t="s">
        <v>1256</v>
      </c>
      <c r="N133" s="768"/>
      <c r="O133" s="763">
        <f t="shared" si="4"/>
        <v>0</v>
      </c>
      <c r="P133" s="763">
        <f>N133*O133</f>
        <v>0</v>
      </c>
      <c r="R133" s="767" t="s">
        <v>1256</v>
      </c>
      <c r="S133" s="768">
        <v>3</v>
      </c>
      <c r="T133" s="763">
        <f t="shared" si="5"/>
        <v>0</v>
      </c>
      <c r="U133" s="763">
        <f>S133*T133</f>
        <v>0</v>
      </c>
    </row>
    <row r="134" spans="1:21">
      <c r="A134" s="805"/>
      <c r="C134" s="777"/>
      <c r="D134" s="768"/>
      <c r="E134" s="781"/>
      <c r="F134" s="777"/>
      <c r="H134" s="777"/>
      <c r="I134" s="768"/>
      <c r="J134" s="763"/>
      <c r="K134" s="777"/>
      <c r="M134" s="777"/>
      <c r="N134" s="768"/>
      <c r="O134" s="763"/>
      <c r="P134" s="777"/>
      <c r="R134" s="777"/>
      <c r="S134" s="768"/>
      <c r="T134" s="763"/>
      <c r="U134" s="777"/>
    </row>
    <row r="135" spans="1:21">
      <c r="A135" s="805" t="s">
        <v>1484</v>
      </c>
      <c r="B135" s="756" t="s">
        <v>1893</v>
      </c>
      <c r="C135" s="767" t="s">
        <v>1256</v>
      </c>
      <c r="D135" s="768">
        <v>1</v>
      </c>
      <c r="E135" s="1062"/>
      <c r="F135" s="763">
        <f>D135*E135</f>
        <v>0</v>
      </c>
      <c r="H135" s="767" t="s">
        <v>1256</v>
      </c>
      <c r="I135" s="768"/>
      <c r="J135" s="763">
        <f t="shared" si="3"/>
        <v>0</v>
      </c>
      <c r="K135" s="763">
        <f>I135*J135</f>
        <v>0</v>
      </c>
      <c r="M135" s="767" t="s">
        <v>1256</v>
      </c>
      <c r="N135" s="768"/>
      <c r="O135" s="763">
        <f t="shared" si="4"/>
        <v>0</v>
      </c>
      <c r="P135" s="763">
        <f>N135*O135</f>
        <v>0</v>
      </c>
      <c r="R135" s="767" t="s">
        <v>1256</v>
      </c>
      <c r="S135" s="768">
        <v>1</v>
      </c>
      <c r="T135" s="763">
        <f t="shared" si="5"/>
        <v>0</v>
      </c>
      <c r="U135" s="763">
        <f>S135*T135</f>
        <v>0</v>
      </c>
    </row>
    <row r="136" spans="1:21" s="772" customFormat="1" ht="15" customHeight="1">
      <c r="A136" s="755"/>
      <c r="B136" s="822"/>
      <c r="C136" s="822"/>
      <c r="D136" s="823"/>
      <c r="E136" s="773"/>
      <c r="F136" s="763"/>
      <c r="H136" s="822"/>
      <c r="I136" s="823"/>
      <c r="J136" s="773"/>
      <c r="K136" s="763"/>
      <c r="M136" s="822"/>
      <c r="N136" s="823"/>
      <c r="O136" s="773"/>
      <c r="P136" s="763"/>
      <c r="R136" s="822"/>
      <c r="S136" s="823"/>
      <c r="T136" s="773"/>
      <c r="U136" s="763"/>
    </row>
    <row r="137" spans="1:21">
      <c r="A137" s="837"/>
      <c r="B137" s="838" t="s">
        <v>2142</v>
      </c>
      <c r="C137" s="839"/>
      <c r="D137" s="840"/>
      <c r="E137" s="841"/>
      <c r="F137" s="841">
        <f>SUM(F10,F12,F14,F16,F18,F21,F22,F25,F26,F29,F40,F41,F42,F44,F47,F48,F51,F54,F55,F56,F57,F59,F61,F63,F65,F67,F73,F77,F80,F83,F86,F88,F91,F94,F97,F98,F99,F102,F104,F106,F108,F110,F112,F114,F118,F120,F122,F124,F127,F129,F131,F133,F135)</f>
        <v>0</v>
      </c>
      <c r="G137" s="841"/>
      <c r="H137" s="841"/>
      <c r="I137" s="841"/>
      <c r="J137" s="841"/>
      <c r="K137" s="841">
        <f t="shared" ref="K137:U137" si="6">SUM(K10,K12,K14,K16,K18,K21,K22,K25,K26,K29,K40,K41,K42,K44,K47,K48,K51,K54,K55,K56,K57,K59,K61,K63,K65,K67,K73,K77,K80,K83,K86,K88,K91,K94,K97,K98,K99,K102,K104,K106,K108,K110,K112,K114,K118,K120,K122,K124,K127,K129,K131,K133,K135)</f>
        <v>0</v>
      </c>
      <c r="L137" s="841"/>
      <c r="M137" s="841"/>
      <c r="N137" s="841"/>
      <c r="O137" s="841"/>
      <c r="P137" s="841">
        <f t="shared" si="6"/>
        <v>0</v>
      </c>
      <c r="Q137" s="841"/>
      <c r="R137" s="841"/>
      <c r="S137" s="841"/>
      <c r="T137" s="841"/>
      <c r="U137" s="841">
        <f t="shared" si="6"/>
        <v>0</v>
      </c>
    </row>
    <row r="138" spans="1:21">
      <c r="B138" s="766"/>
      <c r="C138" s="807"/>
      <c r="D138" s="808"/>
      <c r="E138" s="809"/>
      <c r="F138" s="786"/>
      <c r="H138" s="807"/>
      <c r="I138" s="808"/>
      <c r="J138" s="809"/>
      <c r="K138" s="786"/>
      <c r="M138" s="807"/>
      <c r="N138" s="808"/>
      <c r="O138" s="809"/>
      <c r="P138" s="786"/>
      <c r="R138" s="807"/>
      <c r="S138" s="808"/>
      <c r="T138" s="809"/>
      <c r="U138" s="786"/>
    </row>
    <row r="139" spans="1:21">
      <c r="B139" s="766"/>
      <c r="C139" s="824"/>
      <c r="D139" s="825"/>
      <c r="E139" s="826"/>
      <c r="F139" s="763"/>
      <c r="H139" s="824"/>
      <c r="I139" s="825"/>
      <c r="J139" s="826"/>
      <c r="K139" s="763"/>
      <c r="M139" s="824"/>
      <c r="N139" s="825"/>
      <c r="O139" s="826"/>
      <c r="P139" s="763"/>
      <c r="R139" s="824"/>
      <c r="S139" s="825"/>
      <c r="T139" s="826"/>
      <c r="U139" s="763"/>
    </row>
    <row r="140" spans="1:21">
      <c r="A140" s="800"/>
      <c r="B140" s="761"/>
      <c r="C140" s="761"/>
      <c r="D140" s="806"/>
      <c r="E140" s="763"/>
      <c r="F140" s="764"/>
      <c r="H140" s="761"/>
      <c r="I140" s="806"/>
      <c r="J140" s="763"/>
      <c r="K140" s="764"/>
      <c r="M140" s="761"/>
      <c r="N140" s="806"/>
      <c r="O140" s="763"/>
      <c r="P140" s="764"/>
      <c r="R140" s="761"/>
      <c r="S140" s="806"/>
      <c r="T140" s="763"/>
      <c r="U140" s="764"/>
    </row>
    <row r="141" spans="1:21" s="772" customFormat="1">
      <c r="A141" s="827"/>
      <c r="B141" s="1165"/>
      <c r="C141" s="1165"/>
      <c r="D141" s="1165"/>
      <c r="E141" s="1165"/>
      <c r="F141" s="828"/>
      <c r="K141" s="828"/>
      <c r="P141" s="828"/>
      <c r="U141" s="828"/>
    </row>
    <row r="142" spans="1:21">
      <c r="C142" s="824"/>
      <c r="D142" s="825"/>
      <c r="E142" s="826"/>
      <c r="F142" s="763"/>
      <c r="H142" s="824"/>
      <c r="I142" s="825"/>
      <c r="J142" s="826"/>
      <c r="K142" s="763"/>
      <c r="M142" s="824"/>
      <c r="N142" s="825"/>
      <c r="O142" s="826"/>
      <c r="P142" s="763"/>
      <c r="R142" s="824"/>
      <c r="S142" s="825"/>
      <c r="T142" s="826"/>
      <c r="U142" s="763"/>
    </row>
    <row r="143" spans="1:21">
      <c r="B143" s="1166"/>
      <c r="C143" s="1166"/>
      <c r="D143" s="1166"/>
      <c r="E143" s="1166"/>
      <c r="F143" s="829"/>
      <c r="H143" s="761"/>
      <c r="I143" s="761"/>
      <c r="J143" s="761"/>
      <c r="K143" s="829"/>
      <c r="M143" s="761"/>
      <c r="N143" s="761"/>
      <c r="O143" s="761"/>
      <c r="P143" s="829"/>
      <c r="R143" s="761"/>
      <c r="S143" s="761"/>
      <c r="T143" s="761"/>
      <c r="U143" s="829"/>
    </row>
    <row r="144" spans="1:21">
      <c r="C144" s="807"/>
      <c r="D144" s="808"/>
      <c r="E144" s="809"/>
      <c r="F144" s="786"/>
      <c r="H144" s="807"/>
      <c r="I144" s="808"/>
      <c r="J144" s="809"/>
      <c r="K144" s="786"/>
      <c r="M144" s="807"/>
      <c r="N144" s="808"/>
      <c r="O144" s="809"/>
      <c r="P144" s="786"/>
      <c r="R144" s="807"/>
      <c r="S144" s="808"/>
      <c r="T144" s="809"/>
      <c r="U144" s="786"/>
    </row>
    <row r="145" spans="1:21">
      <c r="A145" s="800"/>
      <c r="B145" s="761"/>
      <c r="C145" s="761"/>
      <c r="D145" s="806"/>
      <c r="E145" s="763"/>
      <c r="F145" s="763"/>
      <c r="H145" s="761"/>
      <c r="I145" s="806"/>
      <c r="J145" s="763"/>
      <c r="K145" s="763"/>
      <c r="M145" s="761"/>
      <c r="N145" s="806"/>
      <c r="O145" s="763"/>
      <c r="P145" s="763"/>
      <c r="R145" s="761"/>
      <c r="S145" s="806"/>
      <c r="T145" s="763"/>
      <c r="U145" s="763"/>
    </row>
    <row r="146" spans="1:21">
      <c r="A146" s="800"/>
      <c r="B146" s="761"/>
      <c r="C146" s="761"/>
      <c r="D146" s="806"/>
      <c r="E146" s="763"/>
      <c r="F146" s="764"/>
      <c r="H146" s="761"/>
      <c r="I146" s="806"/>
      <c r="J146" s="763"/>
      <c r="K146" s="764"/>
      <c r="M146" s="761"/>
      <c r="N146" s="806"/>
      <c r="O146" s="763"/>
      <c r="P146" s="764"/>
      <c r="R146" s="761"/>
      <c r="S146" s="806"/>
      <c r="T146" s="763"/>
      <c r="U146" s="764"/>
    </row>
    <row r="147" spans="1:21">
      <c r="A147" s="800"/>
      <c r="B147" s="761"/>
      <c r="C147" s="761"/>
      <c r="D147" s="806"/>
      <c r="E147" s="763"/>
      <c r="F147" s="763"/>
      <c r="H147" s="761"/>
      <c r="I147" s="806"/>
      <c r="J147" s="763"/>
      <c r="K147" s="763"/>
      <c r="M147" s="761"/>
      <c r="N147" s="806"/>
      <c r="O147" s="763"/>
      <c r="P147" s="763"/>
      <c r="R147" s="761"/>
      <c r="S147" s="806"/>
      <c r="T147" s="763"/>
      <c r="U147" s="763"/>
    </row>
    <row r="148" spans="1:21">
      <c r="C148" s="807"/>
      <c r="D148" s="808"/>
      <c r="E148" s="809"/>
      <c r="F148" s="786"/>
      <c r="H148" s="807"/>
      <c r="I148" s="808"/>
      <c r="J148" s="809"/>
      <c r="K148" s="786"/>
      <c r="M148" s="807"/>
      <c r="N148" s="808"/>
      <c r="O148" s="809"/>
      <c r="P148" s="786"/>
      <c r="R148" s="807"/>
      <c r="S148" s="808"/>
      <c r="T148" s="809"/>
      <c r="U148" s="786"/>
    </row>
    <row r="149" spans="1:21">
      <c r="F149" s="763"/>
      <c r="K149" s="763"/>
      <c r="P149" s="763"/>
      <c r="U149" s="763"/>
    </row>
  </sheetData>
  <sheetProtection password="E4C2" sheet="1" objects="1" scenarios="1" selectLockedCells="1" selectUnlockedCells="1"/>
  <mergeCells count="8">
    <mergeCell ref="M1:P1"/>
    <mergeCell ref="R1:U1"/>
    <mergeCell ref="B141:E141"/>
    <mergeCell ref="B143:E143"/>
    <mergeCell ref="B69:E69"/>
    <mergeCell ref="B6:F6"/>
    <mergeCell ref="C1:F1"/>
    <mergeCell ref="H1:K1"/>
  </mergeCells>
  <pageMargins left="0.78740157480314965" right="0.19685039370078741" top="0.62992125984251968" bottom="0.55118110236220474" header="0.31496062992125984" footer="0.27559055118110237"/>
  <pageSetup paperSize="9" scale="63" firstPageNumber="0"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5" manualBreakCount="5">
    <brk id="18" max="20" man="1"/>
    <brk id="59" max="20" man="1"/>
    <brk id="83" max="20" man="1"/>
    <brk id="112" max="20" man="1"/>
    <brk id="129" max="20" man="1"/>
  </rowBreaks>
  <ignoredErrors>
    <ignoredError sqref="A31 A44 A46 A50 A76 A79 A82 A85 A88 A90 A93 A101 A110 A112 A114 A118 A120 A122 A124 A126 A129 A131 A133 A135 A96"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tabColor rgb="FF00B0F0"/>
    <pageSetUpPr fitToPage="1"/>
  </sheetPr>
  <dimension ref="A9:G55"/>
  <sheetViews>
    <sheetView windowProtection="1" showGridLines="0" workbookViewId="0">
      <selection activeCell="F25" sqref="F25"/>
    </sheetView>
  </sheetViews>
  <sheetFormatPr defaultRowHeight="12.75"/>
  <cols>
    <col min="1" max="1" width="42.42578125" style="19" customWidth="1"/>
    <col min="2" max="2" width="7.7109375" style="20" customWidth="1"/>
    <col min="3" max="3" width="40.7109375" style="21" customWidth="1"/>
    <col min="4" max="4" width="10.140625" style="22" customWidth="1"/>
    <col min="5" max="5" width="10.140625" style="23" customWidth="1"/>
    <col min="6" max="6" width="11.7109375" style="24" customWidth="1"/>
    <col min="7" max="7" width="14.28515625" style="24" customWidth="1"/>
    <col min="8" max="16384" width="9.140625" style="19"/>
  </cols>
  <sheetData>
    <row r="9" spans="2:7">
      <c r="B9" s="16"/>
      <c r="C9" s="17"/>
      <c r="D9" s="17"/>
      <c r="E9" s="17"/>
      <c r="F9" s="18"/>
      <c r="G9" s="18"/>
    </row>
    <row r="10" spans="2:7">
      <c r="B10" s="16"/>
      <c r="C10" s="17"/>
      <c r="D10" s="17"/>
      <c r="E10" s="17"/>
      <c r="F10" s="18"/>
      <c r="G10" s="18"/>
    </row>
    <row r="11" spans="2:7">
      <c r="B11" s="16"/>
      <c r="C11" s="17"/>
      <c r="D11" s="17"/>
      <c r="E11" s="17"/>
      <c r="F11" s="18"/>
      <c r="G11" s="18"/>
    </row>
    <row r="12" spans="2:7">
      <c r="B12" s="16"/>
      <c r="C12" s="17"/>
      <c r="D12" s="17"/>
      <c r="E12" s="17"/>
      <c r="F12" s="18"/>
      <c r="G12" s="18"/>
    </row>
    <row r="13" spans="2:7">
      <c r="B13" s="16"/>
      <c r="C13" s="17"/>
      <c r="D13" s="17"/>
      <c r="E13" s="17"/>
      <c r="F13" s="18"/>
      <c r="G13" s="18"/>
    </row>
    <row r="14" spans="2:7">
      <c r="B14" s="16"/>
      <c r="C14" s="17"/>
      <c r="D14" s="17"/>
      <c r="E14" s="17"/>
      <c r="F14" s="18"/>
      <c r="G14" s="18"/>
    </row>
    <row r="15" spans="2:7">
      <c r="B15" s="16"/>
      <c r="C15" s="17"/>
      <c r="D15" s="17"/>
      <c r="E15" s="17"/>
      <c r="F15" s="18"/>
      <c r="G15" s="18"/>
    </row>
    <row r="16" spans="2:7">
      <c r="B16" s="16"/>
      <c r="C16" s="17"/>
      <c r="D16" s="17"/>
      <c r="E16" s="17"/>
      <c r="F16" s="18"/>
      <c r="G16" s="18"/>
    </row>
    <row r="17" spans="1:7">
      <c r="B17" s="16"/>
      <c r="C17" s="17"/>
      <c r="D17" s="17"/>
      <c r="E17" s="17"/>
      <c r="F17" s="18"/>
      <c r="G17" s="18"/>
    </row>
    <row r="18" spans="1:7">
      <c r="B18" s="16"/>
      <c r="C18" s="17"/>
      <c r="D18" s="17"/>
      <c r="E18" s="17"/>
      <c r="F18" s="18"/>
      <c r="G18" s="18"/>
    </row>
    <row r="19" spans="1:7">
      <c r="B19" s="16"/>
      <c r="C19" s="17"/>
      <c r="D19" s="17"/>
      <c r="E19" s="17"/>
      <c r="F19" s="18"/>
      <c r="G19" s="18"/>
    </row>
    <row r="20" spans="1:7">
      <c r="B20" s="16"/>
      <c r="C20" s="17"/>
      <c r="D20" s="17"/>
      <c r="E20" s="17"/>
      <c r="F20" s="18"/>
      <c r="G20" s="18"/>
    </row>
    <row r="21" spans="1:7">
      <c r="B21" s="16"/>
      <c r="C21" s="17"/>
      <c r="D21" s="17"/>
      <c r="E21" s="17"/>
      <c r="F21" s="18"/>
      <c r="G21" s="18"/>
    </row>
    <row r="22" spans="1:7">
      <c r="B22" s="16"/>
      <c r="C22" s="17"/>
      <c r="D22" s="17"/>
      <c r="E22" s="17"/>
      <c r="F22" s="18"/>
      <c r="G22" s="18"/>
    </row>
    <row r="23" spans="1:7">
      <c r="B23" s="16"/>
      <c r="C23" s="17"/>
      <c r="D23" s="17"/>
      <c r="E23" s="17"/>
      <c r="F23" s="18"/>
      <c r="G23" s="18"/>
    </row>
    <row r="24" spans="1:7">
      <c r="B24" s="16"/>
      <c r="C24" s="17"/>
      <c r="D24" s="17"/>
      <c r="E24" s="17"/>
      <c r="F24" s="18"/>
      <c r="G24" s="18"/>
    </row>
    <row r="25" spans="1:7">
      <c r="B25" s="16"/>
      <c r="C25" s="17"/>
      <c r="D25" s="17"/>
      <c r="E25" s="17"/>
      <c r="F25" s="18"/>
      <c r="G25" s="18"/>
    </row>
    <row r="26" spans="1:7">
      <c r="B26" s="16"/>
      <c r="C26" s="17"/>
      <c r="D26" s="17"/>
      <c r="E26" s="17"/>
      <c r="F26" s="18"/>
      <c r="G26" s="18"/>
    </row>
    <row r="27" spans="1:7" s="25" customFormat="1" ht="30" customHeight="1">
      <c r="A27" s="1029"/>
      <c r="B27" s="1156" t="s">
        <v>1902</v>
      </c>
      <c r="C27" s="1156"/>
      <c r="D27" s="1156"/>
      <c r="E27" s="1156"/>
      <c r="F27" s="1156"/>
      <c r="G27" s="1156"/>
    </row>
    <row r="28" spans="1:7">
      <c r="B28" s="16"/>
      <c r="C28" s="17"/>
      <c r="D28" s="17"/>
      <c r="E28" s="17"/>
      <c r="F28" s="18"/>
      <c r="G28" s="18"/>
    </row>
    <row r="29" spans="1:7">
      <c r="B29" s="16"/>
      <c r="C29" s="17"/>
      <c r="D29" s="17"/>
      <c r="E29" s="17"/>
      <c r="F29" s="18"/>
      <c r="G29" s="18"/>
    </row>
    <row r="30" spans="1:7">
      <c r="B30" s="16"/>
      <c r="C30" s="17"/>
      <c r="D30" s="17"/>
      <c r="E30" s="17"/>
      <c r="F30" s="18"/>
      <c r="G30" s="18"/>
    </row>
    <row r="31" spans="1:7">
      <c r="B31" s="16"/>
      <c r="C31" s="17"/>
      <c r="D31" s="17"/>
      <c r="E31" s="17"/>
      <c r="F31" s="18"/>
      <c r="G31" s="18"/>
    </row>
    <row r="32" spans="1:7">
      <c r="B32" s="16"/>
      <c r="C32" s="17"/>
      <c r="D32" s="17"/>
      <c r="E32" s="17"/>
      <c r="F32" s="18"/>
      <c r="G32" s="18"/>
    </row>
    <row r="33" spans="2:7">
      <c r="B33" s="16"/>
      <c r="C33" s="17"/>
      <c r="D33" s="17"/>
      <c r="E33" s="17"/>
      <c r="F33" s="18"/>
      <c r="G33" s="18"/>
    </row>
    <row r="34" spans="2:7">
      <c r="B34" s="16"/>
      <c r="C34" s="17"/>
      <c r="D34" s="17"/>
      <c r="E34" s="17"/>
      <c r="F34" s="18"/>
      <c r="G34" s="18"/>
    </row>
    <row r="35" spans="2:7">
      <c r="B35" s="16"/>
      <c r="C35" s="17"/>
      <c r="D35" s="17"/>
      <c r="E35" s="17"/>
      <c r="F35" s="18"/>
      <c r="G35" s="18"/>
    </row>
    <row r="36" spans="2:7">
      <c r="B36" s="16"/>
      <c r="C36" s="17"/>
      <c r="D36" s="17"/>
      <c r="E36" s="17"/>
      <c r="F36" s="18"/>
      <c r="G36" s="18"/>
    </row>
    <row r="37" spans="2:7">
      <c r="B37" s="16"/>
      <c r="C37" s="17"/>
      <c r="D37" s="17"/>
      <c r="E37" s="17"/>
      <c r="F37" s="18"/>
      <c r="G37" s="18"/>
    </row>
    <row r="38" spans="2:7">
      <c r="B38" s="16"/>
      <c r="C38" s="17"/>
      <c r="D38" s="17"/>
      <c r="E38" s="17"/>
      <c r="F38" s="18"/>
      <c r="G38" s="18"/>
    </row>
    <row r="39" spans="2:7">
      <c r="B39" s="16"/>
      <c r="C39" s="17"/>
      <c r="D39" s="17"/>
      <c r="E39" s="17"/>
      <c r="F39" s="18"/>
      <c r="G39" s="18"/>
    </row>
    <row r="40" spans="2:7">
      <c r="B40" s="16"/>
      <c r="C40" s="17"/>
      <c r="D40" s="17"/>
      <c r="E40" s="17"/>
      <c r="F40" s="18"/>
      <c r="G40" s="18"/>
    </row>
    <row r="41" spans="2:7">
      <c r="B41" s="16"/>
      <c r="C41" s="17"/>
      <c r="D41" s="17"/>
      <c r="E41" s="17"/>
      <c r="F41" s="18"/>
      <c r="G41" s="18"/>
    </row>
    <row r="42" spans="2:7">
      <c r="B42" s="16"/>
      <c r="C42" s="17"/>
      <c r="D42" s="17"/>
      <c r="E42" s="17"/>
      <c r="F42" s="18"/>
      <c r="G42" s="18"/>
    </row>
    <row r="43" spans="2:7">
      <c r="B43" s="16"/>
      <c r="C43" s="17"/>
      <c r="D43" s="17"/>
      <c r="E43" s="17"/>
      <c r="F43" s="18"/>
      <c r="G43" s="18"/>
    </row>
    <row r="44" spans="2:7">
      <c r="B44" s="16"/>
      <c r="C44" s="17"/>
      <c r="D44" s="17"/>
      <c r="E44" s="17"/>
      <c r="F44" s="18"/>
      <c r="G44" s="18"/>
    </row>
    <row r="45" spans="2:7">
      <c r="B45" s="16"/>
      <c r="C45" s="17"/>
      <c r="D45" s="17"/>
      <c r="E45" s="17"/>
      <c r="F45" s="18"/>
      <c r="G45" s="18"/>
    </row>
    <row r="46" spans="2:7">
      <c r="B46" s="16"/>
      <c r="C46" s="17"/>
      <c r="D46" s="17"/>
      <c r="E46" s="17"/>
      <c r="F46" s="18"/>
      <c r="G46" s="18"/>
    </row>
    <row r="47" spans="2:7">
      <c r="B47" s="16"/>
      <c r="C47" s="17"/>
      <c r="D47" s="17"/>
      <c r="E47" s="17"/>
      <c r="F47" s="18"/>
      <c r="G47" s="18"/>
    </row>
    <row r="48" spans="2:7">
      <c r="B48" s="16"/>
      <c r="C48" s="17"/>
      <c r="D48" s="17"/>
      <c r="E48" s="17"/>
      <c r="F48" s="18"/>
      <c r="G48" s="18"/>
    </row>
    <row r="49" spans="2:7">
      <c r="B49" s="16"/>
      <c r="C49" s="17"/>
      <c r="D49" s="17"/>
      <c r="E49" s="17"/>
      <c r="F49" s="18"/>
      <c r="G49" s="18"/>
    </row>
    <row r="50" spans="2:7">
      <c r="B50" s="16"/>
      <c r="C50" s="17"/>
      <c r="D50" s="17"/>
      <c r="E50" s="17"/>
      <c r="F50" s="18"/>
      <c r="G50" s="18"/>
    </row>
    <row r="51" spans="2:7">
      <c r="B51" s="16"/>
      <c r="C51" s="17"/>
      <c r="D51" s="17"/>
      <c r="E51" s="17"/>
      <c r="F51" s="18"/>
      <c r="G51" s="18"/>
    </row>
    <row r="52" spans="2:7">
      <c r="B52" s="16"/>
      <c r="C52" s="17"/>
      <c r="D52" s="17"/>
      <c r="E52" s="17"/>
      <c r="F52" s="18"/>
      <c r="G52" s="18"/>
    </row>
    <row r="53" spans="2:7">
      <c r="B53" s="16"/>
      <c r="C53" s="17"/>
      <c r="D53" s="17"/>
      <c r="E53" s="17"/>
      <c r="F53" s="18"/>
      <c r="G53" s="18"/>
    </row>
    <row r="54" spans="2:7">
      <c r="B54" s="16"/>
      <c r="C54" s="17"/>
      <c r="D54" s="17"/>
      <c r="E54" s="17"/>
      <c r="F54" s="18"/>
      <c r="G54" s="18"/>
    </row>
    <row r="55" spans="2:7">
      <c r="C55" s="26"/>
    </row>
  </sheetData>
  <sheetProtection password="E4C2" sheet="1" objects="1" scenarios="1"/>
  <mergeCells count="1">
    <mergeCell ref="B27:G27"/>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pageSetUpPr fitToPage="1"/>
  </sheetPr>
  <dimension ref="B1:B27"/>
  <sheetViews>
    <sheetView windowProtection="1" showGridLines="0" zoomScaleNormal="100" zoomScaleSheetLayoutView="100" workbookViewId="0">
      <selection activeCell="F25" sqref="F25"/>
    </sheetView>
  </sheetViews>
  <sheetFormatPr defaultRowHeight="12.75"/>
  <cols>
    <col min="1" max="1" width="30.140625" style="845" customWidth="1"/>
    <col min="2" max="2" width="102.42578125" style="845" customWidth="1"/>
    <col min="3" max="16384" width="9.140625" style="845"/>
  </cols>
  <sheetData>
    <row r="1" spans="2:2">
      <c r="B1" s="846" t="s">
        <v>1155</v>
      </c>
    </row>
    <row r="2" spans="2:2">
      <c r="B2" s="847"/>
    </row>
    <row r="3" spans="2:2" ht="38.25">
      <c r="B3" s="848" t="s">
        <v>1156</v>
      </c>
    </row>
    <row r="4" spans="2:2">
      <c r="B4" s="849"/>
    </row>
    <row r="5" spans="2:2" ht="89.25">
      <c r="B5" s="848" t="s">
        <v>1157</v>
      </c>
    </row>
    <row r="6" spans="2:2">
      <c r="B6" s="849"/>
    </row>
    <row r="7" spans="2:2" ht="63.75">
      <c r="B7" s="848" t="s">
        <v>1158</v>
      </c>
    </row>
    <row r="8" spans="2:2">
      <c r="B8" s="849"/>
    </row>
    <row r="9" spans="2:2" ht="51">
      <c r="B9" s="848" t="s">
        <v>1159</v>
      </c>
    </row>
    <row r="10" spans="2:2">
      <c r="B10" s="849"/>
    </row>
    <row r="11" spans="2:2" ht="51">
      <c r="B11" s="848" t="s">
        <v>1160</v>
      </c>
    </row>
    <row r="12" spans="2:2">
      <c r="B12" s="849"/>
    </row>
    <row r="13" spans="2:2" ht="102">
      <c r="B13" s="848" t="s">
        <v>1161</v>
      </c>
    </row>
    <row r="14" spans="2:2">
      <c r="B14" s="848"/>
    </row>
    <row r="15" spans="2:2" ht="63.75">
      <c r="B15" s="848" t="s">
        <v>1162</v>
      </c>
    </row>
    <row r="16" spans="2:2">
      <c r="B16" s="848"/>
    </row>
    <row r="17" spans="2:2" ht="51">
      <c r="B17" s="850" t="s">
        <v>1163</v>
      </c>
    </row>
    <row r="18" spans="2:2">
      <c r="B18" s="848"/>
    </row>
    <row r="19" spans="2:2" ht="38.25">
      <c r="B19" s="848" t="s">
        <v>1164</v>
      </c>
    </row>
    <row r="20" spans="2:2">
      <c r="B20" s="848"/>
    </row>
    <row r="21" spans="2:2" ht="25.5">
      <c r="B21" s="848" t="s">
        <v>1165</v>
      </c>
    </row>
    <row r="22" spans="2:2">
      <c r="B22" s="848"/>
    </row>
    <row r="23" spans="2:2" ht="38.25">
      <c r="B23" s="848" t="s">
        <v>1166</v>
      </c>
    </row>
    <row r="24" spans="2:2">
      <c r="B24" s="848"/>
    </row>
    <row r="25" spans="2:2" ht="63.75">
      <c r="B25" s="848" t="s">
        <v>1167</v>
      </c>
    </row>
    <row r="26" spans="2:2">
      <c r="B26" s="848"/>
    </row>
    <row r="27" spans="2:2" ht="51">
      <c r="B27" s="848" t="s">
        <v>1168</v>
      </c>
    </row>
  </sheetData>
  <sheetProtection password="E4C2" sheet="1" objects="1" scenarios="1"/>
  <pageMargins left="0.78740157480314965" right="0.19685039370078741" top="0.62992125984251968" bottom="0.55118110236220474" header="0.31496062992125984" footer="0.27559055118110237"/>
  <pageSetup paperSize="9"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pageSetUpPr fitToPage="1"/>
  </sheetPr>
  <dimension ref="A1:W128"/>
  <sheetViews>
    <sheetView windowProtection="1" view="pageBreakPreview" zoomScaleNormal="100" zoomScaleSheetLayoutView="100" workbookViewId="0">
      <pane xSplit="2" ySplit="3" topLeftCell="C110" activePane="bottomRight" state="frozen"/>
      <selection activeCell="F25" sqref="F25"/>
      <selection pane="topRight" activeCell="F25" sqref="F25"/>
      <selection pane="bottomLeft" activeCell="F25" sqref="F25"/>
      <selection pane="bottomRight" activeCell="F25" sqref="F25"/>
    </sheetView>
  </sheetViews>
  <sheetFormatPr defaultColWidth="11.140625" defaultRowHeight="12.75"/>
  <cols>
    <col min="1" max="1" width="4.42578125" style="851" customWidth="1"/>
    <col min="2" max="2" width="4.28515625" style="851" customWidth="1"/>
    <col min="3" max="3" width="44.140625" style="852" customWidth="1"/>
    <col min="4" max="4" width="8.140625" style="987" customWidth="1"/>
    <col min="5" max="5" width="8.140625" style="975" customWidth="1"/>
    <col min="6" max="6" width="8.140625" style="853" customWidth="1"/>
    <col min="7" max="7" width="10.140625" style="974" customWidth="1"/>
    <col min="8" max="8" width="3.7109375" style="853" customWidth="1"/>
    <col min="9" max="9" width="8.140625" style="987" customWidth="1"/>
    <col min="10" max="10" width="8.140625" style="851" customWidth="1"/>
    <col min="11" max="11" width="8.140625" style="853" customWidth="1"/>
    <col min="12" max="12" width="10.140625" style="974" customWidth="1"/>
    <col min="13" max="13" width="3.7109375" style="853" customWidth="1"/>
    <col min="14" max="14" width="8.140625" style="987" customWidth="1"/>
    <col min="15" max="15" width="8.140625" style="851" customWidth="1"/>
    <col min="16" max="16" width="8.140625" style="853" customWidth="1"/>
    <col min="17" max="17" width="10.140625" style="974" customWidth="1"/>
    <col min="18" max="18" width="3.7109375" style="853" customWidth="1"/>
    <col min="19" max="19" width="8.140625" style="987" customWidth="1"/>
    <col min="20" max="20" width="8.140625" style="975" customWidth="1"/>
    <col min="21" max="21" width="8.140625" style="853" customWidth="1"/>
    <col min="22" max="22" width="10.140625" style="974" customWidth="1"/>
    <col min="23" max="23" width="12.140625" style="853" bestFit="1" customWidth="1"/>
    <col min="24" max="16384" width="11.140625" style="853"/>
  </cols>
  <sheetData>
    <row r="1" spans="1:22" s="887" customFormat="1" ht="12" customHeight="1">
      <c r="A1" s="886"/>
      <c r="B1" s="886"/>
      <c r="C1" s="852"/>
      <c r="D1" s="1168" t="s">
        <v>1265</v>
      </c>
      <c r="E1" s="1168"/>
      <c r="F1" s="1168"/>
      <c r="G1" s="1168"/>
      <c r="I1" s="1168" t="s">
        <v>1990</v>
      </c>
      <c r="J1" s="1168"/>
      <c r="K1" s="1168"/>
      <c r="L1" s="1168"/>
      <c r="N1" s="1168" t="s">
        <v>1991</v>
      </c>
      <c r="O1" s="1168"/>
      <c r="P1" s="1168"/>
      <c r="Q1" s="1168"/>
      <c r="S1" s="1168" t="s">
        <v>1992</v>
      </c>
      <c r="T1" s="1168"/>
      <c r="U1" s="1168"/>
      <c r="V1" s="1168"/>
    </row>
    <row r="2" spans="1:22" ht="9" customHeight="1"/>
    <row r="3" spans="1:22" s="855" customFormat="1" ht="25.5">
      <c r="A3" s="854" t="s">
        <v>1170</v>
      </c>
      <c r="B3" s="854" t="s">
        <v>1171</v>
      </c>
      <c r="C3" s="854" t="s">
        <v>1172</v>
      </c>
      <c r="D3" s="103" t="s">
        <v>1271</v>
      </c>
      <c r="E3" s="263" t="s">
        <v>1272</v>
      </c>
      <c r="F3" s="103" t="s">
        <v>1257</v>
      </c>
      <c r="G3" s="263" t="s">
        <v>1253</v>
      </c>
      <c r="I3" s="103" t="s">
        <v>1271</v>
      </c>
      <c r="J3" s="103" t="s">
        <v>1272</v>
      </c>
      <c r="K3" s="103" t="s">
        <v>1257</v>
      </c>
      <c r="L3" s="263" t="s">
        <v>1253</v>
      </c>
      <c r="N3" s="103" t="s">
        <v>1271</v>
      </c>
      <c r="O3" s="103" t="s">
        <v>1272</v>
      </c>
      <c r="P3" s="103" t="s">
        <v>1257</v>
      </c>
      <c r="Q3" s="263" t="s">
        <v>1253</v>
      </c>
      <c r="S3" s="103" t="s">
        <v>1271</v>
      </c>
      <c r="T3" s="263" t="s">
        <v>1272</v>
      </c>
      <c r="U3" s="103" t="s">
        <v>1257</v>
      </c>
      <c r="V3" s="263" t="s">
        <v>1253</v>
      </c>
    </row>
    <row r="4" spans="1:22" ht="11.25" customHeight="1"/>
    <row r="5" spans="1:22">
      <c r="A5" s="883" t="s">
        <v>649</v>
      </c>
      <c r="B5" s="883"/>
      <c r="C5" s="884" t="s">
        <v>1169</v>
      </c>
    </row>
    <row r="6" spans="1:22" ht="119.25" customHeight="1">
      <c r="A6" s="860" t="s">
        <v>649</v>
      </c>
      <c r="B6" s="861" t="s">
        <v>649</v>
      </c>
      <c r="C6" s="862" t="s">
        <v>1173</v>
      </c>
      <c r="D6" s="988"/>
      <c r="I6" s="988"/>
      <c r="J6" s="859"/>
      <c r="N6" s="988"/>
      <c r="O6" s="859"/>
      <c r="S6" s="988"/>
    </row>
    <row r="7" spans="1:22">
      <c r="A7" s="863"/>
      <c r="B7" s="858"/>
      <c r="C7" s="862" t="s">
        <v>1174</v>
      </c>
      <c r="D7" s="989" t="s">
        <v>1175</v>
      </c>
      <c r="E7" s="976">
        <v>4</v>
      </c>
      <c r="F7" s="1055"/>
      <c r="G7" s="865">
        <f>E7*F7</f>
        <v>0</v>
      </c>
      <c r="I7" s="989" t="s">
        <v>1175</v>
      </c>
      <c r="J7" s="864"/>
      <c r="K7" s="892">
        <f>F7</f>
        <v>0</v>
      </c>
      <c r="L7" s="865">
        <f>J7*K7</f>
        <v>0</v>
      </c>
      <c r="N7" s="989" t="s">
        <v>1175</v>
      </c>
      <c r="O7" s="864">
        <v>4</v>
      </c>
      <c r="P7" s="892">
        <f>F7</f>
        <v>0</v>
      </c>
      <c r="Q7" s="865">
        <f>O7*P7</f>
        <v>0</v>
      </c>
      <c r="S7" s="989" t="s">
        <v>1175</v>
      </c>
      <c r="T7" s="976"/>
      <c r="U7" s="892">
        <f>F7</f>
        <v>0</v>
      </c>
      <c r="V7" s="865">
        <f>T7*U7</f>
        <v>0</v>
      </c>
    </row>
    <row r="8" spans="1:22">
      <c r="A8" s="863"/>
      <c r="B8" s="858"/>
      <c r="C8" s="866"/>
      <c r="D8" s="989"/>
      <c r="E8" s="977"/>
      <c r="F8" s="867"/>
      <c r="G8" s="984"/>
      <c r="I8" s="989"/>
      <c r="J8" s="867"/>
      <c r="K8" s="892"/>
      <c r="L8" s="984"/>
      <c r="N8" s="989"/>
      <c r="O8" s="867"/>
      <c r="P8" s="892"/>
      <c r="Q8" s="984"/>
      <c r="S8" s="989"/>
      <c r="T8" s="977"/>
      <c r="U8" s="892"/>
      <c r="V8" s="984"/>
    </row>
    <row r="9" spans="1:22" ht="138.75" customHeight="1">
      <c r="A9" s="860" t="s">
        <v>649</v>
      </c>
      <c r="B9" s="861" t="s">
        <v>804</v>
      </c>
      <c r="C9" s="868" t="s">
        <v>2154</v>
      </c>
      <c r="D9" s="988"/>
      <c r="I9" s="988"/>
      <c r="J9" s="859"/>
      <c r="K9" s="892"/>
      <c r="N9" s="988"/>
      <c r="O9" s="859"/>
      <c r="P9" s="892"/>
      <c r="S9" s="988"/>
      <c r="U9" s="892"/>
    </row>
    <row r="10" spans="1:22" ht="12" customHeight="1">
      <c r="A10" s="863"/>
      <c r="B10" s="858"/>
      <c r="C10" s="877" t="s">
        <v>1176</v>
      </c>
      <c r="D10" s="989" t="s">
        <v>1175</v>
      </c>
      <c r="E10" s="978">
        <v>16</v>
      </c>
      <c r="F10" s="1055"/>
      <c r="G10" s="865">
        <f>E10*F10</f>
        <v>0</v>
      </c>
      <c r="I10" s="989" t="s">
        <v>1175</v>
      </c>
      <c r="J10" s="865"/>
      <c r="K10" s="892">
        <f t="shared" ref="K10:K71" si="0">F10</f>
        <v>0</v>
      </c>
      <c r="L10" s="865">
        <f>J10*K10</f>
        <v>0</v>
      </c>
      <c r="N10" s="989" t="s">
        <v>1175</v>
      </c>
      <c r="O10" s="865">
        <v>8</v>
      </c>
      <c r="P10" s="892">
        <f t="shared" ref="P10:P71" si="1">F10</f>
        <v>0</v>
      </c>
      <c r="Q10" s="865">
        <f>O10*P10</f>
        <v>0</v>
      </c>
      <c r="S10" s="989" t="s">
        <v>1175</v>
      </c>
      <c r="T10" s="978">
        <v>8</v>
      </c>
      <c r="U10" s="892">
        <f t="shared" ref="U10:U71" si="2">F10</f>
        <v>0</v>
      </c>
      <c r="V10" s="865">
        <f>T10*U10</f>
        <v>0</v>
      </c>
    </row>
    <row r="11" spans="1:22">
      <c r="A11" s="863"/>
      <c r="B11" s="858"/>
      <c r="C11" s="869"/>
      <c r="D11" s="989"/>
      <c r="E11" s="977"/>
      <c r="F11" s="865"/>
      <c r="G11" s="865"/>
      <c r="I11" s="989"/>
      <c r="J11" s="870"/>
      <c r="K11" s="892"/>
      <c r="L11" s="865"/>
      <c r="N11" s="989"/>
      <c r="O11" s="870"/>
      <c r="P11" s="892"/>
      <c r="Q11" s="865"/>
      <c r="S11" s="989"/>
      <c r="T11" s="977"/>
      <c r="U11" s="892"/>
      <c r="V11" s="865"/>
    </row>
    <row r="12" spans="1:22" ht="135" customHeight="1">
      <c r="A12" s="860" t="s">
        <v>649</v>
      </c>
      <c r="B12" s="861" t="s">
        <v>805</v>
      </c>
      <c r="C12" s="862" t="s">
        <v>2145</v>
      </c>
      <c r="D12" s="989"/>
      <c r="E12" s="977"/>
      <c r="F12" s="867"/>
      <c r="G12" s="867"/>
      <c r="I12" s="989"/>
      <c r="J12" s="870"/>
      <c r="K12" s="892"/>
      <c r="L12" s="867"/>
      <c r="N12" s="989"/>
      <c r="O12" s="870"/>
      <c r="P12" s="892"/>
      <c r="Q12" s="867"/>
      <c r="S12" s="989"/>
      <c r="T12" s="977"/>
      <c r="U12" s="892"/>
      <c r="V12" s="867"/>
    </row>
    <row r="13" spans="1:22" ht="69.75" customHeight="1">
      <c r="A13" s="863"/>
      <c r="B13" s="858"/>
      <c r="C13" s="862" t="s">
        <v>1177</v>
      </c>
      <c r="D13" s="989"/>
      <c r="E13" s="977"/>
      <c r="F13" s="867"/>
      <c r="G13" s="867"/>
      <c r="I13" s="989"/>
      <c r="J13" s="870"/>
      <c r="K13" s="892"/>
      <c r="L13" s="867"/>
      <c r="N13" s="989"/>
      <c r="O13" s="870"/>
      <c r="P13" s="892"/>
      <c r="Q13" s="867"/>
      <c r="S13" s="989"/>
      <c r="T13" s="977"/>
      <c r="U13" s="892"/>
      <c r="V13" s="867"/>
    </row>
    <row r="14" spans="1:22">
      <c r="A14" s="863" t="s">
        <v>485</v>
      </c>
      <c r="B14" s="858" t="s">
        <v>485</v>
      </c>
      <c r="C14" s="877" t="s">
        <v>1178</v>
      </c>
      <c r="D14" s="989" t="s">
        <v>1175</v>
      </c>
      <c r="E14" s="978">
        <v>94</v>
      </c>
      <c r="F14" s="1056"/>
      <c r="G14" s="865">
        <f t="shared" ref="G14:G15" si="3">E14*F14</f>
        <v>0</v>
      </c>
      <c r="I14" s="989" t="s">
        <v>1175</v>
      </c>
      <c r="J14" s="865"/>
      <c r="K14" s="892">
        <f t="shared" si="0"/>
        <v>0</v>
      </c>
      <c r="L14" s="865">
        <f t="shared" ref="L14:L15" si="4">J14*K14</f>
        <v>0</v>
      </c>
      <c r="N14" s="989" t="s">
        <v>1175</v>
      </c>
      <c r="O14" s="865">
        <v>44</v>
      </c>
      <c r="P14" s="892">
        <f t="shared" si="1"/>
        <v>0</v>
      </c>
      <c r="Q14" s="865">
        <f t="shared" ref="Q14:Q15" si="5">O14*P14</f>
        <v>0</v>
      </c>
      <c r="S14" s="989" t="s">
        <v>1175</v>
      </c>
      <c r="T14" s="978">
        <v>50</v>
      </c>
      <c r="U14" s="892">
        <f t="shared" si="2"/>
        <v>0</v>
      </c>
      <c r="V14" s="865">
        <f t="shared" ref="V14:V15" si="6">T14*U14</f>
        <v>0</v>
      </c>
    </row>
    <row r="15" spans="1:22">
      <c r="A15" s="863" t="s">
        <v>485</v>
      </c>
      <c r="B15" s="858" t="s">
        <v>485</v>
      </c>
      <c r="C15" s="877" t="s">
        <v>1179</v>
      </c>
      <c r="D15" s="989" t="s">
        <v>1175</v>
      </c>
      <c r="E15" s="978">
        <v>55</v>
      </c>
      <c r="F15" s="1057"/>
      <c r="G15" s="865">
        <f t="shared" si="3"/>
        <v>0</v>
      </c>
      <c r="I15" s="989" t="s">
        <v>1175</v>
      </c>
      <c r="J15" s="865"/>
      <c r="K15" s="892">
        <f t="shared" si="0"/>
        <v>0</v>
      </c>
      <c r="L15" s="865">
        <f t="shared" si="4"/>
        <v>0</v>
      </c>
      <c r="N15" s="989" t="s">
        <v>1175</v>
      </c>
      <c r="O15" s="865">
        <v>55</v>
      </c>
      <c r="P15" s="892">
        <f t="shared" si="1"/>
        <v>0</v>
      </c>
      <c r="Q15" s="865">
        <f t="shared" si="5"/>
        <v>0</v>
      </c>
      <c r="S15" s="989" t="s">
        <v>1175</v>
      </c>
      <c r="T15" s="978"/>
      <c r="U15" s="892">
        <f t="shared" si="2"/>
        <v>0</v>
      </c>
      <c r="V15" s="865">
        <f t="shared" si="6"/>
        <v>0</v>
      </c>
    </row>
    <row r="16" spans="1:22">
      <c r="F16" s="871"/>
      <c r="G16" s="985"/>
      <c r="K16" s="892"/>
      <c r="L16" s="985"/>
      <c r="P16" s="892"/>
      <c r="Q16" s="985"/>
      <c r="U16" s="892"/>
      <c r="V16" s="985"/>
    </row>
    <row r="17" spans="1:22" ht="67.5" customHeight="1">
      <c r="A17" s="860" t="s">
        <v>649</v>
      </c>
      <c r="B17" s="861" t="s">
        <v>806</v>
      </c>
      <c r="C17" s="857" t="s">
        <v>1180</v>
      </c>
      <c r="F17" s="871"/>
      <c r="G17" s="985"/>
      <c r="K17" s="892"/>
      <c r="L17" s="985"/>
      <c r="P17" s="892"/>
      <c r="Q17" s="985"/>
      <c r="U17" s="892"/>
      <c r="V17" s="985"/>
    </row>
    <row r="18" spans="1:22">
      <c r="C18" s="857" t="s">
        <v>1181</v>
      </c>
      <c r="D18" s="989" t="s">
        <v>1</v>
      </c>
      <c r="E18" s="978">
        <v>2</v>
      </c>
      <c r="F18" s="1055"/>
      <c r="G18" s="865">
        <f t="shared" ref="G18:G20" si="7">E18*F18</f>
        <v>0</v>
      </c>
      <c r="I18" s="989" t="s">
        <v>1</v>
      </c>
      <c r="J18" s="865"/>
      <c r="K18" s="892">
        <f t="shared" si="0"/>
        <v>0</v>
      </c>
      <c r="L18" s="865">
        <f t="shared" ref="L18:L20" si="8">J18*K18</f>
        <v>0</v>
      </c>
      <c r="N18" s="989" t="s">
        <v>1</v>
      </c>
      <c r="O18" s="865">
        <v>1</v>
      </c>
      <c r="P18" s="892">
        <f t="shared" si="1"/>
        <v>0</v>
      </c>
      <c r="Q18" s="865">
        <f t="shared" ref="Q18:Q20" si="9">O18*P18</f>
        <v>0</v>
      </c>
      <c r="S18" s="989" t="s">
        <v>1</v>
      </c>
      <c r="T18" s="978">
        <v>1</v>
      </c>
      <c r="U18" s="892">
        <f t="shared" si="2"/>
        <v>0</v>
      </c>
      <c r="V18" s="865">
        <f t="shared" ref="V18:V20" si="10">T18*U18</f>
        <v>0</v>
      </c>
    </row>
    <row r="19" spans="1:22">
      <c r="C19" s="857" t="s">
        <v>1182</v>
      </c>
      <c r="D19" s="989" t="s">
        <v>1</v>
      </c>
      <c r="E19" s="978">
        <v>5</v>
      </c>
      <c r="F19" s="1055"/>
      <c r="G19" s="865">
        <f t="shared" si="7"/>
        <v>0</v>
      </c>
      <c r="I19" s="989" t="s">
        <v>1</v>
      </c>
      <c r="J19" s="865"/>
      <c r="K19" s="892">
        <f t="shared" si="0"/>
        <v>0</v>
      </c>
      <c r="L19" s="865">
        <f t="shared" si="8"/>
        <v>0</v>
      </c>
      <c r="N19" s="989" t="s">
        <v>1</v>
      </c>
      <c r="O19" s="865">
        <v>1</v>
      </c>
      <c r="P19" s="892">
        <f t="shared" si="1"/>
        <v>0</v>
      </c>
      <c r="Q19" s="865">
        <f t="shared" si="9"/>
        <v>0</v>
      </c>
      <c r="S19" s="989" t="s">
        <v>1</v>
      </c>
      <c r="T19" s="978">
        <v>4</v>
      </c>
      <c r="U19" s="892">
        <f t="shared" si="2"/>
        <v>0</v>
      </c>
      <c r="V19" s="865">
        <f t="shared" si="10"/>
        <v>0</v>
      </c>
    </row>
    <row r="20" spans="1:22">
      <c r="C20" s="857" t="s">
        <v>1183</v>
      </c>
      <c r="D20" s="989" t="s">
        <v>1</v>
      </c>
      <c r="E20" s="978">
        <v>2</v>
      </c>
      <c r="F20" s="1055"/>
      <c r="G20" s="865">
        <f t="shared" si="7"/>
        <v>0</v>
      </c>
      <c r="I20" s="989" t="s">
        <v>1</v>
      </c>
      <c r="J20" s="865"/>
      <c r="K20" s="892">
        <f t="shared" si="0"/>
        <v>0</v>
      </c>
      <c r="L20" s="865">
        <f t="shared" si="8"/>
        <v>0</v>
      </c>
      <c r="N20" s="989" t="s">
        <v>1</v>
      </c>
      <c r="O20" s="865">
        <v>2</v>
      </c>
      <c r="P20" s="892">
        <f t="shared" si="1"/>
        <v>0</v>
      </c>
      <c r="Q20" s="865">
        <f t="shared" si="9"/>
        <v>0</v>
      </c>
      <c r="S20" s="989" t="s">
        <v>1</v>
      </c>
      <c r="T20" s="978"/>
      <c r="U20" s="892">
        <f t="shared" si="2"/>
        <v>0</v>
      </c>
      <c r="V20" s="865">
        <f t="shared" si="10"/>
        <v>0</v>
      </c>
    </row>
    <row r="21" spans="1:22">
      <c r="C21" s="857"/>
      <c r="D21" s="989"/>
      <c r="E21" s="978"/>
      <c r="F21" s="865"/>
      <c r="G21" s="865"/>
      <c r="I21" s="989"/>
      <c r="J21" s="865"/>
      <c r="K21" s="892"/>
      <c r="L21" s="865"/>
      <c r="N21" s="989"/>
      <c r="O21" s="865"/>
      <c r="P21" s="892"/>
      <c r="Q21" s="865"/>
      <c r="S21" s="989"/>
      <c r="T21" s="978"/>
      <c r="U21" s="892"/>
      <c r="V21" s="865"/>
    </row>
    <row r="22" spans="1:22" ht="59.25" customHeight="1">
      <c r="A22" s="860" t="s">
        <v>649</v>
      </c>
      <c r="B22" s="861" t="s">
        <v>807</v>
      </c>
      <c r="C22" s="857" t="s">
        <v>1184</v>
      </c>
      <c r="F22" s="871"/>
      <c r="G22" s="985"/>
      <c r="K22" s="892"/>
      <c r="L22" s="985"/>
      <c r="P22" s="892"/>
      <c r="Q22" s="985"/>
      <c r="U22" s="892"/>
      <c r="V22" s="985"/>
    </row>
    <row r="23" spans="1:22">
      <c r="C23" s="857" t="s">
        <v>1182</v>
      </c>
      <c r="D23" s="989" t="s">
        <v>1</v>
      </c>
      <c r="E23" s="978">
        <v>3</v>
      </c>
      <c r="F23" s="1055"/>
      <c r="G23" s="865">
        <f t="shared" ref="G23:G24" si="11">E23*F23</f>
        <v>0</v>
      </c>
      <c r="I23" s="989" t="s">
        <v>1</v>
      </c>
      <c r="J23" s="865"/>
      <c r="K23" s="892">
        <f t="shared" si="0"/>
        <v>0</v>
      </c>
      <c r="L23" s="865">
        <f t="shared" ref="L23:L24" si="12">J23*K23</f>
        <v>0</v>
      </c>
      <c r="N23" s="989" t="s">
        <v>1</v>
      </c>
      <c r="O23" s="865">
        <v>1</v>
      </c>
      <c r="P23" s="892">
        <f t="shared" si="1"/>
        <v>0</v>
      </c>
      <c r="Q23" s="865">
        <f t="shared" ref="Q23:Q24" si="13">O23*P23</f>
        <v>0</v>
      </c>
      <c r="S23" s="989" t="s">
        <v>1</v>
      </c>
      <c r="T23" s="978">
        <v>2</v>
      </c>
      <c r="U23" s="892">
        <f t="shared" si="2"/>
        <v>0</v>
      </c>
      <c r="V23" s="865">
        <f t="shared" ref="V23:V24" si="14">T23*U23</f>
        <v>0</v>
      </c>
    </row>
    <row r="24" spans="1:22">
      <c r="C24" s="857" t="s">
        <v>1183</v>
      </c>
      <c r="D24" s="989" t="s">
        <v>1</v>
      </c>
      <c r="E24" s="978">
        <v>1</v>
      </c>
      <c r="F24" s="1055"/>
      <c r="G24" s="865">
        <f t="shared" si="11"/>
        <v>0</v>
      </c>
      <c r="I24" s="989" t="s">
        <v>1</v>
      </c>
      <c r="J24" s="865"/>
      <c r="K24" s="892">
        <f t="shared" si="0"/>
        <v>0</v>
      </c>
      <c r="L24" s="865">
        <f t="shared" si="12"/>
        <v>0</v>
      </c>
      <c r="N24" s="989" t="s">
        <v>1</v>
      </c>
      <c r="O24" s="865">
        <v>1</v>
      </c>
      <c r="P24" s="892">
        <f t="shared" si="1"/>
        <v>0</v>
      </c>
      <c r="Q24" s="865">
        <f t="shared" si="13"/>
        <v>0</v>
      </c>
      <c r="S24" s="989" t="s">
        <v>1</v>
      </c>
      <c r="T24" s="978"/>
      <c r="U24" s="892">
        <f t="shared" si="2"/>
        <v>0</v>
      </c>
      <c r="V24" s="865">
        <f t="shared" si="14"/>
        <v>0</v>
      </c>
    </row>
    <row r="25" spans="1:22">
      <c r="F25" s="871"/>
      <c r="G25" s="985"/>
      <c r="K25" s="892"/>
      <c r="L25" s="985"/>
      <c r="P25" s="892"/>
      <c r="Q25" s="985"/>
      <c r="U25" s="892"/>
      <c r="V25" s="985"/>
    </row>
    <row r="26" spans="1:22" ht="56.25" customHeight="1">
      <c r="A26" s="860" t="s">
        <v>649</v>
      </c>
      <c r="B26" s="861" t="s">
        <v>808</v>
      </c>
      <c r="C26" s="857" t="s">
        <v>1185</v>
      </c>
      <c r="F26" s="871"/>
      <c r="G26" s="985"/>
      <c r="K26" s="892"/>
      <c r="L26" s="985"/>
      <c r="P26" s="892"/>
      <c r="Q26" s="985"/>
      <c r="U26" s="892"/>
      <c r="V26" s="985"/>
    </row>
    <row r="27" spans="1:22">
      <c r="C27" s="857" t="s">
        <v>1183</v>
      </c>
      <c r="D27" s="989" t="s">
        <v>1</v>
      </c>
      <c r="E27" s="978">
        <v>1</v>
      </c>
      <c r="F27" s="1055"/>
      <c r="G27" s="865">
        <f t="shared" ref="G27:G28" si="15">E27*F27</f>
        <v>0</v>
      </c>
      <c r="I27" s="989" t="s">
        <v>1</v>
      </c>
      <c r="J27" s="865"/>
      <c r="K27" s="892">
        <f t="shared" si="0"/>
        <v>0</v>
      </c>
      <c r="L27" s="865">
        <f t="shared" ref="L27:L28" si="16">J27*K27</f>
        <v>0</v>
      </c>
      <c r="N27" s="989" t="s">
        <v>1</v>
      </c>
      <c r="O27" s="865">
        <v>1</v>
      </c>
      <c r="P27" s="892">
        <f t="shared" si="1"/>
        <v>0</v>
      </c>
      <c r="Q27" s="865">
        <f t="shared" ref="Q27:Q28" si="17">O27*P27</f>
        <v>0</v>
      </c>
      <c r="S27" s="989" t="s">
        <v>1</v>
      </c>
      <c r="T27" s="978"/>
      <c r="U27" s="892">
        <f t="shared" si="2"/>
        <v>0</v>
      </c>
      <c r="V27" s="865">
        <f t="shared" ref="V27:V28" si="18">T27*U27</f>
        <v>0</v>
      </c>
    </row>
    <row r="28" spans="1:22">
      <c r="C28" s="857" t="s">
        <v>1182</v>
      </c>
      <c r="D28" s="989" t="s">
        <v>1</v>
      </c>
      <c r="E28" s="978">
        <v>3</v>
      </c>
      <c r="F28" s="1055"/>
      <c r="G28" s="865">
        <f t="shared" si="15"/>
        <v>0</v>
      </c>
      <c r="I28" s="989" t="s">
        <v>1</v>
      </c>
      <c r="J28" s="865"/>
      <c r="K28" s="892">
        <f t="shared" si="0"/>
        <v>0</v>
      </c>
      <c r="L28" s="865">
        <f t="shared" si="16"/>
        <v>0</v>
      </c>
      <c r="N28" s="989" t="s">
        <v>1</v>
      </c>
      <c r="O28" s="865">
        <v>3</v>
      </c>
      <c r="P28" s="892">
        <f t="shared" si="1"/>
        <v>0</v>
      </c>
      <c r="Q28" s="865">
        <f t="shared" si="17"/>
        <v>0</v>
      </c>
      <c r="S28" s="989" t="s">
        <v>1</v>
      </c>
      <c r="T28" s="978"/>
      <c r="U28" s="892">
        <f t="shared" si="2"/>
        <v>0</v>
      </c>
      <c r="V28" s="865">
        <f t="shared" si="18"/>
        <v>0</v>
      </c>
    </row>
    <row r="29" spans="1:22">
      <c r="F29" s="871"/>
      <c r="G29" s="985"/>
      <c r="K29" s="892"/>
      <c r="L29" s="985"/>
      <c r="P29" s="892"/>
      <c r="Q29" s="985"/>
      <c r="U29" s="892"/>
      <c r="V29" s="985"/>
    </row>
    <row r="30" spans="1:22" ht="32.25" customHeight="1">
      <c r="A30" s="860" t="s">
        <v>649</v>
      </c>
      <c r="B30" s="861" t="s">
        <v>810</v>
      </c>
      <c r="C30" s="857" t="s">
        <v>1186</v>
      </c>
      <c r="F30" s="871"/>
      <c r="G30" s="985"/>
      <c r="K30" s="892"/>
      <c r="L30" s="985"/>
      <c r="P30" s="892"/>
      <c r="Q30" s="985"/>
      <c r="U30" s="892"/>
      <c r="V30" s="985"/>
    </row>
    <row r="31" spans="1:22">
      <c r="C31" s="857" t="s">
        <v>1181</v>
      </c>
      <c r="D31" s="989" t="s">
        <v>1</v>
      </c>
      <c r="E31" s="978">
        <v>14</v>
      </c>
      <c r="F31" s="1055"/>
      <c r="G31" s="865">
        <f t="shared" ref="G31:G32" si="19">E31*F31</f>
        <v>0</v>
      </c>
      <c r="I31" s="989" t="s">
        <v>1</v>
      </c>
      <c r="J31" s="865"/>
      <c r="K31" s="892">
        <f t="shared" si="0"/>
        <v>0</v>
      </c>
      <c r="L31" s="865">
        <f t="shared" ref="L31:L32" si="20">J31*K31</f>
        <v>0</v>
      </c>
      <c r="N31" s="989" t="s">
        <v>1</v>
      </c>
      <c r="O31" s="865">
        <v>10</v>
      </c>
      <c r="P31" s="892">
        <f t="shared" si="1"/>
        <v>0</v>
      </c>
      <c r="Q31" s="865">
        <f t="shared" ref="Q31:Q32" si="21">O31*P31</f>
        <v>0</v>
      </c>
      <c r="S31" s="989" t="s">
        <v>1</v>
      </c>
      <c r="T31" s="978">
        <v>4</v>
      </c>
      <c r="U31" s="892">
        <f t="shared" si="2"/>
        <v>0</v>
      </c>
      <c r="V31" s="865">
        <f t="shared" ref="V31:V32" si="22">T31*U31</f>
        <v>0</v>
      </c>
    </row>
    <row r="32" spans="1:22">
      <c r="C32" s="857" t="s">
        <v>1182</v>
      </c>
      <c r="D32" s="989" t="s">
        <v>1</v>
      </c>
      <c r="E32" s="978">
        <v>4</v>
      </c>
      <c r="F32" s="1055"/>
      <c r="G32" s="865">
        <f t="shared" si="19"/>
        <v>0</v>
      </c>
      <c r="I32" s="989" t="s">
        <v>1</v>
      </c>
      <c r="J32" s="865"/>
      <c r="K32" s="892">
        <f t="shared" si="0"/>
        <v>0</v>
      </c>
      <c r="L32" s="865">
        <f t="shared" si="20"/>
        <v>0</v>
      </c>
      <c r="N32" s="989" t="s">
        <v>1</v>
      </c>
      <c r="O32" s="865"/>
      <c r="P32" s="892">
        <f t="shared" si="1"/>
        <v>0</v>
      </c>
      <c r="Q32" s="865">
        <f t="shared" si="21"/>
        <v>0</v>
      </c>
      <c r="S32" s="989" t="s">
        <v>1</v>
      </c>
      <c r="T32" s="978">
        <v>4</v>
      </c>
      <c r="U32" s="892">
        <f t="shared" si="2"/>
        <v>0</v>
      </c>
      <c r="V32" s="865">
        <f t="shared" si="22"/>
        <v>0</v>
      </c>
    </row>
    <row r="33" spans="1:22">
      <c r="F33" s="871"/>
      <c r="G33" s="985"/>
      <c r="K33" s="892"/>
      <c r="L33" s="985"/>
      <c r="P33" s="892"/>
      <c r="Q33" s="985"/>
      <c r="U33" s="892"/>
      <c r="V33" s="985"/>
    </row>
    <row r="34" spans="1:22" ht="38.25">
      <c r="A34" s="860" t="s">
        <v>649</v>
      </c>
      <c r="B34" s="861" t="s">
        <v>811</v>
      </c>
      <c r="C34" s="857" t="s">
        <v>1187</v>
      </c>
      <c r="D34" s="989" t="s">
        <v>1</v>
      </c>
      <c r="E34" s="979">
        <v>26</v>
      </c>
      <c r="F34" s="1058"/>
      <c r="G34" s="892">
        <f t="shared" ref="G34" si="23">E34*F34</f>
        <v>0</v>
      </c>
      <c r="H34" s="888"/>
      <c r="I34" s="989" t="s">
        <v>1</v>
      </c>
      <c r="J34" s="892"/>
      <c r="K34" s="892">
        <f t="shared" si="0"/>
        <v>0</v>
      </c>
      <c r="L34" s="892">
        <f t="shared" ref="L34" si="24">J34*K34</f>
        <v>0</v>
      </c>
      <c r="M34" s="888"/>
      <c r="N34" s="989" t="s">
        <v>1</v>
      </c>
      <c r="O34" s="892">
        <v>10</v>
      </c>
      <c r="P34" s="892">
        <f t="shared" si="1"/>
        <v>0</v>
      </c>
      <c r="Q34" s="892">
        <f t="shared" ref="Q34" si="25">O34*P34</f>
        <v>0</v>
      </c>
      <c r="R34" s="888"/>
      <c r="S34" s="989" t="s">
        <v>1</v>
      </c>
      <c r="T34" s="979">
        <v>16</v>
      </c>
      <c r="U34" s="892">
        <f t="shared" si="2"/>
        <v>0</v>
      </c>
      <c r="V34" s="892">
        <f t="shared" ref="V34" si="26">T34*U34</f>
        <v>0</v>
      </c>
    </row>
    <row r="35" spans="1:22">
      <c r="A35" s="863" t="s">
        <v>485</v>
      </c>
      <c r="B35" s="858" t="s">
        <v>485</v>
      </c>
      <c r="F35" s="871"/>
      <c r="G35" s="985"/>
      <c r="K35" s="892"/>
      <c r="L35" s="985"/>
      <c r="P35" s="892"/>
      <c r="Q35" s="985"/>
      <c r="U35" s="892"/>
      <c r="V35" s="985"/>
    </row>
    <row r="36" spans="1:22" ht="97.5" customHeight="1">
      <c r="A36" s="860" t="s">
        <v>649</v>
      </c>
      <c r="B36" s="861" t="s">
        <v>1188</v>
      </c>
      <c r="C36" s="857" t="s">
        <v>1189</v>
      </c>
      <c r="K36" s="892"/>
      <c r="P36" s="892"/>
      <c r="U36" s="892"/>
    </row>
    <row r="37" spans="1:22">
      <c r="C37" s="857" t="s">
        <v>1190</v>
      </c>
      <c r="D37" s="989" t="s">
        <v>1</v>
      </c>
      <c r="E37" s="978">
        <v>2</v>
      </c>
      <c r="F37" s="1055"/>
      <c r="G37" s="865">
        <f t="shared" ref="G37" si="27">E37*F37</f>
        <v>0</v>
      </c>
      <c r="I37" s="989" t="s">
        <v>1</v>
      </c>
      <c r="J37" s="865"/>
      <c r="K37" s="892">
        <f t="shared" si="0"/>
        <v>0</v>
      </c>
      <c r="L37" s="865">
        <f t="shared" ref="L37" si="28">J37*K37</f>
        <v>0</v>
      </c>
      <c r="N37" s="989" t="s">
        <v>1</v>
      </c>
      <c r="O37" s="865">
        <v>2</v>
      </c>
      <c r="P37" s="892">
        <f t="shared" si="1"/>
        <v>0</v>
      </c>
      <c r="Q37" s="865">
        <f t="shared" ref="Q37" si="29">O37*P37</f>
        <v>0</v>
      </c>
      <c r="S37" s="989" t="s">
        <v>1</v>
      </c>
      <c r="T37" s="978">
        <v>0</v>
      </c>
      <c r="U37" s="892">
        <f t="shared" si="2"/>
        <v>0</v>
      </c>
      <c r="V37" s="865">
        <f t="shared" ref="V37" si="30">T37*U37</f>
        <v>0</v>
      </c>
    </row>
    <row r="38" spans="1:22">
      <c r="F38" s="871"/>
      <c r="G38" s="985"/>
      <c r="K38" s="892"/>
      <c r="L38" s="985"/>
      <c r="P38" s="892"/>
      <c r="Q38" s="985"/>
      <c r="U38" s="892"/>
      <c r="V38" s="985"/>
    </row>
    <row r="39" spans="1:22" ht="25.5">
      <c r="A39" s="860" t="s">
        <v>649</v>
      </c>
      <c r="B39" s="861" t="s">
        <v>1191</v>
      </c>
      <c r="C39" s="857" t="s">
        <v>1192</v>
      </c>
      <c r="D39" s="989" t="s">
        <v>1175</v>
      </c>
      <c r="E39" s="979">
        <f>E15+E14+E10+E7</f>
        <v>169</v>
      </c>
      <c r="F39" s="1058"/>
      <c r="G39" s="892">
        <f t="shared" ref="G39" si="31">E39*F39</f>
        <v>0</v>
      </c>
      <c r="H39" s="888"/>
      <c r="I39" s="989" t="s">
        <v>1175</v>
      </c>
      <c r="J39" s="892"/>
      <c r="K39" s="892">
        <f t="shared" si="0"/>
        <v>0</v>
      </c>
      <c r="L39" s="892">
        <f t="shared" ref="L39" si="32">J39*K39</f>
        <v>0</v>
      </c>
      <c r="M39" s="888"/>
      <c r="N39" s="989" t="s">
        <v>1175</v>
      </c>
      <c r="O39" s="892">
        <v>100</v>
      </c>
      <c r="P39" s="892">
        <f t="shared" si="1"/>
        <v>0</v>
      </c>
      <c r="Q39" s="892">
        <f t="shared" ref="Q39" si="33">O39*P39</f>
        <v>0</v>
      </c>
      <c r="R39" s="888"/>
      <c r="S39" s="989" t="s">
        <v>1175</v>
      </c>
      <c r="T39" s="979">
        <v>69</v>
      </c>
      <c r="U39" s="892">
        <f t="shared" si="2"/>
        <v>0</v>
      </c>
      <c r="V39" s="892">
        <f t="shared" ref="V39" si="34">T39*U39</f>
        <v>0</v>
      </c>
    </row>
    <row r="40" spans="1:22">
      <c r="A40" s="863"/>
      <c r="B40" s="858"/>
      <c r="F40" s="871"/>
      <c r="G40" s="985"/>
      <c r="K40" s="892"/>
      <c r="L40" s="985"/>
      <c r="P40" s="892"/>
      <c r="Q40" s="985"/>
      <c r="U40" s="892"/>
      <c r="V40" s="985"/>
    </row>
    <row r="41" spans="1:22" ht="39" customHeight="1">
      <c r="A41" s="860" t="s">
        <v>649</v>
      </c>
      <c r="B41" s="861" t="s">
        <v>1193</v>
      </c>
      <c r="C41" s="857" t="s">
        <v>1194</v>
      </c>
      <c r="D41" s="989" t="s">
        <v>1</v>
      </c>
      <c r="E41" s="979">
        <v>3</v>
      </c>
      <c r="F41" s="1058"/>
      <c r="G41" s="892">
        <f t="shared" ref="G41" si="35">E41*F41</f>
        <v>0</v>
      </c>
      <c r="H41" s="888"/>
      <c r="I41" s="989" t="s">
        <v>1</v>
      </c>
      <c r="J41" s="892"/>
      <c r="K41" s="892">
        <f t="shared" si="0"/>
        <v>0</v>
      </c>
      <c r="L41" s="892">
        <f t="shared" ref="L41" si="36">J41*K41</f>
        <v>0</v>
      </c>
      <c r="M41" s="888"/>
      <c r="N41" s="989" t="s">
        <v>1</v>
      </c>
      <c r="O41" s="892">
        <v>1</v>
      </c>
      <c r="P41" s="892">
        <f t="shared" si="1"/>
        <v>0</v>
      </c>
      <c r="Q41" s="892">
        <f t="shared" ref="Q41" si="37">O41*P41</f>
        <v>0</v>
      </c>
      <c r="R41" s="888"/>
      <c r="S41" s="989" t="s">
        <v>1</v>
      </c>
      <c r="T41" s="979">
        <v>2</v>
      </c>
      <c r="U41" s="892">
        <f t="shared" si="2"/>
        <v>0</v>
      </c>
      <c r="V41" s="892">
        <f t="shared" ref="V41" si="38">T41*U41</f>
        <v>0</v>
      </c>
    </row>
    <row r="42" spans="1:22" ht="12.75" customHeight="1">
      <c r="J42" s="853"/>
      <c r="K42" s="892"/>
      <c r="O42" s="853"/>
      <c r="P42" s="892"/>
      <c r="U42" s="892"/>
    </row>
    <row r="43" spans="1:22" ht="58.5" customHeight="1">
      <c r="A43" s="860" t="s">
        <v>649</v>
      </c>
      <c r="B43" s="861" t="s">
        <v>1195</v>
      </c>
      <c r="C43" s="868" t="s">
        <v>1196</v>
      </c>
      <c r="D43" s="989" t="s">
        <v>1</v>
      </c>
      <c r="E43" s="979">
        <v>3</v>
      </c>
      <c r="F43" s="1058"/>
      <c r="G43" s="892">
        <f t="shared" ref="G43" si="39">E43*F43</f>
        <v>0</v>
      </c>
      <c r="H43" s="888"/>
      <c r="I43" s="989" t="s">
        <v>1</v>
      </c>
      <c r="J43" s="892"/>
      <c r="K43" s="892">
        <f t="shared" si="0"/>
        <v>0</v>
      </c>
      <c r="L43" s="892">
        <f t="shared" ref="L43" si="40">J43*K43</f>
        <v>0</v>
      </c>
      <c r="M43" s="888"/>
      <c r="N43" s="989" t="s">
        <v>1</v>
      </c>
      <c r="O43" s="892">
        <v>1</v>
      </c>
      <c r="P43" s="892">
        <f t="shared" si="1"/>
        <v>0</v>
      </c>
      <c r="Q43" s="892">
        <f t="shared" ref="Q43" si="41">O43*P43</f>
        <v>0</v>
      </c>
      <c r="R43" s="888"/>
      <c r="S43" s="989" t="s">
        <v>1</v>
      </c>
      <c r="T43" s="979">
        <v>2</v>
      </c>
      <c r="U43" s="892">
        <f t="shared" si="2"/>
        <v>0</v>
      </c>
      <c r="V43" s="892">
        <f t="shared" ref="V43" si="42">T43*U43</f>
        <v>0</v>
      </c>
    </row>
    <row r="44" spans="1:22">
      <c r="C44" s="862"/>
      <c r="K44" s="892"/>
      <c r="P44" s="892"/>
      <c r="U44" s="892"/>
    </row>
    <row r="45" spans="1:22" ht="85.5" customHeight="1">
      <c r="A45" s="860" t="s">
        <v>649</v>
      </c>
      <c r="B45" s="861" t="s">
        <v>1197</v>
      </c>
      <c r="C45" s="857" t="s">
        <v>1198</v>
      </c>
      <c r="E45" s="980"/>
      <c r="F45" s="871"/>
      <c r="G45" s="985"/>
      <c r="J45" s="856"/>
      <c r="K45" s="892"/>
      <c r="L45" s="985"/>
      <c r="O45" s="856"/>
      <c r="P45" s="892"/>
      <c r="Q45" s="985"/>
      <c r="T45" s="980"/>
      <c r="U45" s="892"/>
      <c r="V45" s="985"/>
    </row>
    <row r="46" spans="1:22" ht="21.75" customHeight="1">
      <c r="C46" s="857" t="s">
        <v>1199</v>
      </c>
      <c r="D46" s="989" t="s">
        <v>1</v>
      </c>
      <c r="E46" s="979">
        <v>4</v>
      </c>
      <c r="F46" s="1058"/>
      <c r="G46" s="892">
        <f t="shared" ref="G46" si="43">E46*F46</f>
        <v>0</v>
      </c>
      <c r="H46" s="888"/>
      <c r="I46" s="989" t="s">
        <v>1</v>
      </c>
      <c r="J46" s="892"/>
      <c r="K46" s="892">
        <f t="shared" si="0"/>
        <v>0</v>
      </c>
      <c r="L46" s="892">
        <f t="shared" ref="L46" si="44">J46*K46</f>
        <v>0</v>
      </c>
      <c r="M46" s="888"/>
      <c r="N46" s="989" t="s">
        <v>1</v>
      </c>
      <c r="O46" s="892">
        <v>4</v>
      </c>
      <c r="P46" s="892">
        <f t="shared" si="1"/>
        <v>0</v>
      </c>
      <c r="Q46" s="892">
        <f t="shared" ref="Q46" si="45">O46*P46</f>
        <v>0</v>
      </c>
      <c r="R46" s="888"/>
      <c r="S46" s="989" t="s">
        <v>1</v>
      </c>
      <c r="T46" s="979"/>
      <c r="U46" s="892">
        <f t="shared" si="2"/>
        <v>0</v>
      </c>
      <c r="V46" s="892">
        <f t="shared" ref="V46" si="46">T46*U46</f>
        <v>0</v>
      </c>
    </row>
    <row r="47" spans="1:22">
      <c r="K47" s="892"/>
      <c r="P47" s="892"/>
      <c r="U47" s="892"/>
    </row>
    <row r="48" spans="1:22" ht="51">
      <c r="A48" s="860" t="s">
        <v>649</v>
      </c>
      <c r="B48" s="861" t="s">
        <v>1200</v>
      </c>
      <c r="C48" s="857" t="s">
        <v>2144</v>
      </c>
      <c r="D48" s="989"/>
      <c r="E48" s="978"/>
      <c r="F48" s="865"/>
      <c r="G48" s="865"/>
      <c r="I48" s="989"/>
      <c r="J48" s="865"/>
      <c r="K48" s="892"/>
      <c r="L48" s="865"/>
      <c r="N48" s="989"/>
      <c r="O48" s="865"/>
      <c r="P48" s="892"/>
      <c r="Q48" s="865"/>
      <c r="S48" s="989"/>
      <c r="T48" s="978"/>
      <c r="U48" s="892"/>
      <c r="V48" s="865"/>
    </row>
    <row r="49" spans="1:22">
      <c r="C49" s="857" t="s">
        <v>1201</v>
      </c>
      <c r="D49" s="989" t="s">
        <v>1</v>
      </c>
      <c r="E49" s="978">
        <v>1</v>
      </c>
      <c r="F49" s="1055"/>
      <c r="G49" s="865">
        <f t="shared" ref="G49:G50" si="47">E49*F49</f>
        <v>0</v>
      </c>
      <c r="I49" s="989" t="s">
        <v>1</v>
      </c>
      <c r="J49" s="865"/>
      <c r="K49" s="892">
        <f t="shared" si="0"/>
        <v>0</v>
      </c>
      <c r="L49" s="865">
        <f t="shared" ref="L49:L50" si="48">J49*K49</f>
        <v>0</v>
      </c>
      <c r="N49" s="989" t="s">
        <v>1</v>
      </c>
      <c r="O49" s="865">
        <v>1</v>
      </c>
      <c r="P49" s="892">
        <f t="shared" si="1"/>
        <v>0</v>
      </c>
      <c r="Q49" s="865">
        <f t="shared" ref="Q49:Q50" si="49">O49*P49</f>
        <v>0</v>
      </c>
      <c r="S49" s="989" t="s">
        <v>1</v>
      </c>
      <c r="T49" s="978"/>
      <c r="U49" s="892">
        <f t="shared" si="2"/>
        <v>0</v>
      </c>
      <c r="V49" s="865">
        <f t="shared" ref="V49:V50" si="50">T49*U49</f>
        <v>0</v>
      </c>
    </row>
    <row r="50" spans="1:22">
      <c r="C50" s="857" t="s">
        <v>1202</v>
      </c>
      <c r="D50" s="989" t="s">
        <v>1</v>
      </c>
      <c r="E50" s="978">
        <v>3</v>
      </c>
      <c r="F50" s="1055"/>
      <c r="G50" s="865">
        <f t="shared" si="47"/>
        <v>0</v>
      </c>
      <c r="I50" s="989" t="s">
        <v>1</v>
      </c>
      <c r="J50" s="865"/>
      <c r="K50" s="892">
        <f t="shared" si="0"/>
        <v>0</v>
      </c>
      <c r="L50" s="865">
        <f t="shared" si="48"/>
        <v>0</v>
      </c>
      <c r="N50" s="989" t="s">
        <v>1</v>
      </c>
      <c r="O50" s="865">
        <v>1</v>
      </c>
      <c r="P50" s="892">
        <f t="shared" si="1"/>
        <v>0</v>
      </c>
      <c r="Q50" s="865">
        <f t="shared" si="49"/>
        <v>0</v>
      </c>
      <c r="S50" s="989" t="s">
        <v>1</v>
      </c>
      <c r="T50" s="978">
        <v>2</v>
      </c>
      <c r="U50" s="892">
        <f t="shared" si="2"/>
        <v>0</v>
      </c>
      <c r="V50" s="865">
        <f t="shared" si="50"/>
        <v>0</v>
      </c>
    </row>
    <row r="51" spans="1:22">
      <c r="K51" s="892"/>
      <c r="P51" s="892"/>
      <c r="U51" s="892"/>
    </row>
    <row r="52" spans="1:22" ht="27.75" customHeight="1">
      <c r="A52" s="860" t="s">
        <v>649</v>
      </c>
      <c r="B52" s="861" t="s">
        <v>1203</v>
      </c>
      <c r="C52" s="857" t="s">
        <v>1204</v>
      </c>
      <c r="D52" s="989" t="s">
        <v>1</v>
      </c>
      <c r="E52" s="979">
        <v>1</v>
      </c>
      <c r="F52" s="1058"/>
      <c r="G52" s="892">
        <f t="shared" ref="G52" si="51">E52*F52</f>
        <v>0</v>
      </c>
      <c r="H52" s="888"/>
      <c r="I52" s="989" t="s">
        <v>1</v>
      </c>
      <c r="J52" s="892"/>
      <c r="K52" s="892">
        <f t="shared" si="0"/>
        <v>0</v>
      </c>
      <c r="L52" s="892">
        <f t="shared" ref="L52" si="52">J52*K52</f>
        <v>0</v>
      </c>
      <c r="M52" s="888"/>
      <c r="N52" s="989" t="s">
        <v>1</v>
      </c>
      <c r="O52" s="892"/>
      <c r="P52" s="892">
        <f t="shared" si="1"/>
        <v>0</v>
      </c>
      <c r="Q52" s="892">
        <f t="shared" ref="Q52" si="53">O52*P52</f>
        <v>0</v>
      </c>
      <c r="R52" s="888"/>
      <c r="S52" s="989" t="s">
        <v>1</v>
      </c>
      <c r="T52" s="979">
        <v>1</v>
      </c>
      <c r="U52" s="892">
        <f t="shared" si="2"/>
        <v>0</v>
      </c>
      <c r="V52" s="892">
        <f t="shared" ref="V52" si="54">T52*U52</f>
        <v>0</v>
      </c>
    </row>
    <row r="53" spans="1:22">
      <c r="K53" s="892"/>
      <c r="P53" s="892"/>
      <c r="U53" s="892"/>
    </row>
    <row r="54" spans="1:22" ht="38.25">
      <c r="A54" s="860" t="s">
        <v>649</v>
      </c>
      <c r="B54" s="861" t="s">
        <v>1205</v>
      </c>
      <c r="C54" s="857" t="s">
        <v>1206</v>
      </c>
      <c r="D54" s="989" t="s">
        <v>1</v>
      </c>
      <c r="E54" s="979">
        <v>1</v>
      </c>
      <c r="F54" s="1058"/>
      <c r="G54" s="892">
        <f t="shared" ref="G54" si="55">E54*F54</f>
        <v>0</v>
      </c>
      <c r="H54" s="888"/>
      <c r="I54" s="989" t="s">
        <v>1</v>
      </c>
      <c r="J54" s="892"/>
      <c r="K54" s="892">
        <f t="shared" si="0"/>
        <v>0</v>
      </c>
      <c r="L54" s="892">
        <f t="shared" ref="L54" si="56">J54*K54</f>
        <v>0</v>
      </c>
      <c r="M54" s="888"/>
      <c r="N54" s="989" t="s">
        <v>1</v>
      </c>
      <c r="O54" s="892"/>
      <c r="P54" s="892">
        <f t="shared" si="1"/>
        <v>0</v>
      </c>
      <c r="Q54" s="892">
        <f t="shared" ref="Q54" si="57">O54*P54</f>
        <v>0</v>
      </c>
      <c r="R54" s="888"/>
      <c r="S54" s="989" t="s">
        <v>1</v>
      </c>
      <c r="T54" s="979">
        <v>1</v>
      </c>
      <c r="U54" s="892">
        <f t="shared" si="2"/>
        <v>0</v>
      </c>
      <c r="V54" s="892">
        <f t="shared" ref="V54" si="58">T54*U54</f>
        <v>0</v>
      </c>
    </row>
    <row r="55" spans="1:22">
      <c r="A55" s="863" t="s">
        <v>485</v>
      </c>
      <c r="B55" s="858" t="s">
        <v>485</v>
      </c>
      <c r="K55" s="892"/>
      <c r="P55" s="892"/>
      <c r="U55" s="892"/>
    </row>
    <row r="56" spans="1:22">
      <c r="A56" s="883" t="s">
        <v>804</v>
      </c>
      <c r="B56" s="883"/>
      <c r="C56" s="884" t="s">
        <v>1207</v>
      </c>
      <c r="K56" s="892"/>
      <c r="P56" s="892"/>
      <c r="U56" s="892"/>
    </row>
    <row r="57" spans="1:22" ht="126" customHeight="1">
      <c r="A57" s="860" t="s">
        <v>804</v>
      </c>
      <c r="B57" s="861" t="s">
        <v>649</v>
      </c>
      <c r="C57" s="857" t="s">
        <v>1208</v>
      </c>
      <c r="E57" s="980"/>
      <c r="J57" s="856"/>
      <c r="K57" s="892"/>
      <c r="O57" s="856"/>
      <c r="P57" s="892"/>
      <c r="T57" s="980"/>
      <c r="U57" s="892"/>
    </row>
    <row r="58" spans="1:22">
      <c r="C58" s="862" t="s">
        <v>1209</v>
      </c>
      <c r="D58" s="989" t="s">
        <v>1175</v>
      </c>
      <c r="E58" s="978">
        <v>52</v>
      </c>
      <c r="F58" s="1055"/>
      <c r="G58" s="865">
        <f t="shared" ref="G58" si="59">E58*F58</f>
        <v>0</v>
      </c>
      <c r="I58" s="989" t="s">
        <v>1175</v>
      </c>
      <c r="J58" s="865"/>
      <c r="K58" s="892">
        <f t="shared" si="0"/>
        <v>0</v>
      </c>
      <c r="L58" s="865">
        <f t="shared" ref="L58" si="60">J58*K58</f>
        <v>0</v>
      </c>
      <c r="N58" s="989" t="s">
        <v>1175</v>
      </c>
      <c r="O58" s="865">
        <v>52</v>
      </c>
      <c r="P58" s="892">
        <f t="shared" si="1"/>
        <v>0</v>
      </c>
      <c r="Q58" s="865">
        <f t="shared" ref="Q58" si="61">O58*P58</f>
        <v>0</v>
      </c>
      <c r="S58" s="989" t="s">
        <v>1175</v>
      </c>
      <c r="T58" s="978"/>
      <c r="U58" s="892">
        <f t="shared" si="2"/>
        <v>0</v>
      </c>
      <c r="V58" s="865">
        <f t="shared" ref="V58" si="62">T58*U58</f>
        <v>0</v>
      </c>
    </row>
    <row r="59" spans="1:22" ht="124.5" customHeight="1">
      <c r="A59" s="860" t="s">
        <v>804</v>
      </c>
      <c r="B59" s="861" t="s">
        <v>804</v>
      </c>
      <c r="C59" s="868" t="s">
        <v>2146</v>
      </c>
      <c r="E59" s="980"/>
      <c r="J59" s="856"/>
      <c r="K59" s="892"/>
      <c r="O59" s="856"/>
      <c r="P59" s="892"/>
      <c r="T59" s="980"/>
      <c r="U59" s="892"/>
    </row>
    <row r="60" spans="1:22">
      <c r="C60" s="889" t="s">
        <v>1210</v>
      </c>
      <c r="D60" s="990" t="s">
        <v>1175</v>
      </c>
      <c r="E60" s="980">
        <v>35</v>
      </c>
      <c r="F60" s="1059"/>
      <c r="G60" s="874">
        <f>SUM(E60*F60)</f>
        <v>0</v>
      </c>
      <c r="I60" s="990" t="s">
        <v>1175</v>
      </c>
      <c r="J60" s="873"/>
      <c r="K60" s="892">
        <f t="shared" si="0"/>
        <v>0</v>
      </c>
      <c r="L60" s="874">
        <f>SUM(J60*K60)</f>
        <v>0</v>
      </c>
      <c r="N60" s="990" t="s">
        <v>1175</v>
      </c>
      <c r="O60" s="873">
        <v>35</v>
      </c>
      <c r="P60" s="892">
        <f t="shared" si="1"/>
        <v>0</v>
      </c>
      <c r="Q60" s="874">
        <f>SUM(O60*P60)</f>
        <v>0</v>
      </c>
      <c r="S60" s="990" t="s">
        <v>1175</v>
      </c>
      <c r="T60" s="980"/>
      <c r="U60" s="892">
        <f t="shared" si="2"/>
        <v>0</v>
      </c>
      <c r="V60" s="874">
        <f>SUM(T60*U60)</f>
        <v>0</v>
      </c>
    </row>
    <row r="61" spans="1:22">
      <c r="C61" s="889" t="s">
        <v>1211</v>
      </c>
      <c r="D61" s="990" t="s">
        <v>1175</v>
      </c>
      <c r="E61" s="980">
        <v>7</v>
      </c>
      <c r="F61" s="1059"/>
      <c r="G61" s="874">
        <f>SUM(E61*F61)</f>
        <v>0</v>
      </c>
      <c r="I61" s="990" t="s">
        <v>1175</v>
      </c>
      <c r="J61" s="873"/>
      <c r="K61" s="892">
        <f t="shared" si="0"/>
        <v>0</v>
      </c>
      <c r="L61" s="874">
        <f>SUM(J61*K61)</f>
        <v>0</v>
      </c>
      <c r="N61" s="990" t="s">
        <v>1175</v>
      </c>
      <c r="O61" s="873">
        <v>7</v>
      </c>
      <c r="P61" s="892">
        <f t="shared" si="1"/>
        <v>0</v>
      </c>
      <c r="Q61" s="874">
        <f>SUM(O61*P61)</f>
        <v>0</v>
      </c>
      <c r="S61" s="990" t="s">
        <v>1175</v>
      </c>
      <c r="T61" s="980"/>
      <c r="U61" s="892">
        <f t="shared" si="2"/>
        <v>0</v>
      </c>
      <c r="V61" s="874">
        <f>SUM(T61*U61)</f>
        <v>0</v>
      </c>
    </row>
    <row r="62" spans="1:22">
      <c r="C62" s="889" t="s">
        <v>1212</v>
      </c>
      <c r="D62" s="990" t="s">
        <v>1175</v>
      </c>
      <c r="E62" s="980">
        <v>52</v>
      </c>
      <c r="F62" s="1059"/>
      <c r="G62" s="874">
        <f>SUM(E62*F62)</f>
        <v>0</v>
      </c>
      <c r="I62" s="990" t="s">
        <v>1175</v>
      </c>
      <c r="J62" s="873"/>
      <c r="K62" s="892">
        <f t="shared" si="0"/>
        <v>0</v>
      </c>
      <c r="L62" s="874">
        <f>SUM(J62*K62)</f>
        <v>0</v>
      </c>
      <c r="N62" s="990" t="s">
        <v>1175</v>
      </c>
      <c r="O62" s="873">
        <v>52</v>
      </c>
      <c r="P62" s="892">
        <f t="shared" si="1"/>
        <v>0</v>
      </c>
      <c r="Q62" s="874">
        <f>SUM(O62*P62)</f>
        <v>0</v>
      </c>
      <c r="S62" s="990" t="s">
        <v>1175</v>
      </c>
      <c r="T62" s="980"/>
      <c r="U62" s="892">
        <f t="shared" si="2"/>
        <v>0</v>
      </c>
      <c r="V62" s="874">
        <f>SUM(T62*U62)</f>
        <v>0</v>
      </c>
    </row>
    <row r="63" spans="1:22">
      <c r="J63" s="875"/>
      <c r="K63" s="892"/>
      <c r="O63" s="875"/>
      <c r="P63" s="892"/>
      <c r="U63" s="892"/>
    </row>
    <row r="64" spans="1:22" ht="55.5" customHeight="1">
      <c r="A64" s="860" t="s">
        <v>804</v>
      </c>
      <c r="B64" s="861" t="s">
        <v>805</v>
      </c>
      <c r="C64" s="857" t="s">
        <v>1213</v>
      </c>
      <c r="K64" s="892"/>
      <c r="P64" s="892"/>
      <c r="U64" s="892"/>
    </row>
    <row r="65" spans="1:22" ht="14.25" customHeight="1">
      <c r="C65" s="862" t="s">
        <v>1214</v>
      </c>
      <c r="D65" s="990" t="s">
        <v>1</v>
      </c>
      <c r="E65" s="980">
        <v>3</v>
      </c>
      <c r="F65" s="1059"/>
      <c r="G65" s="874">
        <f>SUM(E65*F65)</f>
        <v>0</v>
      </c>
      <c r="I65" s="990" t="s">
        <v>1</v>
      </c>
      <c r="J65" s="873"/>
      <c r="K65" s="892">
        <f t="shared" si="0"/>
        <v>0</v>
      </c>
      <c r="L65" s="874">
        <f>SUM(J65*K65)</f>
        <v>0</v>
      </c>
      <c r="N65" s="990" t="s">
        <v>1</v>
      </c>
      <c r="O65" s="873">
        <v>3</v>
      </c>
      <c r="P65" s="892">
        <f t="shared" si="1"/>
        <v>0</v>
      </c>
      <c r="Q65" s="874">
        <f>SUM(O65*P65)</f>
        <v>0</v>
      </c>
      <c r="S65" s="990" t="s">
        <v>1</v>
      </c>
      <c r="T65" s="980"/>
      <c r="U65" s="892">
        <f t="shared" si="2"/>
        <v>0</v>
      </c>
      <c r="V65" s="874">
        <f>SUM(T65*U65)</f>
        <v>0</v>
      </c>
    </row>
    <row r="66" spans="1:22">
      <c r="K66" s="892"/>
      <c r="P66" s="892"/>
      <c r="U66" s="892"/>
    </row>
    <row r="67" spans="1:22" ht="82.5" customHeight="1">
      <c r="A67" s="860" t="s">
        <v>804</v>
      </c>
      <c r="B67" s="861" t="s">
        <v>806</v>
      </c>
      <c r="C67" s="857" t="s">
        <v>1215</v>
      </c>
      <c r="D67" s="990" t="s">
        <v>1</v>
      </c>
      <c r="E67" s="980">
        <v>8</v>
      </c>
      <c r="F67" s="1059"/>
      <c r="G67" s="874">
        <f>SUM(E67*F67)</f>
        <v>0</v>
      </c>
      <c r="I67" s="990" t="s">
        <v>1</v>
      </c>
      <c r="J67" s="873"/>
      <c r="K67" s="892">
        <f t="shared" si="0"/>
        <v>0</v>
      </c>
      <c r="L67" s="874">
        <f>SUM(J67*K67)</f>
        <v>0</v>
      </c>
      <c r="N67" s="990" t="s">
        <v>1</v>
      </c>
      <c r="O67" s="873">
        <v>4</v>
      </c>
      <c r="P67" s="892">
        <f t="shared" si="1"/>
        <v>0</v>
      </c>
      <c r="Q67" s="874">
        <f>SUM(O67*P67)</f>
        <v>0</v>
      </c>
      <c r="S67" s="990" t="s">
        <v>1</v>
      </c>
      <c r="T67" s="980">
        <v>4</v>
      </c>
      <c r="U67" s="892">
        <f t="shared" si="2"/>
        <v>0</v>
      </c>
      <c r="V67" s="874">
        <f>SUM(T67*U67)</f>
        <v>0</v>
      </c>
    </row>
    <row r="68" spans="1:22">
      <c r="J68" s="876"/>
      <c r="K68" s="892"/>
      <c r="O68" s="876"/>
      <c r="P68" s="892"/>
      <c r="U68" s="892"/>
    </row>
    <row r="69" spans="1:22" ht="72" customHeight="1">
      <c r="A69" s="860" t="s">
        <v>804</v>
      </c>
      <c r="B69" s="861" t="s">
        <v>807</v>
      </c>
      <c r="C69" s="877" t="s">
        <v>2147</v>
      </c>
      <c r="D69" s="990" t="s">
        <v>1</v>
      </c>
      <c r="E69" s="980">
        <v>7</v>
      </c>
      <c r="F69" s="1059"/>
      <c r="G69" s="874">
        <f>SUM(E69*F69)</f>
        <v>0</v>
      </c>
      <c r="I69" s="990" t="s">
        <v>1</v>
      </c>
      <c r="J69" s="873"/>
      <c r="K69" s="892">
        <f t="shared" si="0"/>
        <v>0</v>
      </c>
      <c r="L69" s="874">
        <f>SUM(J69*K69)</f>
        <v>0</v>
      </c>
      <c r="N69" s="990" t="s">
        <v>1</v>
      </c>
      <c r="O69" s="873">
        <v>4</v>
      </c>
      <c r="P69" s="892">
        <f t="shared" si="1"/>
        <v>0</v>
      </c>
      <c r="Q69" s="874">
        <f>SUM(O69*P69)</f>
        <v>0</v>
      </c>
      <c r="S69" s="990" t="s">
        <v>1</v>
      </c>
      <c r="T69" s="980">
        <v>3</v>
      </c>
      <c r="U69" s="892">
        <f t="shared" si="2"/>
        <v>0</v>
      </c>
      <c r="V69" s="874">
        <f>SUM(T69*U69)</f>
        <v>0</v>
      </c>
    </row>
    <row r="70" spans="1:22">
      <c r="J70" s="876"/>
      <c r="K70" s="892"/>
      <c r="O70" s="876"/>
      <c r="P70" s="892"/>
      <c r="U70" s="892"/>
    </row>
    <row r="71" spans="1:22" ht="57" customHeight="1">
      <c r="A71" s="860" t="s">
        <v>804</v>
      </c>
      <c r="B71" s="861" t="s">
        <v>808</v>
      </c>
      <c r="C71" s="857" t="s">
        <v>1216</v>
      </c>
      <c r="D71" s="990" t="s">
        <v>1175</v>
      </c>
      <c r="E71" s="980">
        <f>E58+E60+E61+E62</f>
        <v>146</v>
      </c>
      <c r="F71" s="1059"/>
      <c r="G71" s="874">
        <f>SUM(E71*F71)</f>
        <v>0</v>
      </c>
      <c r="I71" s="990" t="s">
        <v>1175</v>
      </c>
      <c r="J71" s="873"/>
      <c r="K71" s="892">
        <f t="shared" si="0"/>
        <v>0</v>
      </c>
      <c r="L71" s="874">
        <f>SUM(J71*K71)</f>
        <v>0</v>
      </c>
      <c r="N71" s="990" t="s">
        <v>1175</v>
      </c>
      <c r="O71" s="873">
        <v>100</v>
      </c>
      <c r="P71" s="892">
        <f t="shared" si="1"/>
        <v>0</v>
      </c>
      <c r="Q71" s="874">
        <f>SUM(O71*P71)</f>
        <v>0</v>
      </c>
      <c r="S71" s="990" t="s">
        <v>1175</v>
      </c>
      <c r="T71" s="980">
        <v>46</v>
      </c>
      <c r="U71" s="892">
        <f t="shared" si="2"/>
        <v>0</v>
      </c>
      <c r="V71" s="874">
        <f>SUM(T71*U71)</f>
        <v>0</v>
      </c>
    </row>
    <row r="72" spans="1:22">
      <c r="K72" s="892"/>
      <c r="P72" s="892"/>
      <c r="U72" s="892"/>
    </row>
    <row r="73" spans="1:22" ht="122.25" customHeight="1">
      <c r="A73" s="860" t="s">
        <v>804</v>
      </c>
      <c r="B73" s="861" t="s">
        <v>810</v>
      </c>
      <c r="C73" s="862" t="s">
        <v>2148</v>
      </c>
      <c r="K73" s="892"/>
      <c r="P73" s="892"/>
      <c r="U73" s="892"/>
    </row>
    <row r="74" spans="1:22" ht="52.5" customHeight="1">
      <c r="C74" s="879" t="s">
        <v>1217</v>
      </c>
      <c r="E74" s="980"/>
      <c r="J74" s="856"/>
      <c r="K74" s="892"/>
      <c r="O74" s="856"/>
      <c r="P74" s="892"/>
      <c r="T74" s="980"/>
      <c r="U74" s="892"/>
    </row>
    <row r="75" spans="1:22">
      <c r="C75" s="890" t="s">
        <v>1218</v>
      </c>
      <c r="E75" s="980"/>
      <c r="J75" s="856"/>
      <c r="K75" s="892"/>
      <c r="O75" s="856"/>
      <c r="P75" s="892"/>
      <c r="T75" s="980"/>
      <c r="U75" s="892"/>
    </row>
    <row r="76" spans="1:22">
      <c r="C76" s="889" t="s">
        <v>1219</v>
      </c>
      <c r="E76" s="980"/>
      <c r="J76" s="856"/>
      <c r="K76" s="892"/>
      <c r="O76" s="856"/>
      <c r="P76" s="892"/>
      <c r="T76" s="980"/>
      <c r="U76" s="892"/>
    </row>
    <row r="77" spans="1:22">
      <c r="C77" s="889" t="s">
        <v>1220</v>
      </c>
      <c r="D77" s="990" t="s">
        <v>1</v>
      </c>
      <c r="E77" s="980">
        <v>6</v>
      </c>
      <c r="F77" s="1059"/>
      <c r="G77" s="874">
        <f>SUM(E77*F77)</f>
        <v>0</v>
      </c>
      <c r="I77" s="990" t="s">
        <v>1</v>
      </c>
      <c r="J77" s="873"/>
      <c r="K77" s="892">
        <f t="shared" ref="K77:K123" si="63">F77</f>
        <v>0</v>
      </c>
      <c r="L77" s="874">
        <f>SUM(J77*K77)</f>
        <v>0</v>
      </c>
      <c r="N77" s="990" t="s">
        <v>1</v>
      </c>
      <c r="O77" s="873"/>
      <c r="P77" s="892">
        <f t="shared" ref="P77:P123" si="64">F77</f>
        <v>0</v>
      </c>
      <c r="Q77" s="874">
        <f>SUM(O77*P77)</f>
        <v>0</v>
      </c>
      <c r="S77" s="990" t="s">
        <v>1</v>
      </c>
      <c r="T77" s="980">
        <v>6</v>
      </c>
      <c r="U77" s="892">
        <f t="shared" ref="U77:U123" si="65">F77</f>
        <v>0</v>
      </c>
      <c r="V77" s="874">
        <f>SUM(T77*U77)</f>
        <v>0</v>
      </c>
    </row>
    <row r="78" spans="1:22">
      <c r="K78" s="892"/>
      <c r="P78" s="892"/>
      <c r="U78" s="892"/>
    </row>
    <row r="79" spans="1:22" ht="63.75">
      <c r="A79" s="860" t="s">
        <v>804</v>
      </c>
      <c r="B79" s="878" t="s">
        <v>811</v>
      </c>
      <c r="C79" s="862" t="s">
        <v>1221</v>
      </c>
      <c r="D79" s="990" t="s">
        <v>1175</v>
      </c>
      <c r="E79" s="980">
        <v>5</v>
      </c>
      <c r="F79" s="1059"/>
      <c r="G79" s="874">
        <f>SUM(E79*F79)</f>
        <v>0</v>
      </c>
      <c r="H79" s="874"/>
      <c r="I79" s="990" t="s">
        <v>1175</v>
      </c>
      <c r="J79" s="873"/>
      <c r="K79" s="892">
        <f t="shared" si="63"/>
        <v>0</v>
      </c>
      <c r="L79" s="874">
        <f>SUM(J79*K79)</f>
        <v>0</v>
      </c>
      <c r="N79" s="990" t="s">
        <v>1175</v>
      </c>
      <c r="O79" s="873">
        <v>5</v>
      </c>
      <c r="P79" s="892">
        <f t="shared" si="64"/>
        <v>0</v>
      </c>
      <c r="Q79" s="874">
        <f>SUM(O79*P79)</f>
        <v>0</v>
      </c>
      <c r="S79" s="990" t="s">
        <v>1175</v>
      </c>
      <c r="T79" s="980"/>
      <c r="U79" s="892">
        <f t="shared" si="65"/>
        <v>0</v>
      </c>
      <c r="V79" s="874">
        <f>SUM(T79*U79)</f>
        <v>0</v>
      </c>
    </row>
    <row r="80" spans="1:22">
      <c r="B80" s="853"/>
      <c r="C80" s="882"/>
      <c r="D80" s="991"/>
      <c r="I80" s="991"/>
      <c r="K80" s="892"/>
      <c r="N80" s="991"/>
      <c r="P80" s="892"/>
      <c r="S80" s="991"/>
      <c r="U80" s="892"/>
    </row>
    <row r="81" spans="1:22" ht="58.5" customHeight="1">
      <c r="A81" s="860" t="s">
        <v>804</v>
      </c>
      <c r="B81" s="861" t="s">
        <v>812</v>
      </c>
      <c r="C81" s="857" t="s">
        <v>1222</v>
      </c>
      <c r="D81" s="990" t="s">
        <v>1</v>
      </c>
      <c r="E81" s="980">
        <v>1</v>
      </c>
      <c r="F81" s="1059"/>
      <c r="G81" s="874">
        <f>SUM(E81*F81)</f>
        <v>0</v>
      </c>
      <c r="I81" s="990" t="s">
        <v>1</v>
      </c>
      <c r="J81" s="873"/>
      <c r="K81" s="892">
        <f t="shared" si="63"/>
        <v>0</v>
      </c>
      <c r="L81" s="874">
        <f>SUM(J81*K81)</f>
        <v>0</v>
      </c>
      <c r="N81" s="990" t="s">
        <v>1</v>
      </c>
      <c r="O81" s="873">
        <v>1</v>
      </c>
      <c r="P81" s="892">
        <f t="shared" si="64"/>
        <v>0</v>
      </c>
      <c r="Q81" s="874">
        <f>SUM(O81*P81)</f>
        <v>0</v>
      </c>
      <c r="S81" s="990" t="s">
        <v>1</v>
      </c>
      <c r="T81" s="980"/>
      <c r="U81" s="892">
        <f t="shared" si="65"/>
        <v>0</v>
      </c>
      <c r="V81" s="874">
        <f>SUM(T81*U81)</f>
        <v>0</v>
      </c>
    </row>
    <row r="82" spans="1:22">
      <c r="D82" s="990"/>
      <c r="E82" s="980"/>
      <c r="F82" s="874"/>
      <c r="G82" s="874"/>
      <c r="I82" s="990"/>
      <c r="J82" s="873"/>
      <c r="K82" s="892"/>
      <c r="L82" s="874"/>
      <c r="N82" s="990"/>
      <c r="O82" s="873"/>
      <c r="P82" s="892"/>
      <c r="Q82" s="874"/>
      <c r="S82" s="990"/>
      <c r="T82" s="980"/>
      <c r="U82" s="892"/>
      <c r="V82" s="874"/>
    </row>
    <row r="83" spans="1:22">
      <c r="A83" s="883" t="s">
        <v>805</v>
      </c>
      <c r="B83" s="883"/>
      <c r="C83" s="884" t="s">
        <v>1223</v>
      </c>
      <c r="K83" s="892"/>
      <c r="P83" s="892"/>
      <c r="U83" s="892"/>
    </row>
    <row r="84" spans="1:22" ht="25.5">
      <c r="A84" s="860" t="s">
        <v>805</v>
      </c>
      <c r="B84" s="861" t="s">
        <v>649</v>
      </c>
      <c r="C84" s="877" t="s">
        <v>2149</v>
      </c>
      <c r="K84" s="892"/>
      <c r="P84" s="892"/>
      <c r="U84" s="892"/>
    </row>
    <row r="85" spans="1:22">
      <c r="C85" s="891" t="s">
        <v>1224</v>
      </c>
      <c r="K85" s="892"/>
      <c r="P85" s="892"/>
      <c r="U85" s="892"/>
    </row>
    <row r="86" spans="1:22" ht="25.5">
      <c r="C86" s="891" t="s">
        <v>1225</v>
      </c>
      <c r="K86" s="892"/>
      <c r="P86" s="892"/>
      <c r="U86" s="892"/>
    </row>
    <row r="87" spans="1:22" ht="189.75" customHeight="1">
      <c r="C87" s="879" t="s">
        <v>1226</v>
      </c>
      <c r="K87" s="892"/>
      <c r="P87" s="892"/>
      <c r="U87" s="892"/>
    </row>
    <row r="88" spans="1:22" ht="17.25" customHeight="1">
      <c r="C88" s="891" t="s">
        <v>1227</v>
      </c>
      <c r="K88" s="892"/>
      <c r="P88" s="892"/>
      <c r="U88" s="892"/>
    </row>
    <row r="89" spans="1:22" ht="18" customHeight="1">
      <c r="C89" s="891" t="s">
        <v>1228</v>
      </c>
      <c r="K89" s="892"/>
      <c r="P89" s="892"/>
      <c r="U89" s="892"/>
    </row>
    <row r="90" spans="1:22">
      <c r="C90" s="877" t="s">
        <v>1229</v>
      </c>
      <c r="D90" s="990" t="s">
        <v>1230</v>
      </c>
      <c r="E90" s="980">
        <v>6</v>
      </c>
      <c r="F90" s="1059"/>
      <c r="G90" s="874">
        <f>SUM(E90*F90)</f>
        <v>0</v>
      </c>
      <c r="I90" s="990" t="s">
        <v>1230</v>
      </c>
      <c r="J90" s="873"/>
      <c r="K90" s="892">
        <f t="shared" si="63"/>
        <v>0</v>
      </c>
      <c r="L90" s="874">
        <f>SUM(J90*K90)</f>
        <v>0</v>
      </c>
      <c r="N90" s="990" t="s">
        <v>1230</v>
      </c>
      <c r="O90" s="873"/>
      <c r="P90" s="892">
        <f t="shared" si="64"/>
        <v>0</v>
      </c>
      <c r="Q90" s="874">
        <f>SUM(O90*P90)</f>
        <v>0</v>
      </c>
      <c r="S90" s="990" t="s">
        <v>1230</v>
      </c>
      <c r="T90" s="980">
        <v>6</v>
      </c>
      <c r="U90" s="892">
        <f t="shared" si="65"/>
        <v>0</v>
      </c>
      <c r="V90" s="874">
        <f>SUM(T90*U90)</f>
        <v>0</v>
      </c>
    </row>
    <row r="91" spans="1:22">
      <c r="K91" s="892"/>
      <c r="P91" s="892"/>
      <c r="U91" s="892"/>
    </row>
    <row r="92" spans="1:22" ht="25.5">
      <c r="A92" s="860" t="s">
        <v>805</v>
      </c>
      <c r="B92" s="861" t="s">
        <v>804</v>
      </c>
      <c r="C92" s="877" t="s">
        <v>2150</v>
      </c>
      <c r="K92" s="892"/>
      <c r="P92" s="892"/>
      <c r="U92" s="892"/>
    </row>
    <row r="93" spans="1:22" ht="32.25" customHeight="1">
      <c r="C93" s="891" t="s">
        <v>1231</v>
      </c>
      <c r="K93" s="892"/>
      <c r="P93" s="892"/>
      <c r="U93" s="892"/>
    </row>
    <row r="94" spans="1:22" ht="126.75" customHeight="1">
      <c r="C94" s="862" t="s">
        <v>1232</v>
      </c>
      <c r="K94" s="892"/>
      <c r="P94" s="892"/>
      <c r="U94" s="892"/>
    </row>
    <row r="95" spans="1:22" ht="89.25">
      <c r="C95" s="880" t="s">
        <v>2151</v>
      </c>
      <c r="K95" s="892"/>
      <c r="P95" s="892"/>
      <c r="U95" s="892"/>
    </row>
    <row r="96" spans="1:22" ht="24" customHeight="1">
      <c r="C96" s="891" t="s">
        <v>1233</v>
      </c>
      <c r="K96" s="892"/>
      <c r="P96" s="892"/>
      <c r="U96" s="892"/>
    </row>
    <row r="97" spans="1:22" ht="15.75" customHeight="1">
      <c r="C97" s="877" t="s">
        <v>1229</v>
      </c>
      <c r="D97" s="990" t="s">
        <v>1230</v>
      </c>
      <c r="E97" s="980">
        <v>7</v>
      </c>
      <c r="F97" s="1059"/>
      <c r="G97" s="874">
        <f>SUM(E97*F97)</f>
        <v>0</v>
      </c>
      <c r="I97" s="990" t="s">
        <v>1230</v>
      </c>
      <c r="J97" s="873"/>
      <c r="K97" s="892">
        <f t="shared" si="63"/>
        <v>0</v>
      </c>
      <c r="L97" s="874">
        <f>SUM(J97*K97)</f>
        <v>0</v>
      </c>
      <c r="N97" s="990" t="s">
        <v>1230</v>
      </c>
      <c r="O97" s="873"/>
      <c r="P97" s="892">
        <f t="shared" si="64"/>
        <v>0</v>
      </c>
      <c r="Q97" s="874">
        <f>SUM(O97*P97)</f>
        <v>0</v>
      </c>
      <c r="S97" s="990" t="s">
        <v>1230</v>
      </c>
      <c r="T97" s="980">
        <v>7</v>
      </c>
      <c r="U97" s="892">
        <f t="shared" si="65"/>
        <v>0</v>
      </c>
      <c r="V97" s="874">
        <f>SUM(T97*U97)</f>
        <v>0</v>
      </c>
    </row>
    <row r="98" spans="1:22">
      <c r="K98" s="892"/>
      <c r="P98" s="892"/>
      <c r="U98" s="892"/>
    </row>
    <row r="99" spans="1:22" ht="25.5">
      <c r="A99" s="860" t="s">
        <v>805</v>
      </c>
      <c r="B99" s="861" t="s">
        <v>805</v>
      </c>
      <c r="C99" s="877" t="s">
        <v>2152</v>
      </c>
      <c r="K99" s="892"/>
      <c r="P99" s="892"/>
      <c r="U99" s="892"/>
    </row>
    <row r="100" spans="1:22" ht="25.5">
      <c r="C100" s="891" t="s">
        <v>1234</v>
      </c>
      <c r="K100" s="892"/>
      <c r="P100" s="892"/>
      <c r="U100" s="892"/>
    </row>
    <row r="101" spans="1:22" ht="140.25">
      <c r="C101" s="862" t="s">
        <v>1235</v>
      </c>
      <c r="K101" s="892"/>
      <c r="P101" s="892"/>
      <c r="U101" s="892"/>
    </row>
    <row r="102" spans="1:22">
      <c r="C102" s="862" t="s">
        <v>1229</v>
      </c>
      <c r="D102" s="990" t="s">
        <v>1236</v>
      </c>
      <c r="E102" s="980">
        <v>1</v>
      </c>
      <c r="F102" s="1059"/>
      <c r="G102" s="874">
        <f>SUM(E102*F102)</f>
        <v>0</v>
      </c>
      <c r="I102" s="990" t="s">
        <v>1236</v>
      </c>
      <c r="J102" s="873"/>
      <c r="K102" s="892">
        <f t="shared" si="63"/>
        <v>0</v>
      </c>
      <c r="L102" s="874">
        <f>SUM(J102*K102)</f>
        <v>0</v>
      </c>
      <c r="N102" s="990" t="s">
        <v>1236</v>
      </c>
      <c r="O102" s="873"/>
      <c r="P102" s="892">
        <f t="shared" si="64"/>
        <v>0</v>
      </c>
      <c r="Q102" s="874">
        <f>SUM(O102*P102)</f>
        <v>0</v>
      </c>
      <c r="S102" s="990" t="s">
        <v>1236</v>
      </c>
      <c r="T102" s="980">
        <v>1</v>
      </c>
      <c r="U102" s="892">
        <f t="shared" si="65"/>
        <v>0</v>
      </c>
      <c r="V102" s="874">
        <f>SUM(T102*U102)</f>
        <v>0</v>
      </c>
    </row>
    <row r="103" spans="1:22" ht="14.25" customHeight="1">
      <c r="K103" s="892"/>
      <c r="P103" s="892"/>
      <c r="U103" s="892"/>
    </row>
    <row r="104" spans="1:22" ht="73.5" customHeight="1">
      <c r="A104" s="860" t="s">
        <v>805</v>
      </c>
      <c r="B104" s="861" t="s">
        <v>806</v>
      </c>
      <c r="C104" s="857" t="s">
        <v>1237</v>
      </c>
      <c r="D104" s="990" t="s">
        <v>1</v>
      </c>
      <c r="E104" s="980">
        <v>3</v>
      </c>
      <c r="F104" s="1059"/>
      <c r="G104" s="874">
        <f>SUM(E104*F104)</f>
        <v>0</v>
      </c>
      <c r="I104" s="990" t="s">
        <v>1</v>
      </c>
      <c r="J104" s="873"/>
      <c r="K104" s="892">
        <f t="shared" si="63"/>
        <v>0</v>
      </c>
      <c r="L104" s="874">
        <f>SUM(J104*K104)</f>
        <v>0</v>
      </c>
      <c r="N104" s="990" t="s">
        <v>1</v>
      </c>
      <c r="O104" s="873"/>
      <c r="P104" s="892">
        <f t="shared" si="64"/>
        <v>0</v>
      </c>
      <c r="Q104" s="874">
        <f>SUM(O104*P104)</f>
        <v>0</v>
      </c>
      <c r="S104" s="990" t="s">
        <v>1</v>
      </c>
      <c r="T104" s="980">
        <v>3</v>
      </c>
      <c r="U104" s="892">
        <f t="shared" si="65"/>
        <v>0</v>
      </c>
      <c r="V104" s="874">
        <f>SUM(T104*U104)</f>
        <v>0</v>
      </c>
    </row>
    <row r="105" spans="1:22">
      <c r="K105" s="892"/>
      <c r="P105" s="892"/>
      <c r="U105" s="892"/>
    </row>
    <row r="106" spans="1:22" ht="63.75">
      <c r="A106" s="860" t="s">
        <v>805</v>
      </c>
      <c r="B106" s="861" t="s">
        <v>807</v>
      </c>
      <c r="C106" s="857" t="s">
        <v>1238</v>
      </c>
      <c r="D106" s="990" t="s">
        <v>1</v>
      </c>
      <c r="E106" s="980">
        <v>2</v>
      </c>
      <c r="F106" s="1059"/>
      <c r="G106" s="874">
        <f>SUM(E106*F106)</f>
        <v>0</v>
      </c>
      <c r="I106" s="990" t="s">
        <v>1</v>
      </c>
      <c r="J106" s="881"/>
      <c r="K106" s="892">
        <f t="shared" si="63"/>
        <v>0</v>
      </c>
      <c r="L106" s="874">
        <f>SUM(J106*K106)</f>
        <v>0</v>
      </c>
      <c r="N106" s="990" t="s">
        <v>1</v>
      </c>
      <c r="O106" s="881"/>
      <c r="P106" s="892">
        <f t="shared" si="64"/>
        <v>0</v>
      </c>
      <c r="Q106" s="874">
        <f>SUM(O106*P106)</f>
        <v>0</v>
      </c>
      <c r="S106" s="990" t="s">
        <v>1</v>
      </c>
      <c r="T106" s="980">
        <v>2</v>
      </c>
      <c r="U106" s="892">
        <f t="shared" si="65"/>
        <v>0</v>
      </c>
      <c r="V106" s="874">
        <f>SUM(T106*U106)</f>
        <v>0</v>
      </c>
    </row>
    <row r="107" spans="1:22">
      <c r="K107" s="892"/>
      <c r="P107" s="892"/>
      <c r="U107" s="892"/>
    </row>
    <row r="108" spans="1:22" ht="63.75">
      <c r="A108" s="860" t="s">
        <v>805</v>
      </c>
      <c r="B108" s="861" t="s">
        <v>808</v>
      </c>
      <c r="C108" s="857" t="s">
        <v>1239</v>
      </c>
      <c r="D108" s="990" t="s">
        <v>1</v>
      </c>
      <c r="E108" s="980">
        <v>2</v>
      </c>
      <c r="F108" s="1059"/>
      <c r="G108" s="874">
        <f>SUM(E108*F108)</f>
        <v>0</v>
      </c>
      <c r="I108" s="990" t="s">
        <v>1</v>
      </c>
      <c r="J108" s="881"/>
      <c r="K108" s="892">
        <f t="shared" si="63"/>
        <v>0</v>
      </c>
      <c r="L108" s="874">
        <f>SUM(J108*K108)</f>
        <v>0</v>
      </c>
      <c r="N108" s="990" t="s">
        <v>1</v>
      </c>
      <c r="O108" s="881"/>
      <c r="P108" s="892">
        <f t="shared" si="64"/>
        <v>0</v>
      </c>
      <c r="Q108" s="874">
        <f>SUM(O108*P108)</f>
        <v>0</v>
      </c>
      <c r="S108" s="990" t="s">
        <v>1</v>
      </c>
      <c r="T108" s="980">
        <v>2</v>
      </c>
      <c r="U108" s="892">
        <f t="shared" si="65"/>
        <v>0</v>
      </c>
      <c r="V108" s="874">
        <f>SUM(T108*U108)</f>
        <v>0</v>
      </c>
    </row>
    <row r="109" spans="1:22">
      <c r="A109" s="860"/>
      <c r="B109" s="861"/>
      <c r="C109" s="857"/>
      <c r="D109" s="990"/>
      <c r="E109" s="980"/>
      <c r="F109" s="874"/>
      <c r="G109" s="874"/>
      <c r="I109" s="990"/>
      <c r="J109" s="881"/>
      <c r="K109" s="892"/>
      <c r="L109" s="874"/>
      <c r="N109" s="990"/>
      <c r="O109" s="881"/>
      <c r="P109" s="892"/>
      <c r="Q109" s="874"/>
      <c r="S109" s="990"/>
      <c r="T109" s="980"/>
      <c r="U109" s="892"/>
      <c r="V109" s="874"/>
    </row>
    <row r="110" spans="1:22" ht="106.5" customHeight="1">
      <c r="A110" s="860" t="s">
        <v>805</v>
      </c>
      <c r="B110" s="861" t="s">
        <v>810</v>
      </c>
      <c r="C110" s="857" t="s">
        <v>1240</v>
      </c>
      <c r="D110" s="990" t="s">
        <v>1241</v>
      </c>
      <c r="E110" s="980">
        <v>4</v>
      </c>
      <c r="F110" s="1059"/>
      <c r="G110" s="874">
        <f>SUM(E110*F110)</f>
        <v>0</v>
      </c>
      <c r="I110" s="881" t="s">
        <v>1241</v>
      </c>
      <c r="J110" s="881"/>
      <c r="K110" s="892">
        <f t="shared" si="63"/>
        <v>0</v>
      </c>
      <c r="L110" s="874">
        <f>SUM(J110*K110)</f>
        <v>0</v>
      </c>
      <c r="N110" s="881" t="s">
        <v>1241</v>
      </c>
      <c r="O110" s="881"/>
      <c r="P110" s="892">
        <f t="shared" si="64"/>
        <v>0</v>
      </c>
      <c r="Q110" s="874">
        <f>SUM(O110*P110)</f>
        <v>0</v>
      </c>
      <c r="S110" s="881" t="s">
        <v>1241</v>
      </c>
      <c r="T110" s="980">
        <v>4</v>
      </c>
      <c r="U110" s="892">
        <f t="shared" si="65"/>
        <v>0</v>
      </c>
      <c r="V110" s="874">
        <f>SUM(T110*U110)</f>
        <v>0</v>
      </c>
    </row>
    <row r="111" spans="1:22">
      <c r="K111" s="892"/>
      <c r="P111" s="892"/>
      <c r="U111" s="892"/>
    </row>
    <row r="112" spans="1:22">
      <c r="A112" s="883" t="s">
        <v>806</v>
      </c>
      <c r="B112" s="883"/>
      <c r="C112" s="884" t="s">
        <v>26</v>
      </c>
      <c r="K112" s="892"/>
      <c r="P112" s="892"/>
      <c r="U112" s="892"/>
    </row>
    <row r="113" spans="1:23" ht="51">
      <c r="A113" s="860" t="s">
        <v>806</v>
      </c>
      <c r="B113" s="861" t="s">
        <v>649</v>
      </c>
      <c r="C113" s="857" t="s">
        <v>1242</v>
      </c>
      <c r="D113" s="990" t="s">
        <v>1243</v>
      </c>
      <c r="E113" s="980">
        <v>56</v>
      </c>
      <c r="F113" s="1059"/>
      <c r="G113" s="874">
        <f>SUM(E113*F113)</f>
        <v>0</v>
      </c>
      <c r="I113" s="990" t="s">
        <v>1243</v>
      </c>
      <c r="J113" s="873"/>
      <c r="K113" s="892">
        <f t="shared" si="63"/>
        <v>0</v>
      </c>
      <c r="L113" s="874">
        <f>SUM(J113*K113)</f>
        <v>0</v>
      </c>
      <c r="N113" s="990" t="s">
        <v>1243</v>
      </c>
      <c r="O113" s="873">
        <v>56</v>
      </c>
      <c r="P113" s="892">
        <f t="shared" si="64"/>
        <v>0</v>
      </c>
      <c r="Q113" s="874">
        <f>SUM(O113*P113)</f>
        <v>0</v>
      </c>
      <c r="S113" s="990" t="s">
        <v>1243</v>
      </c>
      <c r="T113" s="980"/>
      <c r="U113" s="892">
        <f t="shared" si="65"/>
        <v>0</v>
      </c>
      <c r="V113" s="874">
        <f>SUM(T113*U113)</f>
        <v>0</v>
      </c>
    </row>
    <row r="114" spans="1:23">
      <c r="K114" s="892"/>
      <c r="P114" s="892"/>
      <c r="U114" s="892"/>
    </row>
    <row r="115" spans="1:23" ht="25.5">
      <c r="A115" s="860" t="s">
        <v>806</v>
      </c>
      <c r="B115" s="861" t="s">
        <v>804</v>
      </c>
      <c r="C115" s="857" t="s">
        <v>1244</v>
      </c>
      <c r="D115" s="990" t="s">
        <v>1243</v>
      </c>
      <c r="E115" s="980">
        <v>3</v>
      </c>
      <c r="F115" s="1059"/>
      <c r="G115" s="874">
        <f>SUM(E115*F115)</f>
        <v>0</v>
      </c>
      <c r="I115" s="990" t="s">
        <v>1243</v>
      </c>
      <c r="J115" s="873"/>
      <c r="K115" s="892">
        <f t="shared" si="63"/>
        <v>0</v>
      </c>
      <c r="L115" s="874">
        <f>SUM(J115*K115)</f>
        <v>0</v>
      </c>
      <c r="N115" s="990" t="s">
        <v>1243</v>
      </c>
      <c r="O115" s="873">
        <v>3</v>
      </c>
      <c r="P115" s="892">
        <f t="shared" si="64"/>
        <v>0</v>
      </c>
      <c r="Q115" s="874">
        <f>SUM(O115*P115)</f>
        <v>0</v>
      </c>
      <c r="S115" s="990" t="s">
        <v>1243</v>
      </c>
      <c r="T115" s="980"/>
      <c r="U115" s="892">
        <f t="shared" si="65"/>
        <v>0</v>
      </c>
      <c r="V115" s="874">
        <f>SUM(T115*U115)</f>
        <v>0</v>
      </c>
    </row>
    <row r="116" spans="1:23" ht="14.25" customHeight="1">
      <c r="K116" s="892"/>
      <c r="P116" s="892"/>
      <c r="U116" s="892"/>
    </row>
    <row r="117" spans="1:23" ht="171" customHeight="1">
      <c r="A117" s="860" t="s">
        <v>806</v>
      </c>
      <c r="B117" s="861" t="s">
        <v>805</v>
      </c>
      <c r="C117" s="857" t="s">
        <v>1245</v>
      </c>
      <c r="D117" s="990" t="s">
        <v>1</v>
      </c>
      <c r="E117" s="980">
        <v>2</v>
      </c>
      <c r="F117" s="1059"/>
      <c r="G117" s="986">
        <f>E117*F117</f>
        <v>0</v>
      </c>
      <c r="I117" s="990" t="s">
        <v>1</v>
      </c>
      <c r="J117" s="873"/>
      <c r="K117" s="892">
        <f t="shared" si="63"/>
        <v>0</v>
      </c>
      <c r="L117" s="874">
        <f>J117*K117</f>
        <v>0</v>
      </c>
      <c r="N117" s="990" t="s">
        <v>1</v>
      </c>
      <c r="O117" s="873">
        <v>2</v>
      </c>
      <c r="P117" s="892">
        <f t="shared" si="64"/>
        <v>0</v>
      </c>
      <c r="Q117" s="986">
        <f>O117*P117</f>
        <v>0</v>
      </c>
      <c r="S117" s="990" t="s">
        <v>1</v>
      </c>
      <c r="T117" s="980"/>
      <c r="U117" s="892">
        <f t="shared" si="65"/>
        <v>0</v>
      </c>
      <c r="V117" s="874">
        <f>T117*U117</f>
        <v>0</v>
      </c>
    </row>
    <row r="118" spans="1:23">
      <c r="K118" s="892"/>
      <c r="P118" s="892"/>
      <c r="U118" s="892"/>
    </row>
    <row r="119" spans="1:23" ht="89.25">
      <c r="A119" s="860" t="s">
        <v>806</v>
      </c>
      <c r="B119" s="861" t="s">
        <v>806</v>
      </c>
      <c r="C119" s="857" t="s">
        <v>1246</v>
      </c>
      <c r="D119" s="990" t="s">
        <v>1</v>
      </c>
      <c r="E119" s="980">
        <v>1</v>
      </c>
      <c r="F119" s="1059"/>
      <c r="G119" s="874">
        <f>SUM(E119*F119)</f>
        <v>0</v>
      </c>
      <c r="I119" s="990" t="s">
        <v>1</v>
      </c>
      <c r="J119" s="873"/>
      <c r="K119" s="892">
        <f t="shared" si="63"/>
        <v>0</v>
      </c>
      <c r="L119" s="874">
        <f>SUM(J119*K119)</f>
        <v>0</v>
      </c>
      <c r="N119" s="990" t="s">
        <v>1</v>
      </c>
      <c r="O119" s="873">
        <v>1</v>
      </c>
      <c r="P119" s="892">
        <f t="shared" si="64"/>
        <v>0</v>
      </c>
      <c r="Q119" s="874">
        <f>SUM(O119*P119)</f>
        <v>0</v>
      </c>
      <c r="S119" s="990" t="s">
        <v>1</v>
      </c>
      <c r="T119" s="980"/>
      <c r="U119" s="892">
        <f t="shared" si="65"/>
        <v>0</v>
      </c>
      <c r="V119" s="874">
        <f>SUM(T119*U119)</f>
        <v>0</v>
      </c>
    </row>
    <row r="120" spans="1:23">
      <c r="K120" s="892"/>
      <c r="P120" s="892"/>
      <c r="U120" s="892"/>
    </row>
    <row r="121" spans="1:23" ht="69.75" customHeight="1">
      <c r="A121" s="860" t="s">
        <v>806</v>
      </c>
      <c r="B121" s="861" t="s">
        <v>807</v>
      </c>
      <c r="C121" s="857" t="s">
        <v>1247</v>
      </c>
      <c r="D121" s="990" t="s">
        <v>1243</v>
      </c>
      <c r="E121" s="980">
        <f>E113-E123</f>
        <v>27</v>
      </c>
      <c r="F121" s="1059"/>
      <c r="G121" s="874">
        <f>SUM(E121*F121)</f>
        <v>0</v>
      </c>
      <c r="I121" s="990" t="s">
        <v>1243</v>
      </c>
      <c r="J121" s="873"/>
      <c r="K121" s="892">
        <f t="shared" si="63"/>
        <v>0</v>
      </c>
      <c r="L121" s="874">
        <f>SUM(J121*K121)</f>
        <v>0</v>
      </c>
      <c r="N121" s="990" t="s">
        <v>1243</v>
      </c>
      <c r="O121" s="873">
        <v>27</v>
      </c>
      <c r="P121" s="892">
        <f t="shared" si="64"/>
        <v>0</v>
      </c>
      <c r="Q121" s="874">
        <f>SUM(O121*P121)</f>
        <v>0</v>
      </c>
      <c r="S121" s="990" t="s">
        <v>1243</v>
      </c>
      <c r="T121" s="980"/>
      <c r="U121" s="892">
        <f t="shared" si="65"/>
        <v>0</v>
      </c>
      <c r="V121" s="874">
        <f>SUM(T121*U121)</f>
        <v>0</v>
      </c>
    </row>
    <row r="122" spans="1:23">
      <c r="K122" s="892"/>
      <c r="P122" s="892"/>
      <c r="U122" s="892"/>
    </row>
    <row r="123" spans="1:23" ht="51">
      <c r="A123" s="860" t="s">
        <v>806</v>
      </c>
      <c r="B123" s="861" t="s">
        <v>808</v>
      </c>
      <c r="C123" s="857" t="s">
        <v>1248</v>
      </c>
      <c r="D123" s="990" t="s">
        <v>1243</v>
      </c>
      <c r="E123" s="980">
        <v>29</v>
      </c>
      <c r="F123" s="1059"/>
      <c r="G123" s="874">
        <f>SUM(E123*F123)</f>
        <v>0</v>
      </c>
      <c r="I123" s="990" t="s">
        <v>1243</v>
      </c>
      <c r="J123" s="873"/>
      <c r="K123" s="892">
        <f t="shared" si="63"/>
        <v>0</v>
      </c>
      <c r="L123" s="874">
        <f>SUM(J123*K123)</f>
        <v>0</v>
      </c>
      <c r="N123" s="990" t="s">
        <v>1243</v>
      </c>
      <c r="O123" s="873">
        <v>29</v>
      </c>
      <c r="P123" s="892">
        <f t="shared" si="64"/>
        <v>0</v>
      </c>
      <c r="Q123" s="874">
        <f>SUM(O123*P123)</f>
        <v>0</v>
      </c>
      <c r="S123" s="990" t="s">
        <v>1243</v>
      </c>
      <c r="T123" s="980"/>
      <c r="U123" s="892">
        <f t="shared" si="65"/>
        <v>0</v>
      </c>
      <c r="V123" s="874">
        <f>SUM(T123*U123)</f>
        <v>0</v>
      </c>
    </row>
    <row r="124" spans="1:23">
      <c r="J124" s="853"/>
      <c r="O124" s="853"/>
    </row>
    <row r="125" spans="1:23">
      <c r="A125" s="893" t="s">
        <v>1249</v>
      </c>
      <c r="B125" s="883"/>
      <c r="C125" s="884" t="s">
        <v>2153</v>
      </c>
      <c r="D125" s="993"/>
      <c r="E125" s="981"/>
      <c r="F125" s="885"/>
      <c r="G125" s="982">
        <f>SUM(G6:G123)</f>
        <v>0</v>
      </c>
      <c r="H125" s="872"/>
      <c r="I125" s="992"/>
      <c r="J125" s="894"/>
      <c r="K125" s="894"/>
      <c r="L125" s="982">
        <f>SUM(L6:L123)</f>
        <v>0</v>
      </c>
      <c r="M125" s="872"/>
      <c r="N125" s="992"/>
      <c r="O125" s="894"/>
      <c r="P125" s="894"/>
      <c r="Q125" s="982">
        <f>SUM(Q6:Q123)</f>
        <v>0</v>
      </c>
      <c r="R125" s="872"/>
      <c r="S125" s="992"/>
      <c r="T125" s="983"/>
      <c r="U125" s="894"/>
      <c r="V125" s="982">
        <f>SUM(V6:V123)</f>
        <v>0</v>
      </c>
    </row>
    <row r="128" spans="1:23">
      <c r="W128" s="973"/>
    </row>
  </sheetData>
  <sheetProtection password="E4C2" sheet="1" objects="1" scenarios="1"/>
  <mergeCells count="4">
    <mergeCell ref="S1:V1"/>
    <mergeCell ref="N1:Q1"/>
    <mergeCell ref="I1:L1"/>
    <mergeCell ref="D1:G1"/>
  </mergeCells>
  <pageMargins left="0.78740157480314965" right="0.19685039370078741" top="0.62992125984251968" bottom="0.55118110236220474" header="0.31496062992125984" footer="0.27559055118110237"/>
  <pageSetup paperSize="9" scale="68"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6" manualBreakCount="6">
    <brk id="20" max="21" man="1"/>
    <brk id="46" max="21" man="1"/>
    <brk id="67" max="21" man="1"/>
    <brk id="81" max="21" man="1"/>
    <brk id="97" max="21" man="1"/>
    <brk id="115" max="2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tabColor rgb="FF00B0F0"/>
    <pageSetUpPr fitToPage="1"/>
  </sheetPr>
  <dimension ref="A9:F54"/>
  <sheetViews>
    <sheetView windowProtection="1" showGridLines="0" view="pageBreakPreview" zoomScaleNormal="100" zoomScaleSheetLayoutView="100" workbookViewId="0">
      <selection activeCell="F25" sqref="F25"/>
    </sheetView>
  </sheetViews>
  <sheetFormatPr defaultRowHeight="15.75"/>
  <cols>
    <col min="1" max="1" width="47.7109375" style="1016" customWidth="1"/>
    <col min="2" max="2" width="40.7109375" style="1017" customWidth="1"/>
    <col min="3" max="3" width="10.140625" style="1018" customWidth="1"/>
    <col min="4" max="4" width="10.140625" style="1019" customWidth="1"/>
    <col min="5" max="5" width="11.7109375" style="1020" customWidth="1"/>
    <col min="6" max="6" width="14.28515625" style="1020" customWidth="1"/>
    <col min="7" max="16384" width="9.140625" style="1014"/>
  </cols>
  <sheetData>
    <row r="9" spans="1:6">
      <c r="A9" s="1011"/>
      <c r="B9" s="1012"/>
      <c r="C9" s="1012"/>
      <c r="D9" s="1012"/>
      <c r="E9" s="1013"/>
      <c r="F9" s="1013"/>
    </row>
    <row r="10" spans="1:6">
      <c r="A10" s="1011"/>
      <c r="B10" s="1012"/>
      <c r="C10" s="1012"/>
      <c r="D10" s="1012"/>
      <c r="E10" s="1013"/>
      <c r="F10" s="1013"/>
    </row>
    <row r="11" spans="1:6">
      <c r="A11" s="1011"/>
      <c r="B11" s="1012"/>
      <c r="C11" s="1012"/>
      <c r="D11" s="1012"/>
      <c r="E11" s="1013"/>
      <c r="F11" s="1013"/>
    </row>
    <row r="12" spans="1:6">
      <c r="A12" s="1011"/>
      <c r="B12" s="1012"/>
      <c r="C12" s="1012"/>
      <c r="D12" s="1012"/>
      <c r="E12" s="1013"/>
      <c r="F12" s="1013"/>
    </row>
    <row r="13" spans="1:6">
      <c r="A13" s="1011"/>
      <c r="B13" s="1012"/>
      <c r="C13" s="1012"/>
      <c r="D13" s="1012"/>
      <c r="E13" s="1013"/>
      <c r="F13" s="1013"/>
    </row>
    <row r="14" spans="1:6">
      <c r="A14" s="1011"/>
      <c r="B14" s="1012"/>
      <c r="C14" s="1012"/>
      <c r="D14" s="1012"/>
      <c r="E14" s="1013"/>
      <c r="F14" s="1013"/>
    </row>
    <row r="15" spans="1:6">
      <c r="A15" s="1011"/>
      <c r="B15" s="1012"/>
      <c r="C15" s="1012"/>
      <c r="D15" s="1012"/>
      <c r="E15" s="1013"/>
      <c r="F15" s="1013"/>
    </row>
    <row r="16" spans="1:6">
      <c r="A16" s="1011"/>
      <c r="B16" s="1012"/>
      <c r="C16" s="1012"/>
      <c r="D16" s="1012"/>
      <c r="E16" s="1013"/>
      <c r="F16" s="1013"/>
    </row>
    <row r="17" spans="1:6">
      <c r="A17" s="1011"/>
      <c r="B17" s="1012"/>
      <c r="C17" s="1012"/>
      <c r="D17" s="1012"/>
      <c r="E17" s="1013"/>
      <c r="F17" s="1013"/>
    </row>
    <row r="18" spans="1:6">
      <c r="A18" s="1011"/>
      <c r="B18" s="1012"/>
      <c r="C18" s="1012"/>
      <c r="D18" s="1012"/>
      <c r="E18" s="1013"/>
      <c r="F18" s="1013"/>
    </row>
    <row r="19" spans="1:6">
      <c r="A19" s="1011"/>
      <c r="B19" s="1012"/>
      <c r="C19" s="1012"/>
      <c r="D19" s="1012"/>
      <c r="E19" s="1013"/>
      <c r="F19" s="1013"/>
    </row>
    <row r="20" spans="1:6">
      <c r="A20" s="1011"/>
      <c r="B20" s="1012"/>
      <c r="C20" s="1012"/>
      <c r="D20" s="1012"/>
      <c r="E20" s="1013"/>
      <c r="F20" s="1013"/>
    </row>
    <row r="21" spans="1:6">
      <c r="A21" s="1011"/>
      <c r="B21" s="1012"/>
      <c r="C21" s="1012"/>
      <c r="D21" s="1012"/>
      <c r="E21" s="1013"/>
      <c r="F21" s="1013"/>
    </row>
    <row r="22" spans="1:6">
      <c r="A22" s="1011"/>
      <c r="B22" s="1012"/>
      <c r="C22" s="1012"/>
      <c r="D22" s="1012"/>
      <c r="E22" s="1013"/>
      <c r="F22" s="1013"/>
    </row>
    <row r="23" spans="1:6">
      <c r="A23" s="1011"/>
      <c r="B23" s="1012"/>
      <c r="C23" s="1012"/>
      <c r="D23" s="1012"/>
      <c r="E23" s="1013"/>
      <c r="F23" s="1013"/>
    </row>
    <row r="24" spans="1:6">
      <c r="A24" s="1011"/>
      <c r="B24" s="1012"/>
      <c r="C24" s="1012"/>
      <c r="D24" s="1012"/>
      <c r="E24" s="1013"/>
      <c r="F24" s="1013"/>
    </row>
    <row r="25" spans="1:6">
      <c r="A25" s="1011"/>
      <c r="B25" s="1012"/>
      <c r="C25" s="1012"/>
      <c r="D25" s="1012"/>
      <c r="E25" s="1013"/>
      <c r="F25" s="1013"/>
    </row>
    <row r="26" spans="1:6">
      <c r="A26" s="1011"/>
      <c r="B26" s="1012"/>
      <c r="C26" s="1012"/>
      <c r="D26" s="1012"/>
      <c r="E26" s="1013"/>
      <c r="F26" s="1013"/>
    </row>
    <row r="27" spans="1:6" s="1015" customFormat="1" ht="30" customHeight="1">
      <c r="A27" s="1156" t="s">
        <v>1903</v>
      </c>
      <c r="B27" s="1156"/>
      <c r="C27" s="1156"/>
      <c r="D27" s="1156"/>
      <c r="E27" s="1156"/>
      <c r="F27" s="1156"/>
    </row>
    <row r="28" spans="1:6">
      <c r="A28" s="1011"/>
      <c r="B28" s="1012"/>
      <c r="C28" s="1012"/>
      <c r="D28" s="1012"/>
      <c r="E28" s="1013"/>
      <c r="F28" s="1013"/>
    </row>
    <row r="29" spans="1:6">
      <c r="A29" s="1011"/>
      <c r="B29" s="1012"/>
      <c r="C29" s="1012"/>
      <c r="D29" s="1012"/>
      <c r="E29" s="1013"/>
      <c r="F29" s="1013"/>
    </row>
    <row r="30" spans="1:6">
      <c r="A30" s="1011"/>
      <c r="B30" s="1012"/>
      <c r="C30" s="1012"/>
      <c r="D30" s="1012"/>
      <c r="E30" s="1013"/>
      <c r="F30" s="1013"/>
    </row>
    <row r="31" spans="1:6">
      <c r="A31" s="1011"/>
      <c r="B31" s="1012"/>
      <c r="C31" s="1012"/>
      <c r="D31" s="1012"/>
      <c r="E31" s="1013"/>
      <c r="F31" s="1013"/>
    </row>
    <row r="32" spans="1:6">
      <c r="A32" s="1011"/>
      <c r="B32" s="1012"/>
      <c r="C32" s="1012"/>
      <c r="D32" s="1012"/>
      <c r="E32" s="1013"/>
      <c r="F32" s="1013"/>
    </row>
    <row r="33" spans="1:6">
      <c r="A33" s="1011"/>
      <c r="B33" s="1012"/>
      <c r="C33" s="1012"/>
      <c r="D33" s="1012"/>
      <c r="E33" s="1013"/>
      <c r="F33" s="1013"/>
    </row>
    <row r="34" spans="1:6">
      <c r="A34" s="1011"/>
      <c r="B34" s="1012"/>
      <c r="C34" s="1012"/>
      <c r="D34" s="1012"/>
      <c r="E34" s="1013"/>
      <c r="F34" s="1013"/>
    </row>
    <row r="35" spans="1:6">
      <c r="A35" s="1011"/>
      <c r="B35" s="1012"/>
      <c r="C35" s="1012"/>
      <c r="D35" s="1012"/>
      <c r="E35" s="1013"/>
      <c r="F35" s="1013"/>
    </row>
    <row r="36" spans="1:6">
      <c r="A36" s="1011"/>
      <c r="B36" s="1012"/>
      <c r="C36" s="1012"/>
      <c r="D36" s="1012"/>
      <c r="E36" s="1013"/>
      <c r="F36" s="1013"/>
    </row>
    <row r="37" spans="1:6">
      <c r="A37" s="1011"/>
      <c r="B37" s="1012"/>
      <c r="C37" s="1012"/>
      <c r="D37" s="1012"/>
      <c r="E37" s="1013"/>
      <c r="F37" s="1013"/>
    </row>
    <row r="38" spans="1:6">
      <c r="A38" s="1011"/>
      <c r="B38" s="1012"/>
      <c r="C38" s="1012"/>
      <c r="D38" s="1012"/>
      <c r="E38" s="1013"/>
      <c r="F38" s="1013"/>
    </row>
    <row r="39" spans="1:6">
      <c r="A39" s="1011"/>
      <c r="B39" s="1012"/>
      <c r="C39" s="1012"/>
      <c r="D39" s="1012"/>
      <c r="E39" s="1013"/>
      <c r="F39" s="1013"/>
    </row>
    <row r="40" spans="1:6">
      <c r="A40" s="1011"/>
      <c r="B40" s="1012"/>
      <c r="C40" s="1012"/>
      <c r="D40" s="1012"/>
      <c r="E40" s="1013"/>
      <c r="F40" s="1013"/>
    </row>
    <row r="41" spans="1:6">
      <c r="A41" s="1011"/>
      <c r="B41" s="1012"/>
      <c r="C41" s="1012"/>
      <c r="D41" s="1012"/>
      <c r="E41" s="1013"/>
      <c r="F41" s="1013"/>
    </row>
    <row r="42" spans="1:6">
      <c r="A42" s="1011"/>
      <c r="B42" s="1012"/>
      <c r="C42" s="1012"/>
      <c r="D42" s="1012"/>
      <c r="E42" s="1013"/>
      <c r="F42" s="1013"/>
    </row>
    <row r="43" spans="1:6">
      <c r="A43" s="1011"/>
      <c r="B43" s="1012"/>
      <c r="C43" s="1012"/>
      <c r="D43" s="1012"/>
      <c r="E43" s="1013"/>
      <c r="F43" s="1013"/>
    </row>
    <row r="44" spans="1:6">
      <c r="A44" s="1011"/>
      <c r="B44" s="1012"/>
      <c r="C44" s="1012"/>
      <c r="D44" s="1012"/>
      <c r="E44" s="1013"/>
      <c r="F44" s="1013"/>
    </row>
    <row r="45" spans="1:6">
      <c r="A45" s="1011"/>
      <c r="B45" s="1012"/>
      <c r="C45" s="1012"/>
      <c r="D45" s="1012"/>
      <c r="E45" s="1013"/>
      <c r="F45" s="1013"/>
    </row>
    <row r="46" spans="1:6">
      <c r="A46" s="1011"/>
      <c r="B46" s="1012"/>
      <c r="C46" s="1012"/>
      <c r="D46" s="1012"/>
      <c r="E46" s="1013"/>
      <c r="F46" s="1013"/>
    </row>
    <row r="47" spans="1:6">
      <c r="A47" s="1011"/>
      <c r="B47" s="1012"/>
      <c r="C47" s="1012"/>
      <c r="D47" s="1012"/>
      <c r="E47" s="1013"/>
      <c r="F47" s="1013"/>
    </row>
    <row r="48" spans="1:6">
      <c r="A48" s="1011"/>
      <c r="B48" s="1012"/>
      <c r="C48" s="1012"/>
      <c r="D48" s="1012"/>
      <c r="E48" s="1013"/>
      <c r="F48" s="1013"/>
    </row>
    <row r="49" spans="1:6">
      <c r="A49" s="1011"/>
      <c r="B49" s="1012"/>
      <c r="C49" s="1012"/>
      <c r="D49" s="1012"/>
      <c r="E49" s="1013"/>
      <c r="F49" s="1013"/>
    </row>
    <row r="50" spans="1:6">
      <c r="A50" s="1011"/>
      <c r="B50" s="1012"/>
      <c r="C50" s="1012"/>
      <c r="D50" s="1012"/>
      <c r="E50" s="1013"/>
      <c r="F50" s="1013"/>
    </row>
    <row r="51" spans="1:6">
      <c r="A51" s="1011"/>
      <c r="B51" s="1012"/>
      <c r="C51" s="1012"/>
      <c r="D51" s="1012"/>
      <c r="E51" s="1013"/>
      <c r="F51" s="1013"/>
    </row>
    <row r="52" spans="1:6">
      <c r="A52" s="1011"/>
      <c r="B52" s="1012"/>
      <c r="C52" s="1012"/>
      <c r="D52" s="1012"/>
      <c r="E52" s="1013"/>
      <c r="F52" s="1013"/>
    </row>
    <row r="53" spans="1:6">
      <c r="A53" s="1011"/>
      <c r="B53" s="1012"/>
      <c r="C53" s="1012"/>
      <c r="D53" s="1012"/>
      <c r="E53" s="1013"/>
      <c r="F53" s="1013"/>
    </row>
    <row r="54" spans="1:6">
      <c r="A54" s="1011"/>
      <c r="B54" s="1012"/>
      <c r="C54" s="1012"/>
      <c r="D54" s="1012"/>
      <c r="E54" s="1013"/>
      <c r="F54" s="1013"/>
    </row>
  </sheetData>
  <sheetProtection password="E4C2" sheet="1" objects="1" scenarios="1"/>
  <mergeCells count="1">
    <mergeCell ref="A27:F27"/>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pageSetUpPr fitToPage="1"/>
  </sheetPr>
  <dimension ref="A1:Z1002"/>
  <sheetViews>
    <sheetView windowProtection="1"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14.42578125" defaultRowHeight="15" customHeight="1"/>
  <cols>
    <col min="1" max="1" width="4.28515625" style="898" customWidth="1"/>
    <col min="2" max="2" width="64.28515625" style="898" customWidth="1"/>
    <col min="3" max="5" width="8.28515625" style="909" customWidth="1"/>
    <col min="6" max="6" width="11.85546875" style="909" customWidth="1"/>
    <col min="7" max="7" width="3.7109375" style="898" customWidth="1"/>
    <col min="8" max="10" width="8.28515625" style="909" customWidth="1"/>
    <col min="11" max="11" width="11.85546875" style="909" customWidth="1"/>
    <col min="12" max="12" width="3.7109375" style="898" customWidth="1"/>
    <col min="13" max="15" width="8.28515625" style="909" customWidth="1"/>
    <col min="16" max="16" width="11.85546875" style="909" customWidth="1"/>
    <col min="17" max="17" width="3.7109375" style="898" customWidth="1"/>
    <col min="18" max="20" width="8.28515625" style="909" customWidth="1"/>
    <col min="21" max="21" width="11.85546875" style="909" customWidth="1"/>
    <col min="22" max="26" width="8" style="898" customWidth="1"/>
    <col min="27" max="16384" width="14.42578125" style="898"/>
  </cols>
  <sheetData>
    <row r="1" spans="1:26" s="915" customFormat="1" ht="15" customHeight="1">
      <c r="C1" s="1169" t="s">
        <v>1265</v>
      </c>
      <c r="D1" s="1169"/>
      <c r="E1" s="1169"/>
      <c r="F1" s="1169"/>
      <c r="H1" s="1169" t="s">
        <v>1990</v>
      </c>
      <c r="I1" s="1169"/>
      <c r="J1" s="1169"/>
      <c r="K1" s="1169"/>
      <c r="M1" s="1169" t="s">
        <v>1991</v>
      </c>
      <c r="N1" s="1169"/>
      <c r="O1" s="1169"/>
      <c r="P1" s="1169"/>
      <c r="R1" s="1169" t="s">
        <v>1992</v>
      </c>
      <c r="S1" s="1169"/>
      <c r="T1" s="1169"/>
      <c r="U1" s="1169"/>
    </row>
    <row r="2" spans="1:26" ht="12" customHeight="1"/>
    <row r="3" spans="1:26" s="965" customFormat="1" ht="25.5">
      <c r="A3" s="939" t="s">
        <v>1913</v>
      </c>
      <c r="B3" s="103" t="s">
        <v>1270</v>
      </c>
      <c r="C3" s="263" t="s">
        <v>1271</v>
      </c>
      <c r="D3" s="263" t="s">
        <v>1272</v>
      </c>
      <c r="E3" s="263" t="s">
        <v>1257</v>
      </c>
      <c r="F3" s="263" t="s">
        <v>1253</v>
      </c>
      <c r="G3" s="970"/>
      <c r="H3" s="263" t="s">
        <v>1271</v>
      </c>
      <c r="I3" s="263" t="s">
        <v>1272</v>
      </c>
      <c r="J3" s="263" t="s">
        <v>1257</v>
      </c>
      <c r="K3" s="263" t="s">
        <v>1253</v>
      </c>
      <c r="L3" s="970"/>
      <c r="M3" s="263" t="s">
        <v>1271</v>
      </c>
      <c r="N3" s="263" t="s">
        <v>1272</v>
      </c>
      <c r="O3" s="263" t="s">
        <v>1257</v>
      </c>
      <c r="P3" s="263" t="s">
        <v>1253</v>
      </c>
      <c r="Q3" s="970"/>
      <c r="R3" s="263" t="s">
        <v>1271</v>
      </c>
      <c r="S3" s="263" t="s">
        <v>1272</v>
      </c>
      <c r="T3" s="263" t="s">
        <v>1257</v>
      </c>
      <c r="U3" s="263" t="s">
        <v>1253</v>
      </c>
      <c r="V3" s="970"/>
      <c r="W3" s="970"/>
      <c r="X3" s="970"/>
      <c r="Y3" s="970"/>
      <c r="Z3" s="970"/>
    </row>
    <row r="4" spans="1:26" ht="12" customHeight="1">
      <c r="C4" s="908"/>
      <c r="D4" s="908"/>
      <c r="E4" s="908"/>
      <c r="F4" s="908"/>
      <c r="G4" s="971"/>
      <c r="H4" s="908"/>
      <c r="I4" s="908"/>
      <c r="J4" s="908"/>
      <c r="K4" s="908"/>
      <c r="L4" s="971"/>
      <c r="M4" s="908"/>
      <c r="N4" s="908"/>
      <c r="O4" s="908"/>
      <c r="P4" s="908"/>
      <c r="Q4" s="971"/>
      <c r="R4" s="908"/>
      <c r="S4" s="908"/>
      <c r="T4" s="908"/>
      <c r="U4" s="908"/>
      <c r="V4" s="971"/>
      <c r="W4" s="971"/>
      <c r="X4" s="971"/>
      <c r="Y4" s="971"/>
      <c r="Z4" s="971"/>
    </row>
    <row r="5" spans="1:26" ht="15" customHeight="1">
      <c r="A5" s="899" t="s">
        <v>1110</v>
      </c>
      <c r="B5" s="946" t="s">
        <v>1955</v>
      </c>
    </row>
    <row r="6" spans="1:26" ht="191.25" customHeight="1">
      <c r="A6" s="903">
        <v>1</v>
      </c>
      <c r="B6" s="903" t="s">
        <v>1914</v>
      </c>
      <c r="C6" s="956" t="s">
        <v>1</v>
      </c>
      <c r="D6" s="956">
        <v>1</v>
      </c>
      <c r="E6" s="1054"/>
      <c r="F6" s="956">
        <f t="shared" ref="F6:F8" si="0">E6*D6</f>
        <v>0</v>
      </c>
      <c r="G6" s="971"/>
      <c r="H6" s="956" t="s">
        <v>1</v>
      </c>
      <c r="I6" s="956"/>
      <c r="J6" s="956">
        <f>E6</f>
        <v>0</v>
      </c>
      <c r="K6" s="956">
        <f t="shared" ref="K6" si="1">J6*I6</f>
        <v>0</v>
      </c>
      <c r="L6" s="971"/>
      <c r="M6" s="956" t="s">
        <v>1</v>
      </c>
      <c r="N6" s="956"/>
      <c r="O6" s="956">
        <f>E6</f>
        <v>0</v>
      </c>
      <c r="P6" s="956">
        <f t="shared" ref="P6" si="2">O6*N6</f>
        <v>0</v>
      </c>
      <c r="Q6" s="971"/>
      <c r="R6" s="956" t="s">
        <v>1</v>
      </c>
      <c r="S6" s="956">
        <v>1</v>
      </c>
      <c r="T6" s="956">
        <f>E6</f>
        <v>0</v>
      </c>
      <c r="U6" s="956">
        <f t="shared" ref="U6" si="3">T6*S6</f>
        <v>0</v>
      </c>
      <c r="V6" s="971"/>
      <c r="W6" s="971"/>
      <c r="X6" s="971"/>
      <c r="Y6" s="971"/>
      <c r="Z6" s="971"/>
    </row>
    <row r="7" spans="1:26" ht="12" customHeight="1">
      <c r="A7" s="903"/>
      <c r="B7" s="903"/>
      <c r="C7" s="956"/>
      <c r="D7" s="956"/>
      <c r="E7" s="956"/>
      <c r="F7" s="956"/>
      <c r="G7" s="971"/>
      <c r="H7" s="956"/>
      <c r="I7" s="956"/>
      <c r="J7" s="956"/>
      <c r="K7" s="956"/>
      <c r="L7" s="971"/>
      <c r="M7" s="956"/>
      <c r="N7" s="956"/>
      <c r="O7" s="956"/>
      <c r="P7" s="956"/>
      <c r="Q7" s="971"/>
      <c r="R7" s="956"/>
      <c r="S7" s="956"/>
      <c r="T7" s="956"/>
      <c r="U7" s="956"/>
      <c r="V7" s="971"/>
      <c r="W7" s="971"/>
      <c r="X7" s="971"/>
      <c r="Y7" s="971"/>
      <c r="Z7" s="971"/>
    </row>
    <row r="8" spans="1:26" ht="156.75" customHeight="1">
      <c r="A8" s="903">
        <v>2</v>
      </c>
      <c r="B8" s="903" t="s">
        <v>1915</v>
      </c>
      <c r="C8" s="956" t="s">
        <v>1</v>
      </c>
      <c r="D8" s="956">
        <v>7</v>
      </c>
      <c r="E8" s="1054"/>
      <c r="F8" s="956">
        <f t="shared" si="0"/>
        <v>0</v>
      </c>
      <c r="G8" s="971"/>
      <c r="H8" s="956" t="s">
        <v>1</v>
      </c>
      <c r="I8" s="956"/>
      <c r="J8" s="956">
        <f t="shared" ref="J8:J24" si="4">E8</f>
        <v>0</v>
      </c>
      <c r="K8" s="956">
        <f t="shared" ref="K8" si="5">J8*I8</f>
        <v>0</v>
      </c>
      <c r="L8" s="971"/>
      <c r="M8" s="956" t="s">
        <v>1</v>
      </c>
      <c r="N8" s="956"/>
      <c r="O8" s="956">
        <f t="shared" ref="O8:O24" si="6">E8</f>
        <v>0</v>
      </c>
      <c r="P8" s="956">
        <f t="shared" ref="P8" si="7">O8*N8</f>
        <v>0</v>
      </c>
      <c r="Q8" s="971"/>
      <c r="R8" s="956" t="s">
        <v>1</v>
      </c>
      <c r="S8" s="956">
        <v>7</v>
      </c>
      <c r="T8" s="956">
        <f t="shared" ref="T8:T24" si="8">E8</f>
        <v>0</v>
      </c>
      <c r="U8" s="956">
        <f t="shared" ref="U8" si="9">T8*S8</f>
        <v>0</v>
      </c>
      <c r="V8" s="971"/>
      <c r="W8" s="971"/>
      <c r="X8" s="971"/>
      <c r="Y8" s="971"/>
      <c r="Z8" s="971"/>
    </row>
    <row r="9" spans="1:26" ht="12" customHeight="1">
      <c r="A9" s="903"/>
      <c r="B9" s="903"/>
      <c r="C9" s="956"/>
      <c r="D9" s="956"/>
      <c r="E9" s="956"/>
      <c r="F9" s="956"/>
      <c r="G9" s="971"/>
      <c r="H9" s="956"/>
      <c r="I9" s="956"/>
      <c r="J9" s="956"/>
      <c r="K9" s="956"/>
      <c r="L9" s="971"/>
      <c r="M9" s="956"/>
      <c r="N9" s="956"/>
      <c r="O9" s="956"/>
      <c r="P9" s="956"/>
      <c r="Q9" s="971"/>
      <c r="R9" s="956"/>
      <c r="S9" s="956"/>
      <c r="T9" s="956"/>
      <c r="U9" s="956"/>
      <c r="V9" s="971"/>
      <c r="W9" s="971"/>
      <c r="X9" s="971"/>
      <c r="Y9" s="971"/>
      <c r="Z9" s="971"/>
    </row>
    <row r="10" spans="1:26" ht="18.75" customHeight="1">
      <c r="A10" s="903">
        <v>3</v>
      </c>
      <c r="B10" s="903" t="s">
        <v>1916</v>
      </c>
      <c r="C10" s="956" t="s">
        <v>1254</v>
      </c>
      <c r="D10" s="956">
        <v>190</v>
      </c>
      <c r="E10" s="1054"/>
      <c r="F10" s="956">
        <f t="shared" ref="F10:F24" si="10">D10*E10</f>
        <v>0</v>
      </c>
      <c r="G10" s="971"/>
      <c r="H10" s="956" t="s">
        <v>1254</v>
      </c>
      <c r="I10" s="956"/>
      <c r="J10" s="956">
        <f t="shared" si="4"/>
        <v>0</v>
      </c>
      <c r="K10" s="956">
        <f t="shared" ref="K10" si="11">I10*J10</f>
        <v>0</v>
      </c>
      <c r="L10" s="971"/>
      <c r="M10" s="956" t="s">
        <v>1254</v>
      </c>
      <c r="N10" s="956"/>
      <c r="O10" s="956">
        <f t="shared" si="6"/>
        <v>0</v>
      </c>
      <c r="P10" s="956">
        <f t="shared" ref="P10" si="12">N10*O10</f>
        <v>0</v>
      </c>
      <c r="Q10" s="971"/>
      <c r="R10" s="956" t="s">
        <v>1254</v>
      </c>
      <c r="S10" s="956">
        <v>190</v>
      </c>
      <c r="T10" s="956">
        <f t="shared" si="8"/>
        <v>0</v>
      </c>
      <c r="U10" s="956">
        <f t="shared" ref="U10" si="13">S10*T10</f>
        <v>0</v>
      </c>
      <c r="V10" s="971"/>
      <c r="W10" s="971"/>
      <c r="X10" s="971"/>
      <c r="Y10" s="971"/>
      <c r="Z10" s="971"/>
    </row>
    <row r="11" spans="1:26" ht="12" customHeight="1">
      <c r="A11" s="903"/>
      <c r="B11" s="903"/>
      <c r="C11" s="956"/>
      <c r="D11" s="956"/>
      <c r="E11" s="956"/>
      <c r="F11" s="956"/>
      <c r="G11" s="971"/>
      <c r="H11" s="956"/>
      <c r="I11" s="956"/>
      <c r="J11" s="956"/>
      <c r="K11" s="956"/>
      <c r="L11" s="971"/>
      <c r="M11" s="956"/>
      <c r="N11" s="956"/>
      <c r="O11" s="956"/>
      <c r="P11" s="956"/>
      <c r="Q11" s="971"/>
      <c r="R11" s="956"/>
      <c r="S11" s="956"/>
      <c r="T11" s="956"/>
      <c r="U11" s="956"/>
      <c r="V11" s="971"/>
      <c r="W11" s="971"/>
      <c r="X11" s="971"/>
      <c r="Y11" s="971"/>
      <c r="Z11" s="971"/>
    </row>
    <row r="12" spans="1:26" ht="38.25">
      <c r="A12" s="903">
        <v>4</v>
      </c>
      <c r="B12" s="903" t="s">
        <v>1917</v>
      </c>
      <c r="C12" s="956" t="s">
        <v>1254</v>
      </c>
      <c r="D12" s="956">
        <v>35</v>
      </c>
      <c r="E12" s="1054"/>
      <c r="F12" s="956">
        <f t="shared" si="10"/>
        <v>0</v>
      </c>
      <c r="G12" s="971"/>
      <c r="H12" s="956" t="s">
        <v>1254</v>
      </c>
      <c r="I12" s="956"/>
      <c r="J12" s="956">
        <f t="shared" si="4"/>
        <v>0</v>
      </c>
      <c r="K12" s="956">
        <f t="shared" ref="K12" si="14">I12*J12</f>
        <v>0</v>
      </c>
      <c r="L12" s="971"/>
      <c r="M12" s="956" t="s">
        <v>1254</v>
      </c>
      <c r="N12" s="956"/>
      <c r="O12" s="956">
        <f t="shared" si="6"/>
        <v>0</v>
      </c>
      <c r="P12" s="956">
        <f t="shared" ref="P12" si="15">N12*O12</f>
        <v>0</v>
      </c>
      <c r="Q12" s="971"/>
      <c r="R12" s="956" t="s">
        <v>1254</v>
      </c>
      <c r="S12" s="956">
        <v>35</v>
      </c>
      <c r="T12" s="956">
        <f t="shared" si="8"/>
        <v>0</v>
      </c>
      <c r="U12" s="956">
        <f t="shared" ref="U12" si="16">S12*T12</f>
        <v>0</v>
      </c>
      <c r="V12" s="971"/>
      <c r="W12" s="971"/>
      <c r="X12" s="971"/>
      <c r="Y12" s="971"/>
      <c r="Z12" s="971"/>
    </row>
    <row r="13" spans="1:26" ht="12" customHeight="1">
      <c r="A13" s="903"/>
      <c r="B13" s="903"/>
      <c r="C13" s="956"/>
      <c r="D13" s="956"/>
      <c r="E13" s="956"/>
      <c r="F13" s="956"/>
      <c r="G13" s="971"/>
      <c r="H13" s="956"/>
      <c r="I13" s="956"/>
      <c r="J13" s="956"/>
      <c r="K13" s="956"/>
      <c r="L13" s="971"/>
      <c r="M13" s="956"/>
      <c r="N13" s="956"/>
      <c r="O13" s="956"/>
      <c r="P13" s="956"/>
      <c r="Q13" s="971"/>
      <c r="R13" s="956"/>
      <c r="S13" s="956"/>
      <c r="T13" s="956"/>
      <c r="U13" s="956"/>
      <c r="V13" s="971"/>
      <c r="W13" s="971"/>
      <c r="X13" s="971"/>
      <c r="Y13" s="971"/>
      <c r="Z13" s="971"/>
    </row>
    <row r="14" spans="1:26" ht="38.25">
      <c r="A14" s="903">
        <v>5</v>
      </c>
      <c r="B14" s="903" t="s">
        <v>1918</v>
      </c>
      <c r="C14" s="956" t="s">
        <v>1254</v>
      </c>
      <c r="D14" s="956">
        <v>200</v>
      </c>
      <c r="E14" s="1054"/>
      <c r="F14" s="956">
        <f t="shared" si="10"/>
        <v>0</v>
      </c>
      <c r="G14" s="971"/>
      <c r="H14" s="956" t="s">
        <v>1254</v>
      </c>
      <c r="I14" s="956"/>
      <c r="J14" s="956">
        <f t="shared" si="4"/>
        <v>0</v>
      </c>
      <c r="K14" s="956">
        <f t="shared" ref="K14" si="17">I14*J14</f>
        <v>0</v>
      </c>
      <c r="L14" s="971"/>
      <c r="M14" s="956" t="s">
        <v>1254</v>
      </c>
      <c r="N14" s="956"/>
      <c r="O14" s="956">
        <f t="shared" si="6"/>
        <v>0</v>
      </c>
      <c r="P14" s="956">
        <f t="shared" ref="P14" si="18">N14*O14</f>
        <v>0</v>
      </c>
      <c r="Q14" s="971"/>
      <c r="R14" s="956" t="s">
        <v>1254</v>
      </c>
      <c r="S14" s="956">
        <v>200</v>
      </c>
      <c r="T14" s="956">
        <f t="shared" si="8"/>
        <v>0</v>
      </c>
      <c r="U14" s="956">
        <f t="shared" ref="U14" si="19">S14*T14</f>
        <v>0</v>
      </c>
      <c r="V14" s="971"/>
      <c r="W14" s="971"/>
      <c r="X14" s="971"/>
      <c r="Y14" s="971"/>
      <c r="Z14" s="971"/>
    </row>
    <row r="15" spans="1:26" ht="12" customHeight="1">
      <c r="A15" s="903"/>
      <c r="B15" s="903"/>
      <c r="C15" s="956"/>
      <c r="D15" s="956"/>
      <c r="E15" s="956"/>
      <c r="F15" s="956"/>
      <c r="G15" s="971"/>
      <c r="H15" s="956"/>
      <c r="I15" s="956"/>
      <c r="J15" s="956"/>
      <c r="K15" s="956"/>
      <c r="L15" s="971"/>
      <c r="M15" s="956"/>
      <c r="N15" s="956"/>
      <c r="O15" s="956"/>
      <c r="P15" s="956"/>
      <c r="Q15" s="971"/>
      <c r="R15" s="956"/>
      <c r="S15" s="956"/>
      <c r="T15" s="956"/>
      <c r="U15" s="956"/>
      <c r="V15" s="971"/>
      <c r="W15" s="971"/>
      <c r="X15" s="971"/>
      <c r="Y15" s="971"/>
      <c r="Z15" s="971"/>
    </row>
    <row r="16" spans="1:26" ht="25.5">
      <c r="A16" s="903">
        <v>6</v>
      </c>
      <c r="B16" s="903" t="s">
        <v>1919</v>
      </c>
      <c r="C16" s="956" t="s">
        <v>1255</v>
      </c>
      <c r="D16" s="956">
        <v>1</v>
      </c>
      <c r="E16" s="1054"/>
      <c r="F16" s="956">
        <f t="shared" si="10"/>
        <v>0</v>
      </c>
      <c r="G16" s="951"/>
      <c r="H16" s="956" t="s">
        <v>1255</v>
      </c>
      <c r="I16" s="956"/>
      <c r="J16" s="956">
        <f t="shared" si="4"/>
        <v>0</v>
      </c>
      <c r="K16" s="956">
        <f t="shared" ref="K16" si="20">I16*J16</f>
        <v>0</v>
      </c>
      <c r="L16" s="951"/>
      <c r="M16" s="956" t="s">
        <v>1255</v>
      </c>
      <c r="N16" s="956"/>
      <c r="O16" s="956">
        <f t="shared" si="6"/>
        <v>0</v>
      </c>
      <c r="P16" s="956">
        <f t="shared" ref="P16" si="21">N16*O16</f>
        <v>0</v>
      </c>
      <c r="Q16" s="951"/>
      <c r="R16" s="956" t="s">
        <v>1255</v>
      </c>
      <c r="S16" s="956">
        <v>1</v>
      </c>
      <c r="T16" s="956">
        <f t="shared" si="8"/>
        <v>0</v>
      </c>
      <c r="U16" s="956">
        <f t="shared" ref="U16" si="22">S16*T16</f>
        <v>0</v>
      </c>
      <c r="V16" s="951"/>
      <c r="W16" s="951"/>
      <c r="X16" s="951"/>
      <c r="Y16" s="951"/>
      <c r="Z16" s="951"/>
    </row>
    <row r="17" spans="1:26" ht="12" customHeight="1">
      <c r="A17" s="903"/>
      <c r="B17" s="903"/>
      <c r="C17" s="956"/>
      <c r="D17" s="956"/>
      <c r="E17" s="956"/>
      <c r="F17" s="956"/>
      <c r="G17" s="951"/>
      <c r="H17" s="956"/>
      <c r="I17" s="956"/>
      <c r="J17" s="956"/>
      <c r="K17" s="956"/>
      <c r="L17" s="951"/>
      <c r="M17" s="956"/>
      <c r="N17" s="956"/>
      <c r="O17" s="956"/>
      <c r="P17" s="956"/>
      <c r="Q17" s="951"/>
      <c r="R17" s="956"/>
      <c r="S17" s="956"/>
      <c r="T17" s="956"/>
      <c r="U17" s="956"/>
      <c r="V17" s="951"/>
      <c r="W17" s="951"/>
      <c r="X17" s="951"/>
      <c r="Y17" s="951"/>
      <c r="Z17" s="951"/>
    </row>
    <row r="18" spans="1:26" ht="22.5" customHeight="1">
      <c r="A18" s="903">
        <v>7</v>
      </c>
      <c r="B18" s="903" t="s">
        <v>1920</v>
      </c>
      <c r="C18" s="956" t="s">
        <v>1255</v>
      </c>
      <c r="D18" s="956">
        <v>1</v>
      </c>
      <c r="E18" s="1054"/>
      <c r="F18" s="956">
        <f t="shared" si="10"/>
        <v>0</v>
      </c>
      <c r="G18" s="951"/>
      <c r="H18" s="956" t="s">
        <v>1255</v>
      </c>
      <c r="I18" s="956"/>
      <c r="J18" s="956">
        <f t="shared" si="4"/>
        <v>0</v>
      </c>
      <c r="K18" s="956">
        <f t="shared" ref="K18" si="23">I18*J18</f>
        <v>0</v>
      </c>
      <c r="L18" s="951"/>
      <c r="M18" s="956" t="s">
        <v>1255</v>
      </c>
      <c r="N18" s="956"/>
      <c r="O18" s="956">
        <f t="shared" si="6"/>
        <v>0</v>
      </c>
      <c r="P18" s="956">
        <f t="shared" ref="P18" si="24">N18*O18</f>
        <v>0</v>
      </c>
      <c r="Q18" s="951"/>
      <c r="R18" s="956" t="s">
        <v>1255</v>
      </c>
      <c r="S18" s="956">
        <v>1</v>
      </c>
      <c r="T18" s="956">
        <f t="shared" si="8"/>
        <v>0</v>
      </c>
      <c r="U18" s="956">
        <f t="shared" ref="U18" si="25">S18*T18</f>
        <v>0</v>
      </c>
      <c r="V18" s="951"/>
      <c r="W18" s="951"/>
      <c r="X18" s="951"/>
      <c r="Y18" s="951"/>
      <c r="Z18" s="951"/>
    </row>
    <row r="19" spans="1:26" ht="12" customHeight="1">
      <c r="A19" s="903"/>
      <c r="B19" s="903"/>
      <c r="C19" s="956"/>
      <c r="D19" s="956"/>
      <c r="E19" s="956"/>
      <c r="F19" s="956"/>
      <c r="G19" s="951"/>
      <c r="H19" s="956"/>
      <c r="I19" s="956"/>
      <c r="J19" s="956"/>
      <c r="K19" s="956"/>
      <c r="L19" s="951"/>
      <c r="M19" s="956"/>
      <c r="N19" s="956"/>
      <c r="O19" s="956"/>
      <c r="P19" s="956"/>
      <c r="Q19" s="951"/>
      <c r="R19" s="956"/>
      <c r="S19" s="956"/>
      <c r="T19" s="956"/>
      <c r="U19" s="956"/>
      <c r="V19" s="951"/>
      <c r="W19" s="951"/>
      <c r="X19" s="951"/>
      <c r="Y19" s="951"/>
      <c r="Z19" s="951"/>
    </row>
    <row r="20" spans="1:26" ht="32.25" customHeight="1">
      <c r="A20" s="903">
        <v>8</v>
      </c>
      <c r="B20" s="903" t="s">
        <v>1921</v>
      </c>
      <c r="C20" s="956" t="s">
        <v>1255</v>
      </c>
      <c r="D20" s="956">
        <v>1</v>
      </c>
      <c r="E20" s="1054"/>
      <c r="F20" s="956">
        <f t="shared" si="10"/>
        <v>0</v>
      </c>
      <c r="G20" s="951"/>
      <c r="H20" s="956" t="s">
        <v>1255</v>
      </c>
      <c r="I20" s="956"/>
      <c r="J20" s="956">
        <f t="shared" si="4"/>
        <v>0</v>
      </c>
      <c r="K20" s="956">
        <f t="shared" ref="K20" si="26">I20*J20</f>
        <v>0</v>
      </c>
      <c r="L20" s="951"/>
      <c r="M20" s="956" t="s">
        <v>1255</v>
      </c>
      <c r="N20" s="956"/>
      <c r="O20" s="956">
        <f t="shared" si="6"/>
        <v>0</v>
      </c>
      <c r="P20" s="956">
        <f t="shared" ref="P20" si="27">N20*O20</f>
        <v>0</v>
      </c>
      <c r="Q20" s="951"/>
      <c r="R20" s="956" t="s">
        <v>1255</v>
      </c>
      <c r="S20" s="956">
        <v>1</v>
      </c>
      <c r="T20" s="956">
        <f t="shared" si="8"/>
        <v>0</v>
      </c>
      <c r="U20" s="956">
        <f t="shared" ref="U20" si="28">S20*T20</f>
        <v>0</v>
      </c>
      <c r="V20" s="951"/>
      <c r="W20" s="951"/>
      <c r="X20" s="951"/>
      <c r="Y20" s="951"/>
      <c r="Z20" s="951"/>
    </row>
    <row r="21" spans="1:26" ht="12" customHeight="1">
      <c r="A21" s="903"/>
      <c r="B21" s="903"/>
      <c r="C21" s="956"/>
      <c r="D21" s="956"/>
      <c r="E21" s="956"/>
      <c r="F21" s="956"/>
      <c r="G21" s="951"/>
      <c r="H21" s="956"/>
      <c r="I21" s="956"/>
      <c r="J21" s="956"/>
      <c r="K21" s="956"/>
      <c r="L21" s="951"/>
      <c r="M21" s="956"/>
      <c r="N21" s="956"/>
      <c r="O21" s="956"/>
      <c r="P21" s="956"/>
      <c r="Q21" s="951"/>
      <c r="R21" s="956"/>
      <c r="S21" s="956"/>
      <c r="T21" s="956"/>
      <c r="U21" s="956"/>
      <c r="V21" s="951"/>
      <c r="W21" s="951"/>
      <c r="X21" s="951"/>
      <c r="Y21" s="951"/>
      <c r="Z21" s="951"/>
    </row>
    <row r="22" spans="1:26" ht="27" customHeight="1">
      <c r="A22" s="903">
        <v>9</v>
      </c>
      <c r="B22" s="903" t="s">
        <v>1922</v>
      </c>
      <c r="C22" s="956" t="s">
        <v>1255</v>
      </c>
      <c r="D22" s="956">
        <v>1</v>
      </c>
      <c r="E22" s="1054"/>
      <c r="F22" s="956">
        <f t="shared" si="10"/>
        <v>0</v>
      </c>
      <c r="G22" s="951"/>
      <c r="H22" s="956" t="s">
        <v>1255</v>
      </c>
      <c r="I22" s="956"/>
      <c r="J22" s="956">
        <f t="shared" si="4"/>
        <v>0</v>
      </c>
      <c r="K22" s="956">
        <f t="shared" ref="K22" si="29">I22*J22</f>
        <v>0</v>
      </c>
      <c r="L22" s="951"/>
      <c r="M22" s="956" t="s">
        <v>1255</v>
      </c>
      <c r="N22" s="956"/>
      <c r="O22" s="956">
        <f t="shared" si="6"/>
        <v>0</v>
      </c>
      <c r="P22" s="956">
        <f t="shared" ref="P22" si="30">N22*O22</f>
        <v>0</v>
      </c>
      <c r="Q22" s="951"/>
      <c r="R22" s="956" t="s">
        <v>1255</v>
      </c>
      <c r="S22" s="956">
        <v>1</v>
      </c>
      <c r="T22" s="956">
        <f t="shared" si="8"/>
        <v>0</v>
      </c>
      <c r="U22" s="956">
        <f t="shared" ref="U22" si="31">S22*T22</f>
        <v>0</v>
      </c>
      <c r="V22" s="951"/>
      <c r="W22" s="951"/>
      <c r="X22" s="951"/>
      <c r="Y22" s="951"/>
      <c r="Z22" s="951"/>
    </row>
    <row r="23" spans="1:26" ht="12" customHeight="1">
      <c r="A23" s="903"/>
      <c r="B23" s="903"/>
      <c r="C23" s="956"/>
      <c r="D23" s="956"/>
      <c r="E23" s="956"/>
      <c r="F23" s="956"/>
      <c r="G23" s="951"/>
      <c r="H23" s="956"/>
      <c r="I23" s="956"/>
      <c r="J23" s="956"/>
      <c r="K23" s="956"/>
      <c r="L23" s="951"/>
      <c r="M23" s="956"/>
      <c r="N23" s="956"/>
      <c r="O23" s="956"/>
      <c r="P23" s="956"/>
      <c r="Q23" s="951"/>
      <c r="R23" s="956"/>
      <c r="S23" s="956"/>
      <c r="T23" s="956"/>
      <c r="U23" s="956"/>
      <c r="V23" s="951"/>
      <c r="W23" s="951"/>
      <c r="X23" s="951"/>
      <c r="Y23" s="951"/>
      <c r="Z23" s="951"/>
    </row>
    <row r="24" spans="1:26" ht="27.75" customHeight="1">
      <c r="A24" s="903">
        <v>10</v>
      </c>
      <c r="B24" s="903" t="s">
        <v>1923</v>
      </c>
      <c r="C24" s="956" t="s">
        <v>1255</v>
      </c>
      <c r="D24" s="956">
        <v>1</v>
      </c>
      <c r="E24" s="1054"/>
      <c r="F24" s="956">
        <f t="shared" si="10"/>
        <v>0</v>
      </c>
      <c r="G24" s="951"/>
      <c r="H24" s="956" t="s">
        <v>1255</v>
      </c>
      <c r="I24" s="956"/>
      <c r="J24" s="956">
        <f t="shared" si="4"/>
        <v>0</v>
      </c>
      <c r="K24" s="956">
        <f t="shared" ref="K24" si="32">I24*J24</f>
        <v>0</v>
      </c>
      <c r="L24" s="951"/>
      <c r="M24" s="956" t="s">
        <v>1255</v>
      </c>
      <c r="N24" s="956"/>
      <c r="O24" s="956">
        <f t="shared" si="6"/>
        <v>0</v>
      </c>
      <c r="P24" s="956">
        <f t="shared" ref="P24" si="33">N24*O24</f>
        <v>0</v>
      </c>
      <c r="Q24" s="951"/>
      <c r="R24" s="956" t="s">
        <v>1255</v>
      </c>
      <c r="S24" s="956">
        <v>1</v>
      </c>
      <c r="T24" s="956">
        <f t="shared" si="8"/>
        <v>0</v>
      </c>
      <c r="U24" s="956">
        <f t="shared" ref="U24" si="34">S24*T24</f>
        <v>0</v>
      </c>
      <c r="V24" s="951"/>
      <c r="W24" s="951"/>
      <c r="X24" s="951"/>
      <c r="Y24" s="951"/>
      <c r="Z24" s="951"/>
    </row>
    <row r="25" spans="1:26" ht="12" customHeight="1">
      <c r="A25" s="903"/>
      <c r="B25" s="903"/>
      <c r="C25" s="956"/>
      <c r="D25" s="956"/>
      <c r="E25" s="956"/>
      <c r="F25" s="956"/>
      <c r="G25" s="951"/>
      <c r="H25" s="956"/>
      <c r="I25" s="956"/>
      <c r="J25" s="956"/>
      <c r="K25" s="956"/>
      <c r="L25" s="951"/>
      <c r="M25" s="956"/>
      <c r="N25" s="956"/>
      <c r="O25" s="956"/>
      <c r="P25" s="956"/>
      <c r="Q25" s="951"/>
      <c r="R25" s="956"/>
      <c r="S25" s="956"/>
      <c r="T25" s="956"/>
      <c r="U25" s="956"/>
      <c r="V25" s="951"/>
      <c r="W25" s="951"/>
      <c r="X25" s="951"/>
      <c r="Y25" s="951"/>
      <c r="Z25" s="951"/>
    </row>
    <row r="26" spans="1:26" ht="12.75" customHeight="1">
      <c r="A26" s="900"/>
      <c r="B26" s="972" t="s">
        <v>2177</v>
      </c>
      <c r="C26" s="919"/>
      <c r="D26" s="919"/>
      <c r="E26" s="961"/>
      <c r="F26" s="919">
        <f>SUM(F6:F24)</f>
        <v>0</v>
      </c>
      <c r="G26" s="951"/>
      <c r="H26" s="919"/>
      <c r="I26" s="919"/>
      <c r="J26" s="961"/>
      <c r="K26" s="919">
        <f>SUM(K6:K24)</f>
        <v>0</v>
      </c>
      <c r="L26" s="951"/>
      <c r="M26" s="919"/>
      <c r="N26" s="919"/>
      <c r="O26" s="961"/>
      <c r="P26" s="919">
        <f>SUM(P6:P24)</f>
        <v>0</v>
      </c>
      <c r="Q26" s="951"/>
      <c r="R26" s="919"/>
      <c r="S26" s="919"/>
      <c r="T26" s="961"/>
      <c r="U26" s="919">
        <f>SUM(U6:U24)</f>
        <v>0</v>
      </c>
      <c r="V26" s="951"/>
      <c r="W26" s="951"/>
      <c r="X26" s="951"/>
      <c r="Y26" s="951"/>
      <c r="Z26" s="951"/>
    </row>
    <row r="27" spans="1:26" ht="12.75" customHeight="1">
      <c r="A27" s="900"/>
      <c r="B27" s="951"/>
      <c r="C27" s="908"/>
      <c r="D27" s="908"/>
      <c r="E27" s="908"/>
      <c r="F27" s="908"/>
      <c r="G27" s="951"/>
      <c r="H27" s="908"/>
      <c r="I27" s="908"/>
      <c r="J27" s="908"/>
      <c r="K27" s="908"/>
      <c r="L27" s="951"/>
      <c r="M27" s="908"/>
      <c r="N27" s="908"/>
      <c r="O27" s="908"/>
      <c r="P27" s="908"/>
      <c r="Q27" s="951"/>
      <c r="R27" s="908"/>
      <c r="S27" s="908"/>
      <c r="T27" s="908"/>
      <c r="U27" s="908"/>
      <c r="V27" s="951"/>
      <c r="W27" s="951"/>
      <c r="X27" s="951"/>
      <c r="Y27" s="951"/>
      <c r="Z27" s="951"/>
    </row>
    <row r="28" spans="1:26" ht="12.75" customHeight="1">
      <c r="A28" s="900"/>
      <c r="B28" s="951"/>
      <c r="C28" s="908"/>
      <c r="D28" s="908"/>
      <c r="E28" s="908"/>
      <c r="F28" s="908"/>
      <c r="G28" s="951"/>
      <c r="H28" s="908"/>
      <c r="I28" s="908"/>
      <c r="J28" s="908"/>
      <c r="K28" s="908"/>
      <c r="L28" s="951"/>
      <c r="M28" s="908"/>
      <c r="N28" s="908"/>
      <c r="O28" s="908"/>
      <c r="P28" s="908"/>
      <c r="Q28" s="951"/>
      <c r="R28" s="908"/>
      <c r="S28" s="908"/>
      <c r="T28" s="908"/>
      <c r="U28" s="908"/>
      <c r="V28" s="951"/>
      <c r="W28" s="951"/>
      <c r="X28" s="951"/>
      <c r="Y28" s="951"/>
      <c r="Z28" s="951"/>
    </row>
    <row r="29" spans="1:26" ht="12.75" customHeight="1">
      <c r="A29" s="900"/>
      <c r="B29" s="951"/>
      <c r="C29" s="908"/>
      <c r="D29" s="908"/>
      <c r="E29" s="908"/>
      <c r="F29" s="908"/>
      <c r="G29" s="951"/>
      <c r="H29" s="908"/>
      <c r="I29" s="908"/>
      <c r="J29" s="908"/>
      <c r="K29" s="908"/>
      <c r="L29" s="951"/>
      <c r="M29" s="908"/>
      <c r="N29" s="908"/>
      <c r="O29" s="908"/>
      <c r="P29" s="908"/>
      <c r="Q29" s="951"/>
      <c r="R29" s="908"/>
      <c r="S29" s="908"/>
      <c r="T29" s="908"/>
      <c r="U29" s="908"/>
      <c r="V29" s="951"/>
      <c r="W29" s="951"/>
      <c r="X29" s="951"/>
      <c r="Y29" s="951"/>
      <c r="Z29" s="951"/>
    </row>
    <row r="30" spans="1:26" ht="12.75" customHeight="1">
      <c r="A30" s="900"/>
      <c r="B30" s="951" t="s">
        <v>485</v>
      </c>
      <c r="C30" s="908"/>
      <c r="D30" s="908"/>
      <c r="E30" s="908"/>
      <c r="F30" s="908"/>
      <c r="G30" s="951"/>
      <c r="H30" s="908"/>
      <c r="I30" s="908"/>
      <c r="J30" s="908"/>
      <c r="K30" s="908"/>
      <c r="L30" s="951"/>
      <c r="M30" s="908"/>
      <c r="N30" s="908"/>
      <c r="O30" s="908"/>
      <c r="P30" s="908"/>
      <c r="Q30" s="951"/>
      <c r="R30" s="908"/>
      <c r="S30" s="908"/>
      <c r="T30" s="908"/>
      <c r="U30" s="908"/>
      <c r="V30" s="951"/>
      <c r="W30" s="951"/>
      <c r="X30" s="951"/>
      <c r="Y30" s="951"/>
      <c r="Z30" s="951"/>
    </row>
    <row r="31" spans="1:26" ht="12.75" customHeight="1">
      <c r="A31" s="900"/>
      <c r="B31" s="951" t="s">
        <v>485</v>
      </c>
      <c r="C31" s="908"/>
      <c r="D31" s="908"/>
      <c r="E31" s="908"/>
      <c r="F31" s="908"/>
      <c r="G31" s="951"/>
      <c r="H31" s="908"/>
      <c r="I31" s="908"/>
      <c r="J31" s="908"/>
      <c r="K31" s="908"/>
      <c r="L31" s="951"/>
      <c r="M31" s="908"/>
      <c r="N31" s="908"/>
      <c r="O31" s="908"/>
      <c r="P31" s="908"/>
      <c r="Q31" s="951"/>
      <c r="R31" s="908"/>
      <c r="S31" s="908"/>
      <c r="T31" s="908"/>
      <c r="U31" s="908"/>
      <c r="V31" s="951"/>
      <c r="W31" s="951"/>
      <c r="X31" s="951"/>
      <c r="Y31" s="951"/>
      <c r="Z31" s="951"/>
    </row>
    <row r="32" spans="1:26" ht="12.75" customHeight="1">
      <c r="A32" s="900"/>
      <c r="B32" s="951" t="s">
        <v>485</v>
      </c>
      <c r="C32" s="908"/>
      <c r="D32" s="908"/>
      <c r="E32" s="908"/>
      <c r="F32" s="908"/>
      <c r="G32" s="951"/>
      <c r="H32" s="908"/>
      <c r="I32" s="908"/>
      <c r="J32" s="908"/>
      <c r="K32" s="908"/>
      <c r="L32" s="951"/>
      <c r="M32" s="908"/>
      <c r="N32" s="908"/>
      <c r="O32" s="908"/>
      <c r="P32" s="908"/>
      <c r="Q32" s="951"/>
      <c r="R32" s="908"/>
      <c r="S32" s="908"/>
      <c r="T32" s="908"/>
      <c r="U32" s="908"/>
      <c r="V32" s="951"/>
      <c r="W32" s="951"/>
      <c r="X32" s="951"/>
      <c r="Y32" s="951"/>
      <c r="Z32" s="951"/>
    </row>
    <row r="33" spans="1:26" ht="12.75" customHeight="1">
      <c r="A33" s="900"/>
      <c r="B33" s="951" t="s">
        <v>485</v>
      </c>
      <c r="C33" s="908"/>
      <c r="D33" s="908"/>
      <c r="E33" s="908"/>
      <c r="F33" s="908"/>
      <c r="G33" s="951"/>
      <c r="H33" s="908"/>
      <c r="I33" s="908"/>
      <c r="J33" s="908"/>
      <c r="K33" s="908"/>
      <c r="L33" s="951"/>
      <c r="M33" s="908"/>
      <c r="N33" s="908"/>
      <c r="O33" s="908"/>
      <c r="P33" s="908"/>
      <c r="Q33" s="951"/>
      <c r="R33" s="908"/>
      <c r="S33" s="908"/>
      <c r="T33" s="908"/>
      <c r="U33" s="908"/>
      <c r="V33" s="951"/>
      <c r="W33" s="951"/>
      <c r="X33" s="951"/>
      <c r="Y33" s="951"/>
      <c r="Z33" s="951"/>
    </row>
    <row r="34" spans="1:26" ht="12.75" customHeight="1">
      <c r="A34" s="900"/>
      <c r="B34" s="951"/>
      <c r="C34" s="908"/>
      <c r="D34" s="908"/>
      <c r="E34" s="908"/>
      <c r="F34" s="908"/>
      <c r="G34" s="951"/>
      <c r="H34" s="908"/>
      <c r="I34" s="908"/>
      <c r="J34" s="908"/>
      <c r="K34" s="908"/>
      <c r="L34" s="951"/>
      <c r="M34" s="908"/>
      <c r="N34" s="908"/>
      <c r="O34" s="908"/>
      <c r="P34" s="908"/>
      <c r="Q34" s="951"/>
      <c r="R34" s="908"/>
      <c r="S34" s="908"/>
      <c r="T34" s="908"/>
      <c r="U34" s="908"/>
      <c r="V34" s="951"/>
      <c r="W34" s="951"/>
      <c r="X34" s="951"/>
      <c r="Y34" s="951"/>
      <c r="Z34" s="951"/>
    </row>
    <row r="35" spans="1:26" ht="12.75" customHeight="1">
      <c r="A35" s="900"/>
      <c r="B35" s="951"/>
      <c r="C35" s="908"/>
      <c r="D35" s="908"/>
      <c r="E35" s="908"/>
      <c r="F35" s="908"/>
      <c r="G35" s="951"/>
      <c r="H35" s="908"/>
      <c r="I35" s="908"/>
      <c r="J35" s="908"/>
      <c r="K35" s="908"/>
      <c r="L35" s="951"/>
      <c r="M35" s="908"/>
      <c r="N35" s="908"/>
      <c r="O35" s="908"/>
      <c r="P35" s="908"/>
      <c r="Q35" s="951"/>
      <c r="R35" s="908"/>
      <c r="S35" s="908"/>
      <c r="T35" s="908"/>
      <c r="U35" s="908"/>
      <c r="V35" s="951"/>
      <c r="W35" s="951"/>
      <c r="X35" s="951"/>
      <c r="Y35" s="951"/>
      <c r="Z35" s="951"/>
    </row>
    <row r="36" spans="1:26" ht="12.75" customHeight="1">
      <c r="A36" s="900"/>
      <c r="B36" s="951"/>
      <c r="C36" s="908"/>
      <c r="D36" s="908"/>
      <c r="E36" s="908"/>
      <c r="F36" s="908"/>
      <c r="G36" s="951"/>
      <c r="H36" s="908"/>
      <c r="I36" s="908"/>
      <c r="J36" s="908"/>
      <c r="K36" s="908"/>
      <c r="L36" s="951"/>
      <c r="M36" s="908"/>
      <c r="N36" s="908"/>
      <c r="O36" s="908"/>
      <c r="P36" s="908"/>
      <c r="Q36" s="951"/>
      <c r="R36" s="908"/>
      <c r="S36" s="908"/>
      <c r="T36" s="908"/>
      <c r="U36" s="908"/>
      <c r="V36" s="951"/>
      <c r="W36" s="951"/>
      <c r="X36" s="951"/>
      <c r="Y36" s="951"/>
      <c r="Z36" s="951"/>
    </row>
    <row r="37" spans="1:26" ht="12.75" customHeight="1">
      <c r="A37" s="900"/>
      <c r="B37" s="951"/>
      <c r="C37" s="908"/>
      <c r="D37" s="908"/>
      <c r="E37" s="908"/>
      <c r="F37" s="908"/>
      <c r="G37" s="951"/>
      <c r="H37" s="908"/>
      <c r="I37" s="908"/>
      <c r="J37" s="908"/>
      <c r="K37" s="908"/>
      <c r="L37" s="951"/>
      <c r="M37" s="908"/>
      <c r="N37" s="908"/>
      <c r="O37" s="908"/>
      <c r="P37" s="908"/>
      <c r="Q37" s="951"/>
      <c r="R37" s="908"/>
      <c r="S37" s="908"/>
      <c r="T37" s="908"/>
      <c r="U37" s="908"/>
      <c r="V37" s="951"/>
      <c r="W37" s="951"/>
      <c r="X37" s="951"/>
      <c r="Y37" s="951"/>
      <c r="Z37" s="951"/>
    </row>
    <row r="38" spans="1:26" ht="12.75" customHeight="1">
      <c r="A38" s="900"/>
      <c r="B38" s="951"/>
      <c r="C38" s="908"/>
      <c r="D38" s="908"/>
      <c r="E38" s="908"/>
      <c r="F38" s="908"/>
      <c r="G38" s="951"/>
      <c r="H38" s="908"/>
      <c r="I38" s="908"/>
      <c r="J38" s="908"/>
      <c r="K38" s="908"/>
      <c r="L38" s="951"/>
      <c r="M38" s="908"/>
      <c r="N38" s="908"/>
      <c r="O38" s="908"/>
      <c r="P38" s="908"/>
      <c r="Q38" s="951"/>
      <c r="R38" s="908"/>
      <c r="S38" s="908"/>
      <c r="T38" s="908"/>
      <c r="U38" s="908"/>
      <c r="V38" s="951"/>
      <c r="W38" s="951"/>
      <c r="X38" s="951"/>
      <c r="Y38" s="951"/>
      <c r="Z38" s="951"/>
    </row>
    <row r="39" spans="1:26" ht="12.75" customHeight="1">
      <c r="A39" s="900"/>
      <c r="B39" s="951"/>
      <c r="C39" s="908"/>
      <c r="D39" s="908"/>
      <c r="E39" s="908"/>
      <c r="F39" s="908"/>
      <c r="G39" s="951"/>
      <c r="H39" s="908"/>
      <c r="I39" s="908"/>
      <c r="J39" s="908"/>
      <c r="K39" s="908"/>
      <c r="L39" s="951"/>
      <c r="M39" s="908"/>
      <c r="N39" s="908"/>
      <c r="O39" s="908"/>
      <c r="P39" s="908"/>
      <c r="Q39" s="951"/>
      <c r="R39" s="908"/>
      <c r="S39" s="908"/>
      <c r="T39" s="908"/>
      <c r="U39" s="908"/>
      <c r="V39" s="951"/>
      <c r="W39" s="951"/>
      <c r="X39" s="951"/>
      <c r="Y39" s="951"/>
      <c r="Z39" s="951"/>
    </row>
    <row r="40" spans="1:26" ht="12.75" customHeight="1">
      <c r="A40" s="900"/>
      <c r="B40" s="951"/>
      <c r="C40" s="908"/>
      <c r="D40" s="908"/>
      <c r="E40" s="908"/>
      <c r="F40" s="908"/>
      <c r="G40" s="951"/>
      <c r="H40" s="908"/>
      <c r="I40" s="908"/>
      <c r="J40" s="908"/>
      <c r="K40" s="908"/>
      <c r="L40" s="951"/>
      <c r="M40" s="908"/>
      <c r="N40" s="908"/>
      <c r="O40" s="908"/>
      <c r="P40" s="908"/>
      <c r="Q40" s="951"/>
      <c r="R40" s="908"/>
      <c r="S40" s="908"/>
      <c r="T40" s="908"/>
      <c r="U40" s="908"/>
      <c r="V40" s="951"/>
      <c r="W40" s="951"/>
      <c r="X40" s="951"/>
      <c r="Y40" s="951"/>
      <c r="Z40" s="951"/>
    </row>
    <row r="41" spans="1:26" ht="12.75" customHeight="1">
      <c r="A41" s="900"/>
      <c r="B41" s="951"/>
      <c r="C41" s="908"/>
      <c r="D41" s="908"/>
      <c r="E41" s="908"/>
      <c r="F41" s="908"/>
      <c r="G41" s="951"/>
      <c r="H41" s="908"/>
      <c r="I41" s="908"/>
      <c r="J41" s="908"/>
      <c r="K41" s="908"/>
      <c r="L41" s="951"/>
      <c r="M41" s="908"/>
      <c r="N41" s="908"/>
      <c r="O41" s="908"/>
      <c r="P41" s="908"/>
      <c r="Q41" s="951"/>
      <c r="R41" s="908"/>
      <c r="S41" s="908"/>
      <c r="T41" s="908"/>
      <c r="U41" s="908"/>
      <c r="V41" s="951"/>
      <c r="W41" s="951"/>
      <c r="X41" s="951"/>
      <c r="Y41" s="951"/>
      <c r="Z41" s="951"/>
    </row>
    <row r="42" spans="1:26" ht="12.75" customHeight="1">
      <c r="A42" s="900"/>
      <c r="B42" s="951"/>
      <c r="C42" s="908"/>
      <c r="D42" s="908"/>
      <c r="E42" s="908"/>
      <c r="F42" s="908"/>
      <c r="G42" s="951"/>
      <c r="H42" s="908"/>
      <c r="I42" s="908"/>
      <c r="J42" s="908"/>
      <c r="K42" s="908"/>
      <c r="L42" s="951"/>
      <c r="M42" s="908"/>
      <c r="N42" s="908"/>
      <c r="O42" s="908"/>
      <c r="P42" s="908"/>
      <c r="Q42" s="951"/>
      <c r="R42" s="908"/>
      <c r="S42" s="908"/>
      <c r="T42" s="908"/>
      <c r="U42" s="908"/>
      <c r="V42" s="951"/>
      <c r="W42" s="951"/>
      <c r="X42" s="951"/>
      <c r="Y42" s="951"/>
      <c r="Z42" s="951"/>
    </row>
    <row r="43" spans="1:26" ht="12.75" customHeight="1">
      <c r="A43" s="900"/>
      <c r="B43" s="951"/>
      <c r="C43" s="908"/>
      <c r="D43" s="908"/>
      <c r="E43" s="908"/>
      <c r="F43" s="908"/>
      <c r="G43" s="951"/>
      <c r="H43" s="908"/>
      <c r="I43" s="908"/>
      <c r="J43" s="908"/>
      <c r="K43" s="908"/>
      <c r="L43" s="951"/>
      <c r="M43" s="908"/>
      <c r="N43" s="908"/>
      <c r="O43" s="908"/>
      <c r="P43" s="908"/>
      <c r="Q43" s="951"/>
      <c r="R43" s="908"/>
      <c r="S43" s="908"/>
      <c r="T43" s="908"/>
      <c r="U43" s="908"/>
      <c r="V43" s="951"/>
      <c r="W43" s="951"/>
      <c r="X43" s="951"/>
      <c r="Y43" s="951"/>
      <c r="Z43" s="951"/>
    </row>
    <row r="44" spans="1:26" ht="12.75" customHeight="1">
      <c r="A44" s="900"/>
      <c r="B44" s="951"/>
      <c r="C44" s="908"/>
      <c r="D44" s="908"/>
      <c r="E44" s="908"/>
      <c r="F44" s="908"/>
      <c r="G44" s="951"/>
      <c r="H44" s="908"/>
      <c r="I44" s="908"/>
      <c r="J44" s="908"/>
      <c r="K44" s="908"/>
      <c r="L44" s="951"/>
      <c r="M44" s="908"/>
      <c r="N44" s="908"/>
      <c r="O44" s="908"/>
      <c r="P44" s="908"/>
      <c r="Q44" s="951"/>
      <c r="R44" s="908"/>
      <c r="S44" s="908"/>
      <c r="T44" s="908"/>
      <c r="U44" s="908"/>
      <c r="V44" s="951"/>
      <c r="W44" s="951"/>
      <c r="X44" s="951"/>
      <c r="Y44" s="951"/>
      <c r="Z44" s="951"/>
    </row>
    <row r="45" spans="1:26" ht="12.75" customHeight="1">
      <c r="A45" s="900"/>
      <c r="B45" s="951"/>
      <c r="C45" s="908"/>
      <c r="D45" s="908"/>
      <c r="E45" s="908"/>
      <c r="F45" s="908"/>
      <c r="G45" s="951"/>
      <c r="H45" s="908"/>
      <c r="I45" s="908"/>
      <c r="J45" s="908"/>
      <c r="K45" s="908"/>
      <c r="L45" s="951"/>
      <c r="M45" s="908"/>
      <c r="N45" s="908"/>
      <c r="O45" s="908"/>
      <c r="P45" s="908"/>
      <c r="Q45" s="951"/>
      <c r="R45" s="908"/>
      <c r="S45" s="908"/>
      <c r="T45" s="908"/>
      <c r="U45" s="908"/>
      <c r="V45" s="951"/>
      <c r="W45" s="951"/>
      <c r="X45" s="951"/>
      <c r="Y45" s="951"/>
      <c r="Z45" s="951"/>
    </row>
    <row r="46" spans="1:26" ht="12.75" customHeight="1">
      <c r="A46" s="900"/>
      <c r="B46" s="951"/>
      <c r="C46" s="908"/>
      <c r="D46" s="908"/>
      <c r="E46" s="908"/>
      <c r="F46" s="908"/>
      <c r="G46" s="951"/>
      <c r="H46" s="908"/>
      <c r="I46" s="908"/>
      <c r="J46" s="908"/>
      <c r="K46" s="908"/>
      <c r="L46" s="951"/>
      <c r="M46" s="908"/>
      <c r="N46" s="908"/>
      <c r="O46" s="908"/>
      <c r="P46" s="908"/>
      <c r="Q46" s="951"/>
      <c r="R46" s="908"/>
      <c r="S46" s="908"/>
      <c r="T46" s="908"/>
      <c r="U46" s="908"/>
      <c r="V46" s="951"/>
      <c r="W46" s="951"/>
      <c r="X46" s="951"/>
      <c r="Y46" s="951"/>
      <c r="Z46" s="951"/>
    </row>
    <row r="47" spans="1:26" ht="12.75" customHeight="1">
      <c r="A47" s="900"/>
      <c r="B47" s="951"/>
      <c r="C47" s="908"/>
      <c r="D47" s="908"/>
      <c r="E47" s="908"/>
      <c r="F47" s="908"/>
      <c r="G47" s="951"/>
      <c r="H47" s="908"/>
      <c r="I47" s="908"/>
      <c r="J47" s="908"/>
      <c r="K47" s="908"/>
      <c r="L47" s="951"/>
      <c r="M47" s="908"/>
      <c r="N47" s="908"/>
      <c r="O47" s="908"/>
      <c r="P47" s="908"/>
      <c r="Q47" s="951"/>
      <c r="R47" s="908"/>
      <c r="S47" s="908"/>
      <c r="T47" s="908"/>
      <c r="U47" s="908"/>
      <c r="V47" s="951"/>
      <c r="W47" s="951"/>
      <c r="X47" s="951"/>
      <c r="Y47" s="951"/>
      <c r="Z47" s="951"/>
    </row>
    <row r="48" spans="1:26" ht="12.75" customHeight="1">
      <c r="A48" s="900"/>
      <c r="B48" s="951"/>
      <c r="C48" s="908"/>
      <c r="D48" s="908"/>
      <c r="E48" s="908"/>
      <c r="F48" s="908"/>
      <c r="G48" s="951"/>
      <c r="H48" s="908"/>
      <c r="I48" s="908"/>
      <c r="J48" s="908"/>
      <c r="K48" s="908"/>
      <c r="L48" s="951"/>
      <c r="M48" s="908"/>
      <c r="N48" s="908"/>
      <c r="O48" s="908"/>
      <c r="P48" s="908"/>
      <c r="Q48" s="951"/>
      <c r="R48" s="908"/>
      <c r="S48" s="908"/>
      <c r="T48" s="908"/>
      <c r="U48" s="908"/>
      <c r="V48" s="951"/>
      <c r="W48" s="951"/>
      <c r="X48" s="951"/>
      <c r="Y48" s="951"/>
      <c r="Z48" s="951"/>
    </row>
    <row r="49" spans="1:26" ht="12.75" customHeight="1">
      <c r="A49" s="900"/>
      <c r="B49" s="951"/>
      <c r="C49" s="908"/>
      <c r="D49" s="908"/>
      <c r="E49" s="908"/>
      <c r="F49" s="908"/>
      <c r="G49" s="951"/>
      <c r="H49" s="908"/>
      <c r="I49" s="908"/>
      <c r="J49" s="908"/>
      <c r="K49" s="908"/>
      <c r="L49" s="951"/>
      <c r="M49" s="908"/>
      <c r="N49" s="908"/>
      <c r="O49" s="908"/>
      <c r="P49" s="908"/>
      <c r="Q49" s="951"/>
      <c r="R49" s="908"/>
      <c r="S49" s="908"/>
      <c r="T49" s="908"/>
      <c r="U49" s="908"/>
      <c r="V49" s="951"/>
      <c r="W49" s="951"/>
      <c r="X49" s="951"/>
      <c r="Y49" s="951"/>
      <c r="Z49" s="951"/>
    </row>
    <row r="50" spans="1:26" ht="12.75" customHeight="1">
      <c r="A50" s="900"/>
      <c r="B50" s="951"/>
      <c r="C50" s="908"/>
      <c r="D50" s="908"/>
      <c r="E50" s="908"/>
      <c r="F50" s="908"/>
      <c r="G50" s="951"/>
      <c r="H50" s="908"/>
      <c r="I50" s="908"/>
      <c r="J50" s="908"/>
      <c r="K50" s="908"/>
      <c r="L50" s="951"/>
      <c r="M50" s="908"/>
      <c r="N50" s="908"/>
      <c r="O50" s="908"/>
      <c r="P50" s="908"/>
      <c r="Q50" s="951"/>
      <c r="R50" s="908"/>
      <c r="S50" s="908"/>
      <c r="T50" s="908"/>
      <c r="U50" s="908"/>
      <c r="V50" s="951"/>
      <c r="W50" s="951"/>
      <c r="X50" s="951"/>
      <c r="Y50" s="951"/>
      <c r="Z50" s="951"/>
    </row>
    <row r="51" spans="1:26" ht="12.75" customHeight="1">
      <c r="A51" s="900"/>
      <c r="B51" s="951"/>
      <c r="C51" s="908"/>
      <c r="D51" s="908"/>
      <c r="E51" s="908"/>
      <c r="F51" s="908"/>
      <c r="G51" s="951"/>
      <c r="H51" s="908"/>
      <c r="I51" s="908"/>
      <c r="J51" s="908"/>
      <c r="K51" s="908"/>
      <c r="L51" s="951"/>
      <c r="M51" s="908"/>
      <c r="N51" s="908"/>
      <c r="O51" s="908"/>
      <c r="P51" s="908"/>
      <c r="Q51" s="951"/>
      <c r="R51" s="908"/>
      <c r="S51" s="908"/>
      <c r="T51" s="908"/>
      <c r="U51" s="908"/>
      <c r="V51" s="951"/>
      <c r="W51" s="951"/>
      <c r="X51" s="951"/>
      <c r="Y51" s="951"/>
      <c r="Z51" s="951"/>
    </row>
    <row r="52" spans="1:26" ht="12.75" customHeight="1">
      <c r="A52" s="900"/>
      <c r="B52" s="951"/>
      <c r="C52" s="908"/>
      <c r="D52" s="908"/>
      <c r="E52" s="908"/>
      <c r="F52" s="908"/>
      <c r="G52" s="951"/>
      <c r="H52" s="908"/>
      <c r="I52" s="908"/>
      <c r="J52" s="908"/>
      <c r="K52" s="908"/>
      <c r="L52" s="951"/>
      <c r="M52" s="908"/>
      <c r="N52" s="908"/>
      <c r="O52" s="908"/>
      <c r="P52" s="908"/>
      <c r="Q52" s="951"/>
      <c r="R52" s="908"/>
      <c r="S52" s="908"/>
      <c r="T52" s="908"/>
      <c r="U52" s="908"/>
      <c r="V52" s="951"/>
      <c r="W52" s="951"/>
      <c r="X52" s="951"/>
      <c r="Y52" s="951"/>
      <c r="Z52" s="951"/>
    </row>
    <row r="53" spans="1:26" ht="12.75" customHeight="1">
      <c r="A53" s="900"/>
      <c r="B53" s="951"/>
      <c r="C53" s="908"/>
      <c r="D53" s="908"/>
      <c r="E53" s="908"/>
      <c r="F53" s="908"/>
      <c r="G53" s="951"/>
      <c r="H53" s="908"/>
      <c r="I53" s="908"/>
      <c r="J53" s="908"/>
      <c r="K53" s="908"/>
      <c r="L53" s="951"/>
      <c r="M53" s="908"/>
      <c r="N53" s="908"/>
      <c r="O53" s="908"/>
      <c r="P53" s="908"/>
      <c r="Q53" s="951"/>
      <c r="R53" s="908"/>
      <c r="S53" s="908"/>
      <c r="T53" s="908"/>
      <c r="U53" s="908"/>
      <c r="V53" s="951"/>
      <c r="W53" s="951"/>
      <c r="X53" s="951"/>
      <c r="Y53" s="951"/>
      <c r="Z53" s="951"/>
    </row>
    <row r="54" spans="1:26" ht="12.75" customHeight="1">
      <c r="A54" s="900"/>
      <c r="B54" s="951"/>
      <c r="C54" s="908"/>
      <c r="D54" s="908"/>
      <c r="E54" s="908"/>
      <c r="F54" s="908"/>
      <c r="G54" s="951"/>
      <c r="H54" s="908"/>
      <c r="I54" s="908"/>
      <c r="J54" s="908"/>
      <c r="K54" s="908"/>
      <c r="L54" s="951"/>
      <c r="M54" s="908"/>
      <c r="N54" s="908"/>
      <c r="O54" s="908"/>
      <c r="P54" s="908"/>
      <c r="Q54" s="951"/>
      <c r="R54" s="908"/>
      <c r="S54" s="908"/>
      <c r="T54" s="908"/>
      <c r="U54" s="908"/>
      <c r="V54" s="951"/>
      <c r="W54" s="951"/>
      <c r="X54" s="951"/>
      <c r="Y54" s="951"/>
      <c r="Z54" s="951"/>
    </row>
    <row r="55" spans="1:26" ht="12.75" customHeight="1">
      <c r="A55" s="900"/>
      <c r="B55" s="951"/>
      <c r="C55" s="908"/>
      <c r="D55" s="908"/>
      <c r="E55" s="908"/>
      <c r="F55" s="908"/>
      <c r="G55" s="951"/>
      <c r="H55" s="908"/>
      <c r="I55" s="908"/>
      <c r="J55" s="908"/>
      <c r="K55" s="908"/>
      <c r="L55" s="951"/>
      <c r="M55" s="908"/>
      <c r="N55" s="908"/>
      <c r="O55" s="908"/>
      <c r="P55" s="908"/>
      <c r="Q55" s="951"/>
      <c r="R55" s="908"/>
      <c r="S55" s="908"/>
      <c r="T55" s="908"/>
      <c r="U55" s="908"/>
      <c r="V55" s="951"/>
      <c r="W55" s="951"/>
      <c r="X55" s="951"/>
      <c r="Y55" s="951"/>
      <c r="Z55" s="951"/>
    </row>
    <row r="56" spans="1:26" ht="12.75" customHeight="1">
      <c r="A56" s="900"/>
      <c r="B56" s="951"/>
      <c r="C56" s="908"/>
      <c r="D56" s="908"/>
      <c r="E56" s="908"/>
      <c r="F56" s="908"/>
      <c r="G56" s="951"/>
      <c r="H56" s="908"/>
      <c r="I56" s="908"/>
      <c r="J56" s="908"/>
      <c r="K56" s="908"/>
      <c r="L56" s="951"/>
      <c r="M56" s="908"/>
      <c r="N56" s="908"/>
      <c r="O56" s="908"/>
      <c r="P56" s="908"/>
      <c r="Q56" s="951"/>
      <c r="R56" s="908"/>
      <c r="S56" s="908"/>
      <c r="T56" s="908"/>
      <c r="U56" s="908"/>
      <c r="V56" s="951"/>
      <c r="W56" s="951"/>
      <c r="X56" s="951"/>
      <c r="Y56" s="951"/>
      <c r="Z56" s="951"/>
    </row>
    <row r="57" spans="1:26" ht="12.75" customHeight="1">
      <c r="A57" s="900"/>
      <c r="B57" s="951"/>
      <c r="C57" s="908"/>
      <c r="D57" s="908"/>
      <c r="E57" s="908"/>
      <c r="F57" s="908"/>
      <c r="G57" s="951"/>
      <c r="H57" s="908"/>
      <c r="I57" s="908"/>
      <c r="J57" s="908"/>
      <c r="K57" s="908"/>
      <c r="L57" s="951"/>
      <c r="M57" s="908"/>
      <c r="N57" s="908"/>
      <c r="O57" s="908"/>
      <c r="P57" s="908"/>
      <c r="Q57" s="951"/>
      <c r="R57" s="908"/>
      <c r="S57" s="908"/>
      <c r="T57" s="908"/>
      <c r="U57" s="908"/>
      <c r="V57" s="951"/>
      <c r="W57" s="951"/>
      <c r="X57" s="951"/>
      <c r="Y57" s="951"/>
      <c r="Z57" s="951"/>
    </row>
    <row r="58" spans="1:26" ht="12.75" customHeight="1">
      <c r="A58" s="900"/>
      <c r="B58" s="951"/>
      <c r="C58" s="908"/>
      <c r="D58" s="908"/>
      <c r="E58" s="908"/>
      <c r="F58" s="908"/>
      <c r="G58" s="951"/>
      <c r="H58" s="908"/>
      <c r="I58" s="908"/>
      <c r="J58" s="908"/>
      <c r="K58" s="908"/>
      <c r="L58" s="951"/>
      <c r="M58" s="908"/>
      <c r="N58" s="908"/>
      <c r="O58" s="908"/>
      <c r="P58" s="908"/>
      <c r="Q58" s="951"/>
      <c r="R58" s="908"/>
      <c r="S58" s="908"/>
      <c r="T58" s="908"/>
      <c r="U58" s="908"/>
      <c r="V58" s="951"/>
      <c r="W58" s="951"/>
      <c r="X58" s="951"/>
      <c r="Y58" s="951"/>
      <c r="Z58" s="951"/>
    </row>
    <row r="59" spans="1:26" ht="12.75" customHeight="1">
      <c r="A59" s="900"/>
      <c r="B59" s="951"/>
      <c r="C59" s="908"/>
      <c r="D59" s="908"/>
      <c r="E59" s="908"/>
      <c r="F59" s="908"/>
      <c r="G59" s="951"/>
      <c r="H59" s="908"/>
      <c r="I59" s="908"/>
      <c r="J59" s="908"/>
      <c r="K59" s="908"/>
      <c r="L59" s="951"/>
      <c r="M59" s="908"/>
      <c r="N59" s="908"/>
      <c r="O59" s="908"/>
      <c r="P59" s="908"/>
      <c r="Q59" s="951"/>
      <c r="R59" s="908"/>
      <c r="S59" s="908"/>
      <c r="T59" s="908"/>
      <c r="U59" s="908"/>
      <c r="V59" s="951"/>
      <c r="W59" s="951"/>
      <c r="X59" s="951"/>
      <c r="Y59" s="951"/>
      <c r="Z59" s="951"/>
    </row>
    <row r="60" spans="1:26" ht="12.75" customHeight="1">
      <c r="A60" s="900"/>
      <c r="B60" s="951"/>
      <c r="C60" s="908"/>
      <c r="D60" s="908"/>
      <c r="E60" s="908"/>
      <c r="F60" s="908"/>
      <c r="G60" s="951"/>
      <c r="H60" s="908"/>
      <c r="I60" s="908"/>
      <c r="J60" s="908"/>
      <c r="K60" s="908"/>
      <c r="L60" s="951"/>
      <c r="M60" s="908"/>
      <c r="N60" s="908"/>
      <c r="O60" s="908"/>
      <c r="P60" s="908"/>
      <c r="Q60" s="951"/>
      <c r="R60" s="908"/>
      <c r="S60" s="908"/>
      <c r="T60" s="908"/>
      <c r="U60" s="908"/>
      <c r="V60" s="951"/>
      <c r="W60" s="951"/>
      <c r="X60" s="951"/>
      <c r="Y60" s="951"/>
      <c r="Z60" s="951"/>
    </row>
    <row r="61" spans="1:26" ht="12.75" customHeight="1">
      <c r="A61" s="900"/>
      <c r="B61" s="951"/>
      <c r="C61" s="908"/>
      <c r="D61" s="908"/>
      <c r="E61" s="908"/>
      <c r="F61" s="908"/>
      <c r="G61" s="951"/>
      <c r="H61" s="908"/>
      <c r="I61" s="908"/>
      <c r="J61" s="908"/>
      <c r="K61" s="908"/>
      <c r="L61" s="951"/>
      <c r="M61" s="908"/>
      <c r="N61" s="908"/>
      <c r="O61" s="908"/>
      <c r="P61" s="908"/>
      <c r="Q61" s="951"/>
      <c r="R61" s="908"/>
      <c r="S61" s="908"/>
      <c r="T61" s="908"/>
      <c r="U61" s="908"/>
      <c r="V61" s="951"/>
      <c r="W61" s="951"/>
      <c r="X61" s="951"/>
      <c r="Y61" s="951"/>
      <c r="Z61" s="951"/>
    </row>
    <row r="62" spans="1:26" ht="12.75" customHeight="1">
      <c r="A62" s="900"/>
      <c r="B62" s="951"/>
      <c r="C62" s="908"/>
      <c r="D62" s="908"/>
      <c r="E62" s="908"/>
      <c r="F62" s="908"/>
      <c r="G62" s="951"/>
      <c r="H62" s="908"/>
      <c r="I62" s="908"/>
      <c r="J62" s="908"/>
      <c r="K62" s="908"/>
      <c r="L62" s="951"/>
      <c r="M62" s="908"/>
      <c r="N62" s="908"/>
      <c r="O62" s="908"/>
      <c r="P62" s="908"/>
      <c r="Q62" s="951"/>
      <c r="R62" s="908"/>
      <c r="S62" s="908"/>
      <c r="T62" s="908"/>
      <c r="U62" s="908"/>
      <c r="V62" s="951"/>
      <c r="W62" s="951"/>
      <c r="X62" s="951"/>
      <c r="Y62" s="951"/>
      <c r="Z62" s="951"/>
    </row>
    <row r="63" spans="1:26" ht="12.75" customHeight="1">
      <c r="A63" s="900"/>
      <c r="B63" s="951"/>
      <c r="C63" s="908"/>
      <c r="D63" s="908"/>
      <c r="E63" s="908"/>
      <c r="F63" s="908"/>
      <c r="G63" s="951"/>
      <c r="H63" s="908"/>
      <c r="I63" s="908"/>
      <c r="J63" s="908"/>
      <c r="K63" s="908"/>
      <c r="L63" s="951"/>
      <c r="M63" s="908"/>
      <c r="N63" s="908"/>
      <c r="O63" s="908"/>
      <c r="P63" s="908"/>
      <c r="Q63" s="951"/>
      <c r="R63" s="908"/>
      <c r="S63" s="908"/>
      <c r="T63" s="908"/>
      <c r="U63" s="908"/>
      <c r="V63" s="951"/>
      <c r="W63" s="951"/>
      <c r="X63" s="951"/>
      <c r="Y63" s="951"/>
      <c r="Z63" s="951"/>
    </row>
    <row r="64" spans="1:26" ht="12.75" customHeight="1">
      <c r="A64" s="900"/>
      <c r="B64" s="951"/>
      <c r="C64" s="908"/>
      <c r="D64" s="908"/>
      <c r="E64" s="908"/>
      <c r="F64" s="908"/>
      <c r="G64" s="951"/>
      <c r="H64" s="908"/>
      <c r="I64" s="908"/>
      <c r="J64" s="908"/>
      <c r="K64" s="908"/>
      <c r="L64" s="951"/>
      <c r="M64" s="908"/>
      <c r="N64" s="908"/>
      <c r="O64" s="908"/>
      <c r="P64" s="908"/>
      <c r="Q64" s="951"/>
      <c r="R64" s="908"/>
      <c r="S64" s="908"/>
      <c r="T64" s="908"/>
      <c r="U64" s="908"/>
      <c r="V64" s="951"/>
      <c r="W64" s="951"/>
      <c r="X64" s="951"/>
      <c r="Y64" s="951"/>
      <c r="Z64" s="951"/>
    </row>
    <row r="65" spans="1:26" ht="12.75" customHeight="1">
      <c r="A65" s="900"/>
      <c r="B65" s="951"/>
      <c r="C65" s="908"/>
      <c r="D65" s="908"/>
      <c r="E65" s="908"/>
      <c r="F65" s="908"/>
      <c r="G65" s="951"/>
      <c r="H65" s="908"/>
      <c r="I65" s="908"/>
      <c r="J65" s="908"/>
      <c r="K65" s="908"/>
      <c r="L65" s="951"/>
      <c r="M65" s="908"/>
      <c r="N65" s="908"/>
      <c r="O65" s="908"/>
      <c r="P65" s="908"/>
      <c r="Q65" s="951"/>
      <c r="R65" s="908"/>
      <c r="S65" s="908"/>
      <c r="T65" s="908"/>
      <c r="U65" s="908"/>
      <c r="V65" s="951"/>
      <c r="W65" s="951"/>
      <c r="X65" s="951"/>
      <c r="Y65" s="951"/>
      <c r="Z65" s="951"/>
    </row>
    <row r="66" spans="1:26" ht="12.75" customHeight="1">
      <c r="A66" s="900"/>
      <c r="B66" s="951"/>
      <c r="C66" s="908"/>
      <c r="D66" s="908"/>
      <c r="E66" s="908"/>
      <c r="F66" s="908"/>
      <c r="G66" s="951"/>
      <c r="H66" s="908"/>
      <c r="I66" s="908"/>
      <c r="J66" s="908"/>
      <c r="K66" s="908"/>
      <c r="L66" s="951"/>
      <c r="M66" s="908"/>
      <c r="N66" s="908"/>
      <c r="O66" s="908"/>
      <c r="P66" s="908"/>
      <c r="Q66" s="951"/>
      <c r="R66" s="908"/>
      <c r="S66" s="908"/>
      <c r="T66" s="908"/>
      <c r="U66" s="908"/>
      <c r="V66" s="951"/>
      <c r="W66" s="951"/>
      <c r="X66" s="951"/>
      <c r="Y66" s="951"/>
      <c r="Z66" s="951"/>
    </row>
    <row r="67" spans="1:26" ht="12.75" customHeight="1">
      <c r="A67" s="900"/>
      <c r="B67" s="951"/>
      <c r="C67" s="908"/>
      <c r="D67" s="908"/>
      <c r="E67" s="908"/>
      <c r="F67" s="908"/>
      <c r="G67" s="951"/>
      <c r="H67" s="908"/>
      <c r="I67" s="908"/>
      <c r="J67" s="908"/>
      <c r="K67" s="908"/>
      <c r="L67" s="951"/>
      <c r="M67" s="908"/>
      <c r="N67" s="908"/>
      <c r="O67" s="908"/>
      <c r="P67" s="908"/>
      <c r="Q67" s="951"/>
      <c r="R67" s="908"/>
      <c r="S67" s="908"/>
      <c r="T67" s="908"/>
      <c r="U67" s="908"/>
      <c r="V67" s="951"/>
      <c r="W67" s="951"/>
      <c r="X67" s="951"/>
      <c r="Y67" s="951"/>
      <c r="Z67" s="951"/>
    </row>
    <row r="68" spans="1:26" ht="12.75" customHeight="1">
      <c r="A68" s="900"/>
      <c r="B68" s="951"/>
      <c r="C68" s="908"/>
      <c r="D68" s="908"/>
      <c r="E68" s="908"/>
      <c r="F68" s="908"/>
      <c r="G68" s="951"/>
      <c r="H68" s="908"/>
      <c r="I68" s="908"/>
      <c r="J68" s="908"/>
      <c r="K68" s="908"/>
      <c r="L68" s="951"/>
      <c r="M68" s="908"/>
      <c r="N68" s="908"/>
      <c r="O68" s="908"/>
      <c r="P68" s="908"/>
      <c r="Q68" s="951"/>
      <c r="R68" s="908"/>
      <c r="S68" s="908"/>
      <c r="T68" s="908"/>
      <c r="U68" s="908"/>
      <c r="V68" s="951"/>
      <c r="W68" s="951"/>
      <c r="X68" s="951"/>
      <c r="Y68" s="951"/>
      <c r="Z68" s="951"/>
    </row>
    <row r="69" spans="1:26" ht="12.75" customHeight="1">
      <c r="A69" s="900"/>
      <c r="B69" s="951"/>
      <c r="C69" s="908"/>
      <c r="D69" s="908"/>
      <c r="E69" s="908"/>
      <c r="F69" s="908"/>
      <c r="G69" s="951"/>
      <c r="H69" s="908"/>
      <c r="I69" s="908"/>
      <c r="J69" s="908"/>
      <c r="K69" s="908"/>
      <c r="L69" s="951"/>
      <c r="M69" s="908"/>
      <c r="N69" s="908"/>
      <c r="O69" s="908"/>
      <c r="P69" s="908"/>
      <c r="Q69" s="951"/>
      <c r="R69" s="908"/>
      <c r="S69" s="908"/>
      <c r="T69" s="908"/>
      <c r="U69" s="908"/>
      <c r="V69" s="951"/>
      <c r="W69" s="951"/>
      <c r="X69" s="951"/>
      <c r="Y69" s="951"/>
      <c r="Z69" s="951"/>
    </row>
    <row r="70" spans="1:26" ht="12.75" customHeight="1">
      <c r="A70" s="900"/>
      <c r="B70" s="951"/>
      <c r="C70" s="908"/>
      <c r="D70" s="908"/>
      <c r="E70" s="908"/>
      <c r="F70" s="908"/>
      <c r="G70" s="951"/>
      <c r="H70" s="908"/>
      <c r="I70" s="908"/>
      <c r="J70" s="908"/>
      <c r="K70" s="908"/>
      <c r="L70" s="951"/>
      <c r="M70" s="908"/>
      <c r="N70" s="908"/>
      <c r="O70" s="908"/>
      <c r="P70" s="908"/>
      <c r="Q70" s="951"/>
      <c r="R70" s="908"/>
      <c r="S70" s="908"/>
      <c r="T70" s="908"/>
      <c r="U70" s="908"/>
      <c r="V70" s="951"/>
      <c r="W70" s="951"/>
      <c r="X70" s="951"/>
      <c r="Y70" s="951"/>
      <c r="Z70" s="951"/>
    </row>
    <row r="71" spans="1:26" ht="12.75" customHeight="1">
      <c r="A71" s="900"/>
      <c r="B71" s="951"/>
      <c r="C71" s="908"/>
      <c r="D71" s="908"/>
      <c r="E71" s="908"/>
      <c r="F71" s="908"/>
      <c r="G71" s="951"/>
      <c r="H71" s="908"/>
      <c r="I71" s="908"/>
      <c r="J71" s="908"/>
      <c r="K71" s="908"/>
      <c r="L71" s="951"/>
      <c r="M71" s="908"/>
      <c r="N71" s="908"/>
      <c r="O71" s="908"/>
      <c r="P71" s="908"/>
      <c r="Q71" s="951"/>
      <c r="R71" s="908"/>
      <c r="S71" s="908"/>
      <c r="T71" s="908"/>
      <c r="U71" s="908"/>
      <c r="V71" s="951"/>
      <c r="W71" s="951"/>
      <c r="X71" s="951"/>
      <c r="Y71" s="951"/>
      <c r="Z71" s="951"/>
    </row>
    <row r="72" spans="1:26" ht="12.75" customHeight="1">
      <c r="A72" s="900"/>
      <c r="B72" s="951"/>
      <c r="C72" s="908"/>
      <c r="D72" s="908"/>
      <c r="E72" s="908"/>
      <c r="F72" s="908"/>
      <c r="G72" s="951"/>
      <c r="H72" s="908"/>
      <c r="I72" s="908"/>
      <c r="J72" s="908"/>
      <c r="K72" s="908"/>
      <c r="L72" s="951"/>
      <c r="M72" s="908"/>
      <c r="N72" s="908"/>
      <c r="O72" s="908"/>
      <c r="P72" s="908"/>
      <c r="Q72" s="951"/>
      <c r="R72" s="908"/>
      <c r="S72" s="908"/>
      <c r="T72" s="908"/>
      <c r="U72" s="908"/>
      <c r="V72" s="951"/>
      <c r="W72" s="951"/>
      <c r="X72" s="951"/>
      <c r="Y72" s="951"/>
      <c r="Z72" s="951"/>
    </row>
    <row r="73" spans="1:26" ht="12.75" customHeight="1">
      <c r="A73" s="900"/>
      <c r="B73" s="951"/>
      <c r="C73" s="908"/>
      <c r="D73" s="908"/>
      <c r="E73" s="908"/>
      <c r="F73" s="908"/>
      <c r="G73" s="951"/>
      <c r="H73" s="908"/>
      <c r="I73" s="908"/>
      <c r="J73" s="908"/>
      <c r="K73" s="908"/>
      <c r="L73" s="951"/>
      <c r="M73" s="908"/>
      <c r="N73" s="908"/>
      <c r="O73" s="908"/>
      <c r="P73" s="908"/>
      <c r="Q73" s="951"/>
      <c r="R73" s="908"/>
      <c r="S73" s="908"/>
      <c r="T73" s="908"/>
      <c r="U73" s="908"/>
      <c r="V73" s="951"/>
      <c r="W73" s="951"/>
      <c r="X73" s="951"/>
      <c r="Y73" s="951"/>
      <c r="Z73" s="951"/>
    </row>
    <row r="74" spans="1:26" ht="12.75" customHeight="1">
      <c r="A74" s="900"/>
      <c r="B74" s="951"/>
      <c r="C74" s="908"/>
      <c r="D74" s="908"/>
      <c r="E74" s="908"/>
      <c r="F74" s="908"/>
      <c r="G74" s="951"/>
      <c r="H74" s="908"/>
      <c r="I74" s="908"/>
      <c r="J74" s="908"/>
      <c r="K74" s="908"/>
      <c r="L74" s="951"/>
      <c r="M74" s="908"/>
      <c r="N74" s="908"/>
      <c r="O74" s="908"/>
      <c r="P74" s="908"/>
      <c r="Q74" s="951"/>
      <c r="R74" s="908"/>
      <c r="S74" s="908"/>
      <c r="T74" s="908"/>
      <c r="U74" s="908"/>
      <c r="V74" s="951"/>
      <c r="W74" s="951"/>
      <c r="X74" s="951"/>
      <c r="Y74" s="951"/>
      <c r="Z74" s="951"/>
    </row>
    <row r="75" spans="1:26" ht="12.75" customHeight="1">
      <c r="A75" s="900"/>
      <c r="B75" s="951"/>
      <c r="C75" s="908"/>
      <c r="D75" s="908"/>
      <c r="E75" s="908"/>
      <c r="F75" s="908"/>
      <c r="G75" s="951"/>
      <c r="H75" s="908"/>
      <c r="I75" s="908"/>
      <c r="J75" s="908"/>
      <c r="K75" s="908"/>
      <c r="L75" s="951"/>
      <c r="M75" s="908"/>
      <c r="N75" s="908"/>
      <c r="O75" s="908"/>
      <c r="P75" s="908"/>
      <c r="Q75" s="951"/>
      <c r="R75" s="908"/>
      <c r="S75" s="908"/>
      <c r="T75" s="908"/>
      <c r="U75" s="908"/>
      <c r="V75" s="951"/>
      <c r="W75" s="951"/>
      <c r="X75" s="951"/>
      <c r="Y75" s="951"/>
      <c r="Z75" s="951"/>
    </row>
    <row r="76" spans="1:26" ht="12.75" customHeight="1">
      <c r="A76" s="900"/>
      <c r="B76" s="951"/>
      <c r="C76" s="908"/>
      <c r="D76" s="908"/>
      <c r="E76" s="908"/>
      <c r="F76" s="908"/>
      <c r="G76" s="951"/>
      <c r="H76" s="908"/>
      <c r="I76" s="908"/>
      <c r="J76" s="908"/>
      <c r="K76" s="908"/>
      <c r="L76" s="951"/>
      <c r="M76" s="908"/>
      <c r="N76" s="908"/>
      <c r="O76" s="908"/>
      <c r="P76" s="908"/>
      <c r="Q76" s="951"/>
      <c r="R76" s="908"/>
      <c r="S76" s="908"/>
      <c r="T76" s="908"/>
      <c r="U76" s="908"/>
      <c r="V76" s="951"/>
      <c r="W76" s="951"/>
      <c r="X76" s="951"/>
      <c r="Y76" s="951"/>
      <c r="Z76" s="951"/>
    </row>
    <row r="77" spans="1:26" ht="12.75" customHeight="1">
      <c r="A77" s="900"/>
      <c r="B77" s="951"/>
      <c r="C77" s="908"/>
      <c r="D77" s="908"/>
      <c r="E77" s="908"/>
      <c r="F77" s="908"/>
      <c r="G77" s="951"/>
      <c r="H77" s="908"/>
      <c r="I77" s="908"/>
      <c r="J77" s="908"/>
      <c r="K77" s="908"/>
      <c r="L77" s="951"/>
      <c r="M77" s="908"/>
      <c r="N77" s="908"/>
      <c r="O77" s="908"/>
      <c r="P77" s="908"/>
      <c r="Q77" s="951"/>
      <c r="R77" s="908"/>
      <c r="S77" s="908"/>
      <c r="T77" s="908"/>
      <c r="U77" s="908"/>
      <c r="V77" s="951"/>
      <c r="W77" s="951"/>
      <c r="X77" s="951"/>
      <c r="Y77" s="951"/>
      <c r="Z77" s="951"/>
    </row>
    <row r="78" spans="1:26" ht="12.75" customHeight="1">
      <c r="A78" s="900"/>
      <c r="B78" s="951"/>
      <c r="C78" s="908"/>
      <c r="D78" s="908"/>
      <c r="E78" s="908"/>
      <c r="F78" s="908"/>
      <c r="G78" s="951"/>
      <c r="H78" s="908"/>
      <c r="I78" s="908"/>
      <c r="J78" s="908"/>
      <c r="K78" s="908"/>
      <c r="L78" s="951"/>
      <c r="M78" s="908"/>
      <c r="N78" s="908"/>
      <c r="O78" s="908"/>
      <c r="P78" s="908"/>
      <c r="Q78" s="951"/>
      <c r="R78" s="908"/>
      <c r="S78" s="908"/>
      <c r="T78" s="908"/>
      <c r="U78" s="908"/>
      <c r="V78" s="951"/>
      <c r="W78" s="951"/>
      <c r="X78" s="951"/>
      <c r="Y78" s="951"/>
      <c r="Z78" s="951"/>
    </row>
    <row r="79" spans="1:26" ht="12.75" customHeight="1">
      <c r="A79" s="900"/>
      <c r="B79" s="951"/>
      <c r="C79" s="908"/>
      <c r="D79" s="908"/>
      <c r="E79" s="908"/>
      <c r="F79" s="908"/>
      <c r="G79" s="951"/>
      <c r="H79" s="908"/>
      <c r="I79" s="908"/>
      <c r="J79" s="908"/>
      <c r="K79" s="908"/>
      <c r="L79" s="951"/>
      <c r="M79" s="908"/>
      <c r="N79" s="908"/>
      <c r="O79" s="908"/>
      <c r="P79" s="908"/>
      <c r="Q79" s="951"/>
      <c r="R79" s="908"/>
      <c r="S79" s="908"/>
      <c r="T79" s="908"/>
      <c r="U79" s="908"/>
      <c r="V79" s="951"/>
      <c r="W79" s="951"/>
      <c r="X79" s="951"/>
      <c r="Y79" s="951"/>
      <c r="Z79" s="951"/>
    </row>
    <row r="80" spans="1:26" ht="12.75" customHeight="1">
      <c r="A80" s="900"/>
      <c r="B80" s="951"/>
      <c r="C80" s="908"/>
      <c r="D80" s="908"/>
      <c r="E80" s="908"/>
      <c r="F80" s="908"/>
      <c r="G80" s="951"/>
      <c r="H80" s="908"/>
      <c r="I80" s="908"/>
      <c r="J80" s="908"/>
      <c r="K80" s="908"/>
      <c r="L80" s="951"/>
      <c r="M80" s="908"/>
      <c r="N80" s="908"/>
      <c r="O80" s="908"/>
      <c r="P80" s="908"/>
      <c r="Q80" s="951"/>
      <c r="R80" s="908"/>
      <c r="S80" s="908"/>
      <c r="T80" s="908"/>
      <c r="U80" s="908"/>
      <c r="V80" s="951"/>
      <c r="W80" s="951"/>
      <c r="X80" s="951"/>
      <c r="Y80" s="951"/>
      <c r="Z80" s="951"/>
    </row>
    <row r="81" spans="1:26" ht="12.75" customHeight="1">
      <c r="A81" s="900"/>
      <c r="B81" s="951"/>
      <c r="C81" s="908"/>
      <c r="D81" s="908"/>
      <c r="E81" s="908"/>
      <c r="F81" s="908"/>
      <c r="G81" s="951"/>
      <c r="H81" s="908"/>
      <c r="I81" s="908"/>
      <c r="J81" s="908"/>
      <c r="K81" s="908"/>
      <c r="L81" s="951"/>
      <c r="M81" s="908"/>
      <c r="N81" s="908"/>
      <c r="O81" s="908"/>
      <c r="P81" s="908"/>
      <c r="Q81" s="951"/>
      <c r="R81" s="908"/>
      <c r="S81" s="908"/>
      <c r="T81" s="908"/>
      <c r="U81" s="908"/>
      <c r="V81" s="951"/>
      <c r="W81" s="951"/>
      <c r="X81" s="951"/>
      <c r="Y81" s="951"/>
      <c r="Z81" s="951"/>
    </row>
    <row r="82" spans="1:26" ht="12.75" customHeight="1">
      <c r="A82" s="900"/>
      <c r="B82" s="951"/>
      <c r="C82" s="908"/>
      <c r="D82" s="908"/>
      <c r="E82" s="908"/>
      <c r="F82" s="908"/>
      <c r="G82" s="951"/>
      <c r="H82" s="908"/>
      <c r="I82" s="908"/>
      <c r="J82" s="908"/>
      <c r="K82" s="908"/>
      <c r="L82" s="951"/>
      <c r="M82" s="908"/>
      <c r="N82" s="908"/>
      <c r="O82" s="908"/>
      <c r="P82" s="908"/>
      <c r="Q82" s="951"/>
      <c r="R82" s="908"/>
      <c r="S82" s="908"/>
      <c r="T82" s="908"/>
      <c r="U82" s="908"/>
      <c r="V82" s="951"/>
      <c r="W82" s="951"/>
      <c r="X82" s="951"/>
      <c r="Y82" s="951"/>
      <c r="Z82" s="951"/>
    </row>
    <row r="83" spans="1:26" ht="12.75" customHeight="1">
      <c r="A83" s="900"/>
      <c r="B83" s="951"/>
      <c r="C83" s="908"/>
      <c r="D83" s="908"/>
      <c r="E83" s="908"/>
      <c r="F83" s="908"/>
      <c r="G83" s="951"/>
      <c r="H83" s="908"/>
      <c r="I83" s="908"/>
      <c r="J83" s="908"/>
      <c r="K83" s="908"/>
      <c r="L83" s="951"/>
      <c r="M83" s="908"/>
      <c r="N83" s="908"/>
      <c r="O83" s="908"/>
      <c r="P83" s="908"/>
      <c r="Q83" s="951"/>
      <c r="R83" s="908"/>
      <c r="S83" s="908"/>
      <c r="T83" s="908"/>
      <c r="U83" s="908"/>
      <c r="V83" s="951"/>
      <c r="W83" s="951"/>
      <c r="X83" s="951"/>
      <c r="Y83" s="951"/>
      <c r="Z83" s="951"/>
    </row>
    <row r="84" spans="1:26" ht="12.75" customHeight="1">
      <c r="A84" s="900"/>
      <c r="B84" s="951"/>
      <c r="C84" s="908"/>
      <c r="D84" s="908"/>
      <c r="E84" s="908"/>
      <c r="F84" s="908"/>
      <c r="G84" s="951"/>
      <c r="H84" s="908"/>
      <c r="I84" s="908"/>
      <c r="J84" s="908"/>
      <c r="K84" s="908"/>
      <c r="L84" s="951"/>
      <c r="M84" s="908"/>
      <c r="N84" s="908"/>
      <c r="O84" s="908"/>
      <c r="P84" s="908"/>
      <c r="Q84" s="951"/>
      <c r="R84" s="908"/>
      <c r="S84" s="908"/>
      <c r="T84" s="908"/>
      <c r="U84" s="908"/>
      <c r="V84" s="951"/>
      <c r="W84" s="951"/>
      <c r="X84" s="951"/>
      <c r="Y84" s="951"/>
      <c r="Z84" s="951"/>
    </row>
    <row r="85" spans="1:26" ht="12.75" customHeight="1">
      <c r="A85" s="900"/>
      <c r="B85" s="951"/>
      <c r="C85" s="908"/>
      <c r="D85" s="908"/>
      <c r="E85" s="908"/>
      <c r="F85" s="908"/>
      <c r="G85" s="951"/>
      <c r="H85" s="908"/>
      <c r="I85" s="908"/>
      <c r="J85" s="908"/>
      <c r="K85" s="908"/>
      <c r="L85" s="951"/>
      <c r="M85" s="908"/>
      <c r="N85" s="908"/>
      <c r="O85" s="908"/>
      <c r="P85" s="908"/>
      <c r="Q85" s="951"/>
      <c r="R85" s="908"/>
      <c r="S85" s="908"/>
      <c r="T85" s="908"/>
      <c r="U85" s="908"/>
      <c r="V85" s="951"/>
      <c r="W85" s="951"/>
      <c r="X85" s="951"/>
      <c r="Y85" s="951"/>
      <c r="Z85" s="951"/>
    </row>
    <row r="86" spans="1:26" ht="12.75" customHeight="1">
      <c r="A86" s="900"/>
      <c r="B86" s="951"/>
      <c r="C86" s="908"/>
      <c r="D86" s="908"/>
      <c r="E86" s="908"/>
      <c r="F86" s="908"/>
      <c r="G86" s="951"/>
      <c r="H86" s="908"/>
      <c r="I86" s="908"/>
      <c r="J86" s="908"/>
      <c r="K86" s="908"/>
      <c r="L86" s="951"/>
      <c r="M86" s="908"/>
      <c r="N86" s="908"/>
      <c r="O86" s="908"/>
      <c r="P86" s="908"/>
      <c r="Q86" s="951"/>
      <c r="R86" s="908"/>
      <c r="S86" s="908"/>
      <c r="T86" s="908"/>
      <c r="U86" s="908"/>
      <c r="V86" s="951"/>
      <c r="W86" s="951"/>
      <c r="X86" s="951"/>
      <c r="Y86" s="951"/>
      <c r="Z86" s="951"/>
    </row>
    <row r="87" spans="1:26" ht="12.75" customHeight="1">
      <c r="A87" s="900"/>
      <c r="B87" s="951"/>
      <c r="C87" s="908"/>
      <c r="D87" s="908"/>
      <c r="E87" s="908"/>
      <c r="F87" s="908"/>
      <c r="G87" s="951"/>
      <c r="H87" s="908"/>
      <c r="I87" s="908"/>
      <c r="J87" s="908"/>
      <c r="K87" s="908"/>
      <c r="L87" s="951"/>
      <c r="M87" s="908"/>
      <c r="N87" s="908"/>
      <c r="O87" s="908"/>
      <c r="P87" s="908"/>
      <c r="Q87" s="951"/>
      <c r="R87" s="908"/>
      <c r="S87" s="908"/>
      <c r="T87" s="908"/>
      <c r="U87" s="908"/>
      <c r="V87" s="951"/>
      <c r="W87" s="951"/>
      <c r="X87" s="951"/>
      <c r="Y87" s="951"/>
      <c r="Z87" s="951"/>
    </row>
    <row r="88" spans="1:26" ht="12.75" customHeight="1">
      <c r="A88" s="900"/>
      <c r="B88" s="951"/>
      <c r="C88" s="908"/>
      <c r="D88" s="908"/>
      <c r="E88" s="908"/>
      <c r="F88" s="908"/>
      <c r="G88" s="951"/>
      <c r="H88" s="908"/>
      <c r="I88" s="908"/>
      <c r="J88" s="908"/>
      <c r="K88" s="908"/>
      <c r="L88" s="951"/>
      <c r="M88" s="908"/>
      <c r="N88" s="908"/>
      <c r="O88" s="908"/>
      <c r="P88" s="908"/>
      <c r="Q88" s="951"/>
      <c r="R88" s="908"/>
      <c r="S88" s="908"/>
      <c r="T88" s="908"/>
      <c r="U88" s="908"/>
      <c r="V88" s="951"/>
      <c r="W88" s="951"/>
      <c r="X88" s="951"/>
      <c r="Y88" s="951"/>
      <c r="Z88" s="951"/>
    </row>
    <row r="89" spans="1:26" ht="12.75" customHeight="1">
      <c r="A89" s="900"/>
      <c r="B89" s="951"/>
      <c r="C89" s="908"/>
      <c r="D89" s="908"/>
      <c r="E89" s="908"/>
      <c r="F89" s="908"/>
      <c r="G89" s="951"/>
      <c r="H89" s="908"/>
      <c r="I89" s="908"/>
      <c r="J89" s="908"/>
      <c r="K89" s="908"/>
      <c r="L89" s="951"/>
      <c r="M89" s="908"/>
      <c r="N89" s="908"/>
      <c r="O89" s="908"/>
      <c r="P89" s="908"/>
      <c r="Q89" s="951"/>
      <c r="R89" s="908"/>
      <c r="S89" s="908"/>
      <c r="T89" s="908"/>
      <c r="U89" s="908"/>
      <c r="V89" s="951"/>
      <c r="W89" s="951"/>
      <c r="X89" s="951"/>
      <c r="Y89" s="951"/>
      <c r="Z89" s="951"/>
    </row>
    <row r="90" spans="1:26" ht="12.75" customHeight="1">
      <c r="A90" s="900"/>
      <c r="B90" s="951"/>
      <c r="C90" s="908"/>
      <c r="D90" s="908"/>
      <c r="E90" s="908"/>
      <c r="F90" s="908"/>
      <c r="G90" s="951"/>
      <c r="H90" s="908"/>
      <c r="I90" s="908"/>
      <c r="J90" s="908"/>
      <c r="K90" s="908"/>
      <c r="L90" s="951"/>
      <c r="M90" s="908"/>
      <c r="N90" s="908"/>
      <c r="O90" s="908"/>
      <c r="P90" s="908"/>
      <c r="Q90" s="951"/>
      <c r="R90" s="908"/>
      <c r="S90" s="908"/>
      <c r="T90" s="908"/>
      <c r="U90" s="908"/>
      <c r="V90" s="951"/>
      <c r="W90" s="951"/>
      <c r="X90" s="951"/>
      <c r="Y90" s="951"/>
      <c r="Z90" s="951"/>
    </row>
    <row r="91" spans="1:26" ht="12.75" customHeight="1">
      <c r="A91" s="900"/>
      <c r="B91" s="951"/>
      <c r="C91" s="908"/>
      <c r="D91" s="908"/>
      <c r="E91" s="908"/>
      <c r="F91" s="908"/>
      <c r="G91" s="951"/>
      <c r="H91" s="908"/>
      <c r="I91" s="908"/>
      <c r="J91" s="908"/>
      <c r="K91" s="908"/>
      <c r="L91" s="951"/>
      <c r="M91" s="908"/>
      <c r="N91" s="908"/>
      <c r="O91" s="908"/>
      <c r="P91" s="908"/>
      <c r="Q91" s="951"/>
      <c r="R91" s="908"/>
      <c r="S91" s="908"/>
      <c r="T91" s="908"/>
      <c r="U91" s="908"/>
      <c r="V91" s="951"/>
      <c r="W91" s="951"/>
      <c r="X91" s="951"/>
      <c r="Y91" s="951"/>
      <c r="Z91" s="951"/>
    </row>
    <row r="92" spans="1:26" ht="12.75" customHeight="1">
      <c r="A92" s="900"/>
      <c r="B92" s="951"/>
      <c r="C92" s="908"/>
      <c r="D92" s="908"/>
      <c r="E92" s="908"/>
      <c r="F92" s="908"/>
      <c r="G92" s="951"/>
      <c r="H92" s="908"/>
      <c r="I92" s="908"/>
      <c r="J92" s="908"/>
      <c r="K92" s="908"/>
      <c r="L92" s="951"/>
      <c r="M92" s="908"/>
      <c r="N92" s="908"/>
      <c r="O92" s="908"/>
      <c r="P92" s="908"/>
      <c r="Q92" s="951"/>
      <c r="R92" s="908"/>
      <c r="S92" s="908"/>
      <c r="T92" s="908"/>
      <c r="U92" s="908"/>
      <c r="V92" s="951"/>
      <c r="W92" s="951"/>
      <c r="X92" s="951"/>
      <c r="Y92" s="951"/>
      <c r="Z92" s="951"/>
    </row>
    <row r="93" spans="1:26" ht="12.75" customHeight="1">
      <c r="A93" s="900"/>
      <c r="B93" s="951"/>
      <c r="C93" s="908"/>
      <c r="D93" s="908"/>
      <c r="E93" s="908"/>
      <c r="F93" s="908"/>
      <c r="G93" s="951"/>
      <c r="H93" s="908"/>
      <c r="I93" s="908"/>
      <c r="J93" s="908"/>
      <c r="K93" s="908"/>
      <c r="L93" s="951"/>
      <c r="M93" s="908"/>
      <c r="N93" s="908"/>
      <c r="O93" s="908"/>
      <c r="P93" s="908"/>
      <c r="Q93" s="951"/>
      <c r="R93" s="908"/>
      <c r="S93" s="908"/>
      <c r="T93" s="908"/>
      <c r="U93" s="908"/>
      <c r="V93" s="951"/>
      <c r="W93" s="951"/>
      <c r="X93" s="951"/>
      <c r="Y93" s="951"/>
      <c r="Z93" s="951"/>
    </row>
    <row r="94" spans="1:26" ht="12.75" customHeight="1">
      <c r="A94" s="900"/>
      <c r="B94" s="951"/>
      <c r="C94" s="908"/>
      <c r="D94" s="908"/>
      <c r="E94" s="908"/>
      <c r="F94" s="908"/>
      <c r="G94" s="951"/>
      <c r="H94" s="908"/>
      <c r="I94" s="908"/>
      <c r="J94" s="908"/>
      <c r="K94" s="908"/>
      <c r="L94" s="951"/>
      <c r="M94" s="908"/>
      <c r="N94" s="908"/>
      <c r="O94" s="908"/>
      <c r="P94" s="908"/>
      <c r="Q94" s="951"/>
      <c r="R94" s="908"/>
      <c r="S94" s="908"/>
      <c r="T94" s="908"/>
      <c r="U94" s="908"/>
      <c r="V94" s="951"/>
      <c r="W94" s="951"/>
      <c r="X94" s="951"/>
      <c r="Y94" s="951"/>
      <c r="Z94" s="951"/>
    </row>
    <row r="95" spans="1:26" ht="12.75" customHeight="1">
      <c r="A95" s="900"/>
      <c r="B95" s="951"/>
      <c r="C95" s="908"/>
      <c r="D95" s="908"/>
      <c r="E95" s="908"/>
      <c r="F95" s="908"/>
      <c r="G95" s="951"/>
      <c r="H95" s="908"/>
      <c r="I95" s="908"/>
      <c r="J95" s="908"/>
      <c r="K95" s="908"/>
      <c r="L95" s="951"/>
      <c r="M95" s="908"/>
      <c r="N95" s="908"/>
      <c r="O95" s="908"/>
      <c r="P95" s="908"/>
      <c r="Q95" s="951"/>
      <c r="R95" s="908"/>
      <c r="S95" s="908"/>
      <c r="T95" s="908"/>
      <c r="U95" s="908"/>
      <c r="V95" s="951"/>
      <c r="W95" s="951"/>
      <c r="X95" s="951"/>
      <c r="Y95" s="951"/>
      <c r="Z95" s="951"/>
    </row>
    <row r="96" spans="1:26" ht="12.75" customHeight="1">
      <c r="A96" s="900"/>
      <c r="B96" s="951"/>
      <c r="C96" s="908"/>
      <c r="D96" s="908"/>
      <c r="E96" s="908"/>
      <c r="F96" s="908"/>
      <c r="G96" s="951"/>
      <c r="H96" s="908"/>
      <c r="I96" s="908"/>
      <c r="J96" s="908"/>
      <c r="K96" s="908"/>
      <c r="L96" s="951"/>
      <c r="M96" s="908"/>
      <c r="N96" s="908"/>
      <c r="O96" s="908"/>
      <c r="P96" s="908"/>
      <c r="Q96" s="951"/>
      <c r="R96" s="908"/>
      <c r="S96" s="908"/>
      <c r="T96" s="908"/>
      <c r="U96" s="908"/>
      <c r="V96" s="951"/>
      <c r="W96" s="951"/>
      <c r="X96" s="951"/>
      <c r="Y96" s="951"/>
      <c r="Z96" s="951"/>
    </row>
    <row r="97" spans="1:26" ht="12.75" customHeight="1">
      <c r="A97" s="900"/>
      <c r="B97" s="951"/>
      <c r="C97" s="908"/>
      <c r="D97" s="908"/>
      <c r="E97" s="908"/>
      <c r="F97" s="908"/>
      <c r="G97" s="951"/>
      <c r="H97" s="908"/>
      <c r="I97" s="908"/>
      <c r="J97" s="908"/>
      <c r="K97" s="908"/>
      <c r="L97" s="951"/>
      <c r="M97" s="908"/>
      <c r="N97" s="908"/>
      <c r="O97" s="908"/>
      <c r="P97" s="908"/>
      <c r="Q97" s="951"/>
      <c r="R97" s="908"/>
      <c r="S97" s="908"/>
      <c r="T97" s="908"/>
      <c r="U97" s="908"/>
      <c r="V97" s="951"/>
      <c r="W97" s="951"/>
      <c r="X97" s="951"/>
      <c r="Y97" s="951"/>
      <c r="Z97" s="951"/>
    </row>
    <row r="98" spans="1:26" ht="12.75" customHeight="1">
      <c r="A98" s="900"/>
      <c r="B98" s="951"/>
      <c r="C98" s="908"/>
      <c r="D98" s="908"/>
      <c r="E98" s="908"/>
      <c r="F98" s="908"/>
      <c r="G98" s="951"/>
      <c r="H98" s="908"/>
      <c r="I98" s="908"/>
      <c r="J98" s="908"/>
      <c r="K98" s="908"/>
      <c r="L98" s="951"/>
      <c r="M98" s="908"/>
      <c r="N98" s="908"/>
      <c r="O98" s="908"/>
      <c r="P98" s="908"/>
      <c r="Q98" s="951"/>
      <c r="R98" s="908"/>
      <c r="S98" s="908"/>
      <c r="T98" s="908"/>
      <c r="U98" s="908"/>
      <c r="V98" s="951"/>
      <c r="W98" s="951"/>
      <c r="X98" s="951"/>
      <c r="Y98" s="951"/>
      <c r="Z98" s="951"/>
    </row>
    <row r="99" spans="1:26" ht="12.75" customHeight="1">
      <c r="A99" s="900"/>
      <c r="B99" s="951"/>
      <c r="C99" s="908"/>
      <c r="D99" s="908"/>
      <c r="E99" s="908"/>
      <c r="F99" s="908"/>
      <c r="G99" s="951"/>
      <c r="H99" s="908"/>
      <c r="I99" s="908"/>
      <c r="J99" s="908"/>
      <c r="K99" s="908"/>
      <c r="L99" s="951"/>
      <c r="M99" s="908"/>
      <c r="N99" s="908"/>
      <c r="O99" s="908"/>
      <c r="P99" s="908"/>
      <c r="Q99" s="951"/>
      <c r="R99" s="908"/>
      <c r="S99" s="908"/>
      <c r="T99" s="908"/>
      <c r="U99" s="908"/>
      <c r="V99" s="951"/>
      <c r="W99" s="951"/>
      <c r="X99" s="951"/>
      <c r="Y99" s="951"/>
      <c r="Z99" s="951"/>
    </row>
    <row r="100" spans="1:26" ht="12.75" customHeight="1">
      <c r="A100" s="900"/>
      <c r="B100" s="951"/>
      <c r="C100" s="908"/>
      <c r="D100" s="908"/>
      <c r="E100" s="908"/>
      <c r="F100" s="908"/>
      <c r="G100" s="951"/>
      <c r="H100" s="908"/>
      <c r="I100" s="908"/>
      <c r="J100" s="908"/>
      <c r="K100" s="908"/>
      <c r="L100" s="951"/>
      <c r="M100" s="908"/>
      <c r="N100" s="908"/>
      <c r="O100" s="908"/>
      <c r="P100" s="908"/>
      <c r="Q100" s="951"/>
      <c r="R100" s="908"/>
      <c r="S100" s="908"/>
      <c r="T100" s="908"/>
      <c r="U100" s="908"/>
      <c r="V100" s="951"/>
      <c r="W100" s="951"/>
      <c r="X100" s="951"/>
      <c r="Y100" s="951"/>
      <c r="Z100" s="951"/>
    </row>
    <row r="101" spans="1:26" ht="12.75" customHeight="1">
      <c r="A101" s="900"/>
      <c r="B101" s="951"/>
      <c r="C101" s="908"/>
      <c r="D101" s="908"/>
      <c r="E101" s="908"/>
      <c r="F101" s="908"/>
      <c r="G101" s="951"/>
      <c r="H101" s="908"/>
      <c r="I101" s="908"/>
      <c r="J101" s="908"/>
      <c r="K101" s="908"/>
      <c r="L101" s="951"/>
      <c r="M101" s="908"/>
      <c r="N101" s="908"/>
      <c r="O101" s="908"/>
      <c r="P101" s="908"/>
      <c r="Q101" s="951"/>
      <c r="R101" s="908"/>
      <c r="S101" s="908"/>
      <c r="T101" s="908"/>
      <c r="U101" s="908"/>
      <c r="V101" s="951"/>
      <c r="W101" s="951"/>
      <c r="X101" s="951"/>
      <c r="Y101" s="951"/>
      <c r="Z101" s="951"/>
    </row>
    <row r="102" spans="1:26" ht="12.75" customHeight="1">
      <c r="A102" s="900"/>
      <c r="B102" s="951"/>
      <c r="C102" s="908"/>
      <c r="D102" s="908"/>
      <c r="E102" s="908"/>
      <c r="F102" s="908"/>
      <c r="G102" s="951"/>
      <c r="H102" s="908"/>
      <c r="I102" s="908"/>
      <c r="J102" s="908"/>
      <c r="K102" s="908"/>
      <c r="L102" s="951"/>
      <c r="M102" s="908"/>
      <c r="N102" s="908"/>
      <c r="O102" s="908"/>
      <c r="P102" s="908"/>
      <c r="Q102" s="951"/>
      <c r="R102" s="908"/>
      <c r="S102" s="908"/>
      <c r="T102" s="908"/>
      <c r="U102" s="908"/>
      <c r="V102" s="951"/>
      <c r="W102" s="951"/>
      <c r="X102" s="951"/>
      <c r="Y102" s="951"/>
      <c r="Z102" s="951"/>
    </row>
    <row r="103" spans="1:26" ht="12.75" customHeight="1">
      <c r="A103" s="900"/>
      <c r="B103" s="951"/>
      <c r="C103" s="908"/>
      <c r="D103" s="908"/>
      <c r="E103" s="908"/>
      <c r="F103" s="908"/>
      <c r="G103" s="951"/>
      <c r="H103" s="908"/>
      <c r="I103" s="908"/>
      <c r="J103" s="908"/>
      <c r="K103" s="908"/>
      <c r="L103" s="951"/>
      <c r="M103" s="908"/>
      <c r="N103" s="908"/>
      <c r="O103" s="908"/>
      <c r="P103" s="908"/>
      <c r="Q103" s="951"/>
      <c r="R103" s="908"/>
      <c r="S103" s="908"/>
      <c r="T103" s="908"/>
      <c r="U103" s="908"/>
      <c r="V103" s="951"/>
      <c r="W103" s="951"/>
      <c r="X103" s="951"/>
      <c r="Y103" s="951"/>
      <c r="Z103" s="951"/>
    </row>
    <row r="104" spans="1:26" ht="12.75" customHeight="1">
      <c r="A104" s="900"/>
      <c r="B104" s="951"/>
      <c r="C104" s="908"/>
      <c r="D104" s="908"/>
      <c r="E104" s="908"/>
      <c r="F104" s="908"/>
      <c r="G104" s="951"/>
      <c r="H104" s="908"/>
      <c r="I104" s="908"/>
      <c r="J104" s="908"/>
      <c r="K104" s="908"/>
      <c r="L104" s="951"/>
      <c r="M104" s="908"/>
      <c r="N104" s="908"/>
      <c r="O104" s="908"/>
      <c r="P104" s="908"/>
      <c r="Q104" s="951"/>
      <c r="R104" s="908"/>
      <c r="S104" s="908"/>
      <c r="T104" s="908"/>
      <c r="U104" s="908"/>
      <c r="V104" s="951"/>
      <c r="W104" s="951"/>
      <c r="X104" s="951"/>
      <c r="Y104" s="951"/>
      <c r="Z104" s="951"/>
    </row>
    <row r="105" spans="1:26" ht="12.75" customHeight="1">
      <c r="A105" s="900"/>
      <c r="B105" s="951"/>
      <c r="C105" s="908"/>
      <c r="D105" s="908"/>
      <c r="E105" s="908"/>
      <c r="F105" s="908"/>
      <c r="G105" s="951"/>
      <c r="H105" s="908"/>
      <c r="I105" s="908"/>
      <c r="J105" s="908"/>
      <c r="K105" s="908"/>
      <c r="L105" s="951"/>
      <c r="M105" s="908"/>
      <c r="N105" s="908"/>
      <c r="O105" s="908"/>
      <c r="P105" s="908"/>
      <c r="Q105" s="951"/>
      <c r="R105" s="908"/>
      <c r="S105" s="908"/>
      <c r="T105" s="908"/>
      <c r="U105" s="908"/>
      <c r="V105" s="951"/>
      <c r="W105" s="951"/>
      <c r="X105" s="951"/>
      <c r="Y105" s="951"/>
      <c r="Z105" s="951"/>
    </row>
    <row r="106" spans="1:26" ht="12.75" customHeight="1">
      <c r="A106" s="900"/>
      <c r="B106" s="951"/>
      <c r="C106" s="908"/>
      <c r="D106" s="908"/>
      <c r="E106" s="908"/>
      <c r="F106" s="908"/>
      <c r="G106" s="951"/>
      <c r="H106" s="908"/>
      <c r="I106" s="908"/>
      <c r="J106" s="908"/>
      <c r="K106" s="908"/>
      <c r="L106" s="951"/>
      <c r="M106" s="908"/>
      <c r="N106" s="908"/>
      <c r="O106" s="908"/>
      <c r="P106" s="908"/>
      <c r="Q106" s="951"/>
      <c r="R106" s="908"/>
      <c r="S106" s="908"/>
      <c r="T106" s="908"/>
      <c r="U106" s="908"/>
      <c r="V106" s="951"/>
      <c r="W106" s="951"/>
      <c r="X106" s="951"/>
      <c r="Y106" s="951"/>
      <c r="Z106" s="951"/>
    </row>
    <row r="107" spans="1:26" ht="12.75" customHeight="1">
      <c r="A107" s="900"/>
      <c r="B107" s="951"/>
      <c r="C107" s="908"/>
      <c r="D107" s="908"/>
      <c r="E107" s="908"/>
      <c r="F107" s="908"/>
      <c r="G107" s="951"/>
      <c r="H107" s="908"/>
      <c r="I107" s="908"/>
      <c r="J107" s="908"/>
      <c r="K107" s="908"/>
      <c r="L107" s="951"/>
      <c r="M107" s="908"/>
      <c r="N107" s="908"/>
      <c r="O107" s="908"/>
      <c r="P107" s="908"/>
      <c r="Q107" s="951"/>
      <c r="R107" s="908"/>
      <c r="S107" s="908"/>
      <c r="T107" s="908"/>
      <c r="U107" s="908"/>
      <c r="V107" s="951"/>
      <c r="W107" s="951"/>
      <c r="X107" s="951"/>
      <c r="Y107" s="951"/>
      <c r="Z107" s="951"/>
    </row>
    <row r="108" spans="1:26" ht="12.75" customHeight="1">
      <c r="A108" s="900"/>
      <c r="B108" s="951"/>
      <c r="C108" s="908"/>
      <c r="D108" s="908"/>
      <c r="E108" s="908"/>
      <c r="F108" s="908"/>
      <c r="G108" s="951"/>
      <c r="H108" s="908"/>
      <c r="I108" s="908"/>
      <c r="J108" s="908"/>
      <c r="K108" s="908"/>
      <c r="L108" s="951"/>
      <c r="M108" s="908"/>
      <c r="N108" s="908"/>
      <c r="O108" s="908"/>
      <c r="P108" s="908"/>
      <c r="Q108" s="951"/>
      <c r="R108" s="908"/>
      <c r="S108" s="908"/>
      <c r="T108" s="908"/>
      <c r="U108" s="908"/>
      <c r="V108" s="951"/>
      <c r="W108" s="951"/>
      <c r="X108" s="951"/>
      <c r="Y108" s="951"/>
      <c r="Z108" s="951"/>
    </row>
    <row r="109" spans="1:26" ht="12.75" customHeight="1">
      <c r="A109" s="900"/>
      <c r="B109" s="951"/>
      <c r="C109" s="908"/>
      <c r="D109" s="908"/>
      <c r="E109" s="908"/>
      <c r="F109" s="908"/>
      <c r="G109" s="951"/>
      <c r="H109" s="908"/>
      <c r="I109" s="908"/>
      <c r="J109" s="908"/>
      <c r="K109" s="908"/>
      <c r="L109" s="951"/>
      <c r="M109" s="908"/>
      <c r="N109" s="908"/>
      <c r="O109" s="908"/>
      <c r="P109" s="908"/>
      <c r="Q109" s="951"/>
      <c r="R109" s="908"/>
      <c r="S109" s="908"/>
      <c r="T109" s="908"/>
      <c r="U109" s="908"/>
      <c r="V109" s="951"/>
      <c r="W109" s="951"/>
      <c r="X109" s="951"/>
      <c r="Y109" s="951"/>
      <c r="Z109" s="951"/>
    </row>
    <row r="110" spans="1:26" ht="12.75" customHeight="1">
      <c r="A110" s="900"/>
      <c r="B110" s="951"/>
      <c r="C110" s="908"/>
      <c r="D110" s="908"/>
      <c r="E110" s="908"/>
      <c r="F110" s="908"/>
      <c r="G110" s="951"/>
      <c r="H110" s="908"/>
      <c r="I110" s="908"/>
      <c r="J110" s="908"/>
      <c r="K110" s="908"/>
      <c r="L110" s="951"/>
      <c r="M110" s="908"/>
      <c r="N110" s="908"/>
      <c r="O110" s="908"/>
      <c r="P110" s="908"/>
      <c r="Q110" s="951"/>
      <c r="R110" s="908"/>
      <c r="S110" s="908"/>
      <c r="T110" s="908"/>
      <c r="U110" s="908"/>
      <c r="V110" s="951"/>
      <c r="W110" s="951"/>
      <c r="X110" s="951"/>
      <c r="Y110" s="951"/>
      <c r="Z110" s="951"/>
    </row>
    <row r="111" spans="1:26" ht="12.75" customHeight="1">
      <c r="A111" s="900"/>
      <c r="B111" s="951"/>
      <c r="C111" s="908"/>
      <c r="D111" s="908"/>
      <c r="E111" s="908"/>
      <c r="F111" s="908"/>
      <c r="G111" s="951"/>
      <c r="H111" s="908"/>
      <c r="I111" s="908"/>
      <c r="J111" s="908"/>
      <c r="K111" s="908"/>
      <c r="L111" s="951"/>
      <c r="M111" s="908"/>
      <c r="N111" s="908"/>
      <c r="O111" s="908"/>
      <c r="P111" s="908"/>
      <c r="Q111" s="951"/>
      <c r="R111" s="908"/>
      <c r="S111" s="908"/>
      <c r="T111" s="908"/>
      <c r="U111" s="908"/>
      <c r="V111" s="951"/>
      <c r="W111" s="951"/>
      <c r="X111" s="951"/>
      <c r="Y111" s="951"/>
      <c r="Z111" s="951"/>
    </row>
    <row r="112" spans="1:26" ht="12.75" customHeight="1">
      <c r="A112" s="900"/>
      <c r="B112" s="951"/>
      <c r="C112" s="908"/>
      <c r="D112" s="908"/>
      <c r="E112" s="908"/>
      <c r="F112" s="908"/>
      <c r="G112" s="951"/>
      <c r="H112" s="908"/>
      <c r="I112" s="908"/>
      <c r="J112" s="908"/>
      <c r="K112" s="908"/>
      <c r="L112" s="951"/>
      <c r="M112" s="908"/>
      <c r="N112" s="908"/>
      <c r="O112" s="908"/>
      <c r="P112" s="908"/>
      <c r="Q112" s="951"/>
      <c r="R112" s="908"/>
      <c r="S112" s="908"/>
      <c r="T112" s="908"/>
      <c r="U112" s="908"/>
      <c r="V112" s="951"/>
      <c r="W112" s="951"/>
      <c r="X112" s="951"/>
      <c r="Y112" s="951"/>
      <c r="Z112" s="951"/>
    </row>
    <row r="113" spans="1:26" ht="12.75" customHeight="1">
      <c r="A113" s="900"/>
      <c r="B113" s="951"/>
      <c r="C113" s="908"/>
      <c r="D113" s="908"/>
      <c r="E113" s="908"/>
      <c r="F113" s="908"/>
      <c r="G113" s="951"/>
      <c r="H113" s="908"/>
      <c r="I113" s="908"/>
      <c r="J113" s="908"/>
      <c r="K113" s="908"/>
      <c r="L113" s="951"/>
      <c r="M113" s="908"/>
      <c r="N113" s="908"/>
      <c r="O113" s="908"/>
      <c r="P113" s="908"/>
      <c r="Q113" s="951"/>
      <c r="R113" s="908"/>
      <c r="S113" s="908"/>
      <c r="T113" s="908"/>
      <c r="U113" s="908"/>
      <c r="V113" s="951"/>
      <c r="W113" s="951"/>
      <c r="X113" s="951"/>
      <c r="Y113" s="951"/>
      <c r="Z113" s="951"/>
    </row>
    <row r="114" spans="1:26" ht="12.75" customHeight="1">
      <c r="A114" s="900"/>
      <c r="B114" s="951"/>
      <c r="C114" s="908"/>
      <c r="D114" s="908"/>
      <c r="E114" s="908"/>
      <c r="F114" s="908"/>
      <c r="G114" s="951"/>
      <c r="H114" s="908"/>
      <c r="I114" s="908"/>
      <c r="J114" s="908"/>
      <c r="K114" s="908"/>
      <c r="L114" s="951"/>
      <c r="M114" s="908"/>
      <c r="N114" s="908"/>
      <c r="O114" s="908"/>
      <c r="P114" s="908"/>
      <c r="Q114" s="951"/>
      <c r="R114" s="908"/>
      <c r="S114" s="908"/>
      <c r="T114" s="908"/>
      <c r="U114" s="908"/>
      <c r="V114" s="951"/>
      <c r="W114" s="951"/>
      <c r="X114" s="951"/>
      <c r="Y114" s="951"/>
      <c r="Z114" s="951"/>
    </row>
    <row r="115" spans="1:26" ht="12.75" customHeight="1">
      <c r="A115" s="900"/>
      <c r="B115" s="951"/>
      <c r="C115" s="908"/>
      <c r="D115" s="908"/>
      <c r="E115" s="908"/>
      <c r="F115" s="908"/>
      <c r="G115" s="951"/>
      <c r="H115" s="908"/>
      <c r="I115" s="908"/>
      <c r="J115" s="908"/>
      <c r="K115" s="908"/>
      <c r="L115" s="951"/>
      <c r="M115" s="908"/>
      <c r="N115" s="908"/>
      <c r="O115" s="908"/>
      <c r="P115" s="908"/>
      <c r="Q115" s="951"/>
      <c r="R115" s="908"/>
      <c r="S115" s="908"/>
      <c r="T115" s="908"/>
      <c r="U115" s="908"/>
      <c r="V115" s="951"/>
      <c r="W115" s="951"/>
      <c r="X115" s="951"/>
      <c r="Y115" s="951"/>
      <c r="Z115" s="951"/>
    </row>
    <row r="116" spans="1:26" ht="12.75" customHeight="1">
      <c r="A116" s="900"/>
      <c r="B116" s="951"/>
      <c r="C116" s="908"/>
      <c r="D116" s="908"/>
      <c r="E116" s="908"/>
      <c r="F116" s="908"/>
      <c r="G116" s="951"/>
      <c r="H116" s="908"/>
      <c r="I116" s="908"/>
      <c r="J116" s="908"/>
      <c r="K116" s="908"/>
      <c r="L116" s="951"/>
      <c r="M116" s="908"/>
      <c r="N116" s="908"/>
      <c r="O116" s="908"/>
      <c r="P116" s="908"/>
      <c r="Q116" s="951"/>
      <c r="R116" s="908"/>
      <c r="S116" s="908"/>
      <c r="T116" s="908"/>
      <c r="U116" s="908"/>
      <c r="V116" s="951"/>
      <c r="W116" s="951"/>
      <c r="X116" s="951"/>
      <c r="Y116" s="951"/>
      <c r="Z116" s="951"/>
    </row>
    <row r="117" spans="1:26" ht="12.75" customHeight="1">
      <c r="A117" s="900"/>
      <c r="B117" s="951"/>
      <c r="C117" s="908"/>
      <c r="D117" s="908"/>
      <c r="E117" s="908"/>
      <c r="F117" s="908"/>
      <c r="G117" s="951"/>
      <c r="H117" s="908"/>
      <c r="I117" s="908"/>
      <c r="J117" s="908"/>
      <c r="K117" s="908"/>
      <c r="L117" s="951"/>
      <c r="M117" s="908"/>
      <c r="N117" s="908"/>
      <c r="O117" s="908"/>
      <c r="P117" s="908"/>
      <c r="Q117" s="951"/>
      <c r="R117" s="908"/>
      <c r="S117" s="908"/>
      <c r="T117" s="908"/>
      <c r="U117" s="908"/>
      <c r="V117" s="951"/>
      <c r="W117" s="951"/>
      <c r="X117" s="951"/>
      <c r="Y117" s="951"/>
      <c r="Z117" s="951"/>
    </row>
    <row r="118" spans="1:26" ht="12.75" customHeight="1">
      <c r="A118" s="900"/>
      <c r="B118" s="951"/>
      <c r="C118" s="908"/>
      <c r="D118" s="908"/>
      <c r="E118" s="908"/>
      <c r="F118" s="908"/>
      <c r="G118" s="951"/>
      <c r="H118" s="908"/>
      <c r="I118" s="908"/>
      <c r="J118" s="908"/>
      <c r="K118" s="908"/>
      <c r="L118" s="951"/>
      <c r="M118" s="908"/>
      <c r="N118" s="908"/>
      <c r="O118" s="908"/>
      <c r="P118" s="908"/>
      <c r="Q118" s="951"/>
      <c r="R118" s="908"/>
      <c r="S118" s="908"/>
      <c r="T118" s="908"/>
      <c r="U118" s="908"/>
      <c r="V118" s="951"/>
      <c r="W118" s="951"/>
      <c r="X118" s="951"/>
      <c r="Y118" s="951"/>
      <c r="Z118" s="951"/>
    </row>
    <row r="119" spans="1:26" ht="12.75" customHeight="1">
      <c r="A119" s="900"/>
      <c r="B119" s="951"/>
      <c r="C119" s="908"/>
      <c r="D119" s="908"/>
      <c r="E119" s="908"/>
      <c r="F119" s="908"/>
      <c r="G119" s="951"/>
      <c r="H119" s="908"/>
      <c r="I119" s="908"/>
      <c r="J119" s="908"/>
      <c r="K119" s="908"/>
      <c r="L119" s="951"/>
      <c r="M119" s="908"/>
      <c r="N119" s="908"/>
      <c r="O119" s="908"/>
      <c r="P119" s="908"/>
      <c r="Q119" s="951"/>
      <c r="R119" s="908"/>
      <c r="S119" s="908"/>
      <c r="T119" s="908"/>
      <c r="U119" s="908"/>
      <c r="V119" s="951"/>
      <c r="W119" s="951"/>
      <c r="X119" s="951"/>
      <c r="Y119" s="951"/>
      <c r="Z119" s="951"/>
    </row>
    <row r="120" spans="1:26" ht="12.75" customHeight="1">
      <c r="A120" s="900"/>
      <c r="B120" s="951"/>
      <c r="C120" s="908"/>
      <c r="D120" s="908"/>
      <c r="E120" s="908"/>
      <c r="F120" s="908"/>
      <c r="G120" s="951"/>
      <c r="H120" s="908"/>
      <c r="I120" s="908"/>
      <c r="J120" s="908"/>
      <c r="K120" s="908"/>
      <c r="L120" s="951"/>
      <c r="M120" s="908"/>
      <c r="N120" s="908"/>
      <c r="O120" s="908"/>
      <c r="P120" s="908"/>
      <c r="Q120" s="951"/>
      <c r="R120" s="908"/>
      <c r="S120" s="908"/>
      <c r="T120" s="908"/>
      <c r="U120" s="908"/>
      <c r="V120" s="951"/>
      <c r="W120" s="951"/>
      <c r="X120" s="951"/>
      <c r="Y120" s="951"/>
      <c r="Z120" s="951"/>
    </row>
    <row r="121" spans="1:26" ht="12.75" customHeight="1">
      <c r="A121" s="900"/>
      <c r="B121" s="951"/>
      <c r="C121" s="908"/>
      <c r="D121" s="908"/>
      <c r="E121" s="908"/>
      <c r="F121" s="908"/>
      <c r="G121" s="951"/>
      <c r="H121" s="908"/>
      <c r="I121" s="908"/>
      <c r="J121" s="908"/>
      <c r="K121" s="908"/>
      <c r="L121" s="951"/>
      <c r="M121" s="908"/>
      <c r="N121" s="908"/>
      <c r="O121" s="908"/>
      <c r="P121" s="908"/>
      <c r="Q121" s="951"/>
      <c r="R121" s="908"/>
      <c r="S121" s="908"/>
      <c r="T121" s="908"/>
      <c r="U121" s="908"/>
      <c r="V121" s="951"/>
      <c r="W121" s="951"/>
      <c r="X121" s="951"/>
      <c r="Y121" s="951"/>
      <c r="Z121" s="951"/>
    </row>
    <row r="122" spans="1:26" ht="12.75" customHeight="1">
      <c r="A122" s="900"/>
      <c r="B122" s="951"/>
      <c r="C122" s="908"/>
      <c r="D122" s="908"/>
      <c r="E122" s="908"/>
      <c r="F122" s="908"/>
      <c r="G122" s="951"/>
      <c r="H122" s="908"/>
      <c r="I122" s="908"/>
      <c r="J122" s="908"/>
      <c r="K122" s="908"/>
      <c r="L122" s="951"/>
      <c r="M122" s="908"/>
      <c r="N122" s="908"/>
      <c r="O122" s="908"/>
      <c r="P122" s="908"/>
      <c r="Q122" s="951"/>
      <c r="R122" s="908"/>
      <c r="S122" s="908"/>
      <c r="T122" s="908"/>
      <c r="U122" s="908"/>
      <c r="V122" s="951"/>
      <c r="W122" s="951"/>
      <c r="X122" s="951"/>
      <c r="Y122" s="951"/>
      <c r="Z122" s="951"/>
    </row>
    <row r="123" spans="1:26" ht="12.75" customHeight="1">
      <c r="A123" s="900"/>
      <c r="B123" s="951"/>
      <c r="C123" s="908"/>
      <c r="D123" s="908"/>
      <c r="E123" s="908"/>
      <c r="F123" s="908"/>
      <c r="G123" s="951"/>
      <c r="H123" s="908"/>
      <c r="I123" s="908"/>
      <c r="J123" s="908"/>
      <c r="K123" s="908"/>
      <c r="L123" s="951"/>
      <c r="M123" s="908"/>
      <c r="N123" s="908"/>
      <c r="O123" s="908"/>
      <c r="P123" s="908"/>
      <c r="Q123" s="951"/>
      <c r="R123" s="908"/>
      <c r="S123" s="908"/>
      <c r="T123" s="908"/>
      <c r="U123" s="908"/>
      <c r="V123" s="951"/>
      <c r="W123" s="951"/>
      <c r="X123" s="951"/>
      <c r="Y123" s="951"/>
      <c r="Z123" s="951"/>
    </row>
    <row r="124" spans="1:26" ht="12.75" customHeight="1">
      <c r="A124" s="900"/>
      <c r="B124" s="951"/>
      <c r="C124" s="908"/>
      <c r="D124" s="908"/>
      <c r="E124" s="908"/>
      <c r="F124" s="908"/>
      <c r="G124" s="951"/>
      <c r="H124" s="908"/>
      <c r="I124" s="908"/>
      <c r="J124" s="908"/>
      <c r="K124" s="908"/>
      <c r="L124" s="951"/>
      <c r="M124" s="908"/>
      <c r="N124" s="908"/>
      <c r="O124" s="908"/>
      <c r="P124" s="908"/>
      <c r="Q124" s="951"/>
      <c r="R124" s="908"/>
      <c r="S124" s="908"/>
      <c r="T124" s="908"/>
      <c r="U124" s="908"/>
      <c r="V124" s="951"/>
      <c r="W124" s="951"/>
      <c r="X124" s="951"/>
      <c r="Y124" s="951"/>
      <c r="Z124" s="951"/>
    </row>
    <row r="125" spans="1:26" ht="12.75" customHeight="1">
      <c r="A125" s="900"/>
      <c r="B125" s="951"/>
      <c r="C125" s="908"/>
      <c r="D125" s="908"/>
      <c r="E125" s="908"/>
      <c r="F125" s="908"/>
      <c r="G125" s="951"/>
      <c r="H125" s="908"/>
      <c r="I125" s="908"/>
      <c r="J125" s="908"/>
      <c r="K125" s="908"/>
      <c r="L125" s="951"/>
      <c r="M125" s="908"/>
      <c r="N125" s="908"/>
      <c r="O125" s="908"/>
      <c r="P125" s="908"/>
      <c r="Q125" s="951"/>
      <c r="R125" s="908"/>
      <c r="S125" s="908"/>
      <c r="T125" s="908"/>
      <c r="U125" s="908"/>
      <c r="V125" s="951"/>
      <c r="W125" s="951"/>
      <c r="X125" s="951"/>
      <c r="Y125" s="951"/>
      <c r="Z125" s="951"/>
    </row>
    <row r="126" spans="1:26" ht="12.75" customHeight="1">
      <c r="A126" s="900"/>
      <c r="B126" s="951"/>
      <c r="C126" s="908"/>
      <c r="D126" s="908"/>
      <c r="E126" s="908"/>
      <c r="F126" s="908"/>
      <c r="G126" s="951"/>
      <c r="H126" s="908"/>
      <c r="I126" s="908"/>
      <c r="J126" s="908"/>
      <c r="K126" s="908"/>
      <c r="L126" s="951"/>
      <c r="M126" s="908"/>
      <c r="N126" s="908"/>
      <c r="O126" s="908"/>
      <c r="P126" s="908"/>
      <c r="Q126" s="951"/>
      <c r="R126" s="908"/>
      <c r="S126" s="908"/>
      <c r="T126" s="908"/>
      <c r="U126" s="908"/>
      <c r="V126" s="951"/>
      <c r="W126" s="951"/>
      <c r="X126" s="951"/>
      <c r="Y126" s="951"/>
      <c r="Z126" s="951"/>
    </row>
    <row r="127" spans="1:26" ht="12.75" customHeight="1">
      <c r="A127" s="900"/>
      <c r="B127" s="951"/>
      <c r="C127" s="908"/>
      <c r="D127" s="908"/>
      <c r="E127" s="908"/>
      <c r="F127" s="908"/>
      <c r="G127" s="951"/>
      <c r="H127" s="908"/>
      <c r="I127" s="908"/>
      <c r="J127" s="908"/>
      <c r="K127" s="908"/>
      <c r="L127" s="951"/>
      <c r="M127" s="908"/>
      <c r="N127" s="908"/>
      <c r="O127" s="908"/>
      <c r="P127" s="908"/>
      <c r="Q127" s="951"/>
      <c r="R127" s="908"/>
      <c r="S127" s="908"/>
      <c r="T127" s="908"/>
      <c r="U127" s="908"/>
      <c r="V127" s="951"/>
      <c r="W127" s="951"/>
      <c r="X127" s="951"/>
      <c r="Y127" s="951"/>
      <c r="Z127" s="951"/>
    </row>
    <row r="128" spans="1:26" ht="12.75" customHeight="1">
      <c r="A128" s="900"/>
      <c r="B128" s="951"/>
      <c r="C128" s="908"/>
      <c r="D128" s="908"/>
      <c r="E128" s="908"/>
      <c r="F128" s="908"/>
      <c r="G128" s="951"/>
      <c r="H128" s="908"/>
      <c r="I128" s="908"/>
      <c r="J128" s="908"/>
      <c r="K128" s="908"/>
      <c r="L128" s="951"/>
      <c r="M128" s="908"/>
      <c r="N128" s="908"/>
      <c r="O128" s="908"/>
      <c r="P128" s="908"/>
      <c r="Q128" s="951"/>
      <c r="R128" s="908"/>
      <c r="S128" s="908"/>
      <c r="T128" s="908"/>
      <c r="U128" s="908"/>
      <c r="V128" s="951"/>
      <c r="W128" s="951"/>
      <c r="X128" s="951"/>
      <c r="Y128" s="951"/>
      <c r="Z128" s="951"/>
    </row>
    <row r="129" spans="1:26" ht="12.75" customHeight="1">
      <c r="A129" s="900"/>
      <c r="B129" s="951"/>
      <c r="C129" s="908"/>
      <c r="D129" s="908"/>
      <c r="E129" s="908"/>
      <c r="F129" s="908"/>
      <c r="G129" s="951"/>
      <c r="H129" s="908"/>
      <c r="I129" s="908"/>
      <c r="J129" s="908"/>
      <c r="K129" s="908"/>
      <c r="L129" s="951"/>
      <c r="M129" s="908"/>
      <c r="N129" s="908"/>
      <c r="O129" s="908"/>
      <c r="P129" s="908"/>
      <c r="Q129" s="951"/>
      <c r="R129" s="908"/>
      <c r="S129" s="908"/>
      <c r="T129" s="908"/>
      <c r="U129" s="908"/>
      <c r="V129" s="951"/>
      <c r="W129" s="951"/>
      <c r="X129" s="951"/>
      <c r="Y129" s="951"/>
      <c r="Z129" s="951"/>
    </row>
    <row r="130" spans="1:26" ht="12.75" customHeight="1">
      <c r="A130" s="900"/>
      <c r="B130" s="951"/>
      <c r="C130" s="908"/>
      <c r="D130" s="908"/>
      <c r="E130" s="908"/>
      <c r="F130" s="908"/>
      <c r="G130" s="951"/>
      <c r="H130" s="908"/>
      <c r="I130" s="908"/>
      <c r="J130" s="908"/>
      <c r="K130" s="908"/>
      <c r="L130" s="951"/>
      <c r="M130" s="908"/>
      <c r="N130" s="908"/>
      <c r="O130" s="908"/>
      <c r="P130" s="908"/>
      <c r="Q130" s="951"/>
      <c r="R130" s="908"/>
      <c r="S130" s="908"/>
      <c r="T130" s="908"/>
      <c r="U130" s="908"/>
      <c r="V130" s="951"/>
      <c r="W130" s="951"/>
      <c r="X130" s="951"/>
      <c r="Y130" s="951"/>
      <c r="Z130" s="951"/>
    </row>
    <row r="131" spans="1:26" ht="12.75" customHeight="1">
      <c r="A131" s="900"/>
      <c r="B131" s="951"/>
      <c r="C131" s="908"/>
      <c r="D131" s="908"/>
      <c r="E131" s="908"/>
      <c r="F131" s="908"/>
      <c r="G131" s="951"/>
      <c r="H131" s="908"/>
      <c r="I131" s="908"/>
      <c r="J131" s="908"/>
      <c r="K131" s="908"/>
      <c r="L131" s="951"/>
      <c r="M131" s="908"/>
      <c r="N131" s="908"/>
      <c r="O131" s="908"/>
      <c r="P131" s="908"/>
      <c r="Q131" s="951"/>
      <c r="R131" s="908"/>
      <c r="S131" s="908"/>
      <c r="T131" s="908"/>
      <c r="U131" s="908"/>
      <c r="V131" s="951"/>
      <c r="W131" s="951"/>
      <c r="X131" s="951"/>
      <c r="Y131" s="951"/>
      <c r="Z131" s="951"/>
    </row>
    <row r="132" spans="1:26" ht="12.75" customHeight="1">
      <c r="A132" s="900"/>
      <c r="B132" s="951"/>
      <c r="C132" s="908"/>
      <c r="D132" s="908"/>
      <c r="E132" s="908"/>
      <c r="F132" s="908"/>
      <c r="G132" s="951"/>
      <c r="H132" s="908"/>
      <c r="I132" s="908"/>
      <c r="J132" s="908"/>
      <c r="K132" s="908"/>
      <c r="L132" s="951"/>
      <c r="M132" s="908"/>
      <c r="N132" s="908"/>
      <c r="O132" s="908"/>
      <c r="P132" s="908"/>
      <c r="Q132" s="951"/>
      <c r="R132" s="908"/>
      <c r="S132" s="908"/>
      <c r="T132" s="908"/>
      <c r="U132" s="908"/>
      <c r="V132" s="951"/>
      <c r="W132" s="951"/>
      <c r="X132" s="951"/>
      <c r="Y132" s="951"/>
      <c r="Z132" s="951"/>
    </row>
    <row r="133" spans="1:26" ht="12.75" customHeight="1">
      <c r="A133" s="900"/>
      <c r="B133" s="951"/>
      <c r="C133" s="908"/>
      <c r="D133" s="908"/>
      <c r="E133" s="908"/>
      <c r="F133" s="908"/>
      <c r="G133" s="951"/>
      <c r="H133" s="908"/>
      <c r="I133" s="908"/>
      <c r="J133" s="908"/>
      <c r="K133" s="908"/>
      <c r="L133" s="951"/>
      <c r="M133" s="908"/>
      <c r="N133" s="908"/>
      <c r="O133" s="908"/>
      <c r="P133" s="908"/>
      <c r="Q133" s="951"/>
      <c r="R133" s="908"/>
      <c r="S133" s="908"/>
      <c r="T133" s="908"/>
      <c r="U133" s="908"/>
      <c r="V133" s="951"/>
      <c r="W133" s="951"/>
      <c r="X133" s="951"/>
      <c r="Y133" s="951"/>
      <c r="Z133" s="951"/>
    </row>
    <row r="134" spans="1:26" ht="12.75" customHeight="1">
      <c r="A134" s="900"/>
      <c r="B134" s="951"/>
      <c r="C134" s="908"/>
      <c r="D134" s="908"/>
      <c r="E134" s="908"/>
      <c r="F134" s="908"/>
      <c r="G134" s="951"/>
      <c r="H134" s="908"/>
      <c r="I134" s="908"/>
      <c r="J134" s="908"/>
      <c r="K134" s="908"/>
      <c r="L134" s="951"/>
      <c r="M134" s="908"/>
      <c r="N134" s="908"/>
      <c r="O134" s="908"/>
      <c r="P134" s="908"/>
      <c r="Q134" s="951"/>
      <c r="R134" s="908"/>
      <c r="S134" s="908"/>
      <c r="T134" s="908"/>
      <c r="U134" s="908"/>
      <c r="V134" s="951"/>
      <c r="W134" s="951"/>
      <c r="X134" s="951"/>
      <c r="Y134" s="951"/>
      <c r="Z134" s="951"/>
    </row>
    <row r="135" spans="1:26" ht="12.75" customHeight="1">
      <c r="A135" s="900"/>
      <c r="B135" s="951"/>
      <c r="C135" s="908"/>
      <c r="D135" s="908"/>
      <c r="E135" s="908"/>
      <c r="F135" s="908"/>
      <c r="G135" s="951"/>
      <c r="H135" s="908"/>
      <c r="I135" s="908"/>
      <c r="J135" s="908"/>
      <c r="K135" s="908"/>
      <c r="L135" s="951"/>
      <c r="M135" s="908"/>
      <c r="N135" s="908"/>
      <c r="O135" s="908"/>
      <c r="P135" s="908"/>
      <c r="Q135" s="951"/>
      <c r="R135" s="908"/>
      <c r="S135" s="908"/>
      <c r="T135" s="908"/>
      <c r="U135" s="908"/>
      <c r="V135" s="951"/>
      <c r="W135" s="951"/>
      <c r="X135" s="951"/>
      <c r="Y135" s="951"/>
      <c r="Z135" s="951"/>
    </row>
    <row r="136" spans="1:26" ht="12.75" customHeight="1">
      <c r="A136" s="900"/>
      <c r="B136" s="951"/>
      <c r="C136" s="908"/>
      <c r="D136" s="908"/>
      <c r="E136" s="908"/>
      <c r="F136" s="908"/>
      <c r="G136" s="951"/>
      <c r="H136" s="908"/>
      <c r="I136" s="908"/>
      <c r="J136" s="908"/>
      <c r="K136" s="908"/>
      <c r="L136" s="951"/>
      <c r="M136" s="908"/>
      <c r="N136" s="908"/>
      <c r="O136" s="908"/>
      <c r="P136" s="908"/>
      <c r="Q136" s="951"/>
      <c r="R136" s="908"/>
      <c r="S136" s="908"/>
      <c r="T136" s="908"/>
      <c r="U136" s="908"/>
      <c r="V136" s="951"/>
      <c r="W136" s="951"/>
      <c r="X136" s="951"/>
      <c r="Y136" s="951"/>
      <c r="Z136" s="951"/>
    </row>
    <row r="137" spans="1:26" ht="12.75" customHeight="1">
      <c r="A137" s="900"/>
      <c r="B137" s="951"/>
      <c r="C137" s="908"/>
      <c r="D137" s="908"/>
      <c r="E137" s="908"/>
      <c r="F137" s="908"/>
      <c r="G137" s="951"/>
      <c r="H137" s="908"/>
      <c r="I137" s="908"/>
      <c r="J137" s="908"/>
      <c r="K137" s="908"/>
      <c r="L137" s="951"/>
      <c r="M137" s="908"/>
      <c r="N137" s="908"/>
      <c r="O137" s="908"/>
      <c r="P137" s="908"/>
      <c r="Q137" s="951"/>
      <c r="R137" s="908"/>
      <c r="S137" s="908"/>
      <c r="T137" s="908"/>
      <c r="U137" s="908"/>
      <c r="V137" s="951"/>
      <c r="W137" s="951"/>
      <c r="X137" s="951"/>
      <c r="Y137" s="951"/>
      <c r="Z137" s="951"/>
    </row>
    <row r="138" spans="1:26" ht="12.75" customHeight="1">
      <c r="A138" s="900"/>
      <c r="B138" s="951"/>
      <c r="C138" s="908"/>
      <c r="D138" s="908"/>
      <c r="E138" s="908"/>
      <c r="F138" s="908"/>
      <c r="G138" s="951"/>
      <c r="H138" s="908"/>
      <c r="I138" s="908"/>
      <c r="J138" s="908"/>
      <c r="K138" s="908"/>
      <c r="L138" s="951"/>
      <c r="M138" s="908"/>
      <c r="N138" s="908"/>
      <c r="O138" s="908"/>
      <c r="P138" s="908"/>
      <c r="Q138" s="951"/>
      <c r="R138" s="908"/>
      <c r="S138" s="908"/>
      <c r="T138" s="908"/>
      <c r="U138" s="908"/>
      <c r="V138" s="951"/>
      <c r="W138" s="951"/>
      <c r="X138" s="951"/>
      <c r="Y138" s="951"/>
      <c r="Z138" s="951"/>
    </row>
    <row r="139" spans="1:26" ht="12.75" customHeight="1">
      <c r="A139" s="900"/>
      <c r="B139" s="951"/>
      <c r="C139" s="908"/>
      <c r="D139" s="908"/>
      <c r="E139" s="908"/>
      <c r="F139" s="908"/>
      <c r="G139" s="951"/>
      <c r="H139" s="908"/>
      <c r="I139" s="908"/>
      <c r="J139" s="908"/>
      <c r="K139" s="908"/>
      <c r="L139" s="951"/>
      <c r="M139" s="908"/>
      <c r="N139" s="908"/>
      <c r="O139" s="908"/>
      <c r="P139" s="908"/>
      <c r="Q139" s="951"/>
      <c r="R139" s="908"/>
      <c r="S139" s="908"/>
      <c r="T139" s="908"/>
      <c r="U139" s="908"/>
      <c r="V139" s="951"/>
      <c r="W139" s="951"/>
      <c r="X139" s="951"/>
      <c r="Y139" s="951"/>
      <c r="Z139" s="951"/>
    </row>
    <row r="140" spans="1:26" ht="12.75" customHeight="1">
      <c r="A140" s="900"/>
      <c r="B140" s="951"/>
      <c r="C140" s="908"/>
      <c r="D140" s="908"/>
      <c r="E140" s="908"/>
      <c r="F140" s="908"/>
      <c r="G140" s="951"/>
      <c r="H140" s="908"/>
      <c r="I140" s="908"/>
      <c r="J140" s="908"/>
      <c r="K140" s="908"/>
      <c r="L140" s="951"/>
      <c r="M140" s="908"/>
      <c r="N140" s="908"/>
      <c r="O140" s="908"/>
      <c r="P140" s="908"/>
      <c r="Q140" s="951"/>
      <c r="R140" s="908"/>
      <c r="S140" s="908"/>
      <c r="T140" s="908"/>
      <c r="U140" s="908"/>
      <c r="V140" s="951"/>
      <c r="W140" s="951"/>
      <c r="X140" s="951"/>
      <c r="Y140" s="951"/>
      <c r="Z140" s="951"/>
    </row>
    <row r="141" spans="1:26" ht="12.75" customHeight="1">
      <c r="A141" s="900"/>
      <c r="B141" s="951"/>
      <c r="C141" s="908"/>
      <c r="D141" s="908"/>
      <c r="E141" s="908"/>
      <c r="F141" s="908"/>
      <c r="G141" s="951"/>
      <c r="H141" s="908"/>
      <c r="I141" s="908"/>
      <c r="J141" s="908"/>
      <c r="K141" s="908"/>
      <c r="L141" s="951"/>
      <c r="M141" s="908"/>
      <c r="N141" s="908"/>
      <c r="O141" s="908"/>
      <c r="P141" s="908"/>
      <c r="Q141" s="951"/>
      <c r="R141" s="908"/>
      <c r="S141" s="908"/>
      <c r="T141" s="908"/>
      <c r="U141" s="908"/>
      <c r="V141" s="951"/>
      <c r="W141" s="951"/>
      <c r="X141" s="951"/>
      <c r="Y141" s="951"/>
      <c r="Z141" s="951"/>
    </row>
    <row r="142" spans="1:26" ht="12.75" customHeight="1">
      <c r="A142" s="900"/>
      <c r="B142" s="951"/>
      <c r="C142" s="908"/>
      <c r="D142" s="908"/>
      <c r="E142" s="908"/>
      <c r="F142" s="908"/>
      <c r="G142" s="951"/>
      <c r="H142" s="908"/>
      <c r="I142" s="908"/>
      <c r="J142" s="908"/>
      <c r="K142" s="908"/>
      <c r="L142" s="951"/>
      <c r="M142" s="908"/>
      <c r="N142" s="908"/>
      <c r="O142" s="908"/>
      <c r="P142" s="908"/>
      <c r="Q142" s="951"/>
      <c r="R142" s="908"/>
      <c r="S142" s="908"/>
      <c r="T142" s="908"/>
      <c r="U142" s="908"/>
      <c r="V142" s="951"/>
      <c r="W142" s="951"/>
      <c r="X142" s="951"/>
      <c r="Y142" s="951"/>
      <c r="Z142" s="951"/>
    </row>
    <row r="143" spans="1:26" ht="12.75" customHeight="1">
      <c r="A143" s="900"/>
      <c r="B143" s="951"/>
      <c r="C143" s="908"/>
      <c r="D143" s="908"/>
      <c r="E143" s="908"/>
      <c r="F143" s="908"/>
      <c r="G143" s="951"/>
      <c r="H143" s="908"/>
      <c r="I143" s="908"/>
      <c r="J143" s="908"/>
      <c r="K143" s="908"/>
      <c r="L143" s="951"/>
      <c r="M143" s="908"/>
      <c r="N143" s="908"/>
      <c r="O143" s="908"/>
      <c r="P143" s="908"/>
      <c r="Q143" s="951"/>
      <c r="R143" s="908"/>
      <c r="S143" s="908"/>
      <c r="T143" s="908"/>
      <c r="U143" s="908"/>
      <c r="V143" s="951"/>
      <c r="W143" s="951"/>
      <c r="X143" s="951"/>
      <c r="Y143" s="951"/>
      <c r="Z143" s="951"/>
    </row>
    <row r="144" spans="1:26" ht="12.75" customHeight="1">
      <c r="A144" s="900"/>
      <c r="B144" s="951"/>
      <c r="C144" s="908"/>
      <c r="D144" s="908"/>
      <c r="E144" s="908"/>
      <c r="F144" s="908"/>
      <c r="G144" s="951"/>
      <c r="H144" s="908"/>
      <c r="I144" s="908"/>
      <c r="J144" s="908"/>
      <c r="K144" s="908"/>
      <c r="L144" s="951"/>
      <c r="M144" s="908"/>
      <c r="N144" s="908"/>
      <c r="O144" s="908"/>
      <c r="P144" s="908"/>
      <c r="Q144" s="951"/>
      <c r="R144" s="908"/>
      <c r="S144" s="908"/>
      <c r="T144" s="908"/>
      <c r="U144" s="908"/>
      <c r="V144" s="951"/>
      <c r="W144" s="951"/>
      <c r="X144" s="951"/>
      <c r="Y144" s="951"/>
      <c r="Z144" s="951"/>
    </row>
    <row r="145" spans="1:26" ht="12.75" customHeight="1">
      <c r="A145" s="900"/>
      <c r="B145" s="951"/>
      <c r="C145" s="908"/>
      <c r="D145" s="908"/>
      <c r="E145" s="908"/>
      <c r="F145" s="908"/>
      <c r="G145" s="951"/>
      <c r="H145" s="908"/>
      <c r="I145" s="908"/>
      <c r="J145" s="908"/>
      <c r="K145" s="908"/>
      <c r="L145" s="951"/>
      <c r="M145" s="908"/>
      <c r="N145" s="908"/>
      <c r="O145" s="908"/>
      <c r="P145" s="908"/>
      <c r="Q145" s="951"/>
      <c r="R145" s="908"/>
      <c r="S145" s="908"/>
      <c r="T145" s="908"/>
      <c r="U145" s="908"/>
      <c r="V145" s="951"/>
      <c r="W145" s="951"/>
      <c r="X145" s="951"/>
      <c r="Y145" s="951"/>
      <c r="Z145" s="951"/>
    </row>
    <row r="146" spans="1:26" ht="12.75" customHeight="1">
      <c r="A146" s="900"/>
      <c r="B146" s="951"/>
      <c r="C146" s="908"/>
      <c r="D146" s="908"/>
      <c r="E146" s="908"/>
      <c r="F146" s="908"/>
      <c r="G146" s="951"/>
      <c r="H146" s="908"/>
      <c r="I146" s="908"/>
      <c r="J146" s="908"/>
      <c r="K146" s="908"/>
      <c r="L146" s="951"/>
      <c r="M146" s="908"/>
      <c r="N146" s="908"/>
      <c r="O146" s="908"/>
      <c r="P146" s="908"/>
      <c r="Q146" s="951"/>
      <c r="R146" s="908"/>
      <c r="S146" s="908"/>
      <c r="T146" s="908"/>
      <c r="U146" s="908"/>
      <c r="V146" s="951"/>
      <c r="W146" s="951"/>
      <c r="X146" s="951"/>
      <c r="Y146" s="951"/>
      <c r="Z146" s="951"/>
    </row>
    <row r="147" spans="1:26" ht="12.75" customHeight="1">
      <c r="A147" s="900"/>
      <c r="B147" s="951"/>
      <c r="C147" s="908"/>
      <c r="D147" s="908"/>
      <c r="E147" s="908"/>
      <c r="F147" s="908"/>
      <c r="G147" s="951"/>
      <c r="H147" s="908"/>
      <c r="I147" s="908"/>
      <c r="J147" s="908"/>
      <c r="K147" s="908"/>
      <c r="L147" s="951"/>
      <c r="M147" s="908"/>
      <c r="N147" s="908"/>
      <c r="O147" s="908"/>
      <c r="P147" s="908"/>
      <c r="Q147" s="951"/>
      <c r="R147" s="908"/>
      <c r="S147" s="908"/>
      <c r="T147" s="908"/>
      <c r="U147" s="908"/>
      <c r="V147" s="951"/>
      <c r="W147" s="951"/>
      <c r="X147" s="951"/>
      <c r="Y147" s="951"/>
      <c r="Z147" s="951"/>
    </row>
    <row r="148" spans="1:26" ht="12.75" customHeight="1">
      <c r="A148" s="900"/>
      <c r="B148" s="951"/>
      <c r="C148" s="908"/>
      <c r="D148" s="908"/>
      <c r="E148" s="908"/>
      <c r="F148" s="908"/>
      <c r="G148" s="951"/>
      <c r="H148" s="908"/>
      <c r="I148" s="908"/>
      <c r="J148" s="908"/>
      <c r="K148" s="908"/>
      <c r="L148" s="951"/>
      <c r="M148" s="908"/>
      <c r="N148" s="908"/>
      <c r="O148" s="908"/>
      <c r="P148" s="908"/>
      <c r="Q148" s="951"/>
      <c r="R148" s="908"/>
      <c r="S148" s="908"/>
      <c r="T148" s="908"/>
      <c r="U148" s="908"/>
      <c r="V148" s="951"/>
      <c r="W148" s="951"/>
      <c r="X148" s="951"/>
      <c r="Y148" s="951"/>
      <c r="Z148" s="951"/>
    </row>
    <row r="149" spans="1:26" ht="12.75" customHeight="1">
      <c r="A149" s="900"/>
      <c r="B149" s="951"/>
      <c r="C149" s="908"/>
      <c r="D149" s="908"/>
      <c r="E149" s="908"/>
      <c r="F149" s="908"/>
      <c r="G149" s="951"/>
      <c r="H149" s="908"/>
      <c r="I149" s="908"/>
      <c r="J149" s="908"/>
      <c r="K149" s="908"/>
      <c r="L149" s="951"/>
      <c r="M149" s="908"/>
      <c r="N149" s="908"/>
      <c r="O149" s="908"/>
      <c r="P149" s="908"/>
      <c r="Q149" s="951"/>
      <c r="R149" s="908"/>
      <c r="S149" s="908"/>
      <c r="T149" s="908"/>
      <c r="U149" s="908"/>
      <c r="V149" s="951"/>
      <c r="W149" s="951"/>
      <c r="X149" s="951"/>
      <c r="Y149" s="951"/>
      <c r="Z149" s="951"/>
    </row>
    <row r="150" spans="1:26" ht="12.75" customHeight="1">
      <c r="A150" s="900"/>
      <c r="B150" s="951"/>
      <c r="C150" s="908"/>
      <c r="D150" s="908"/>
      <c r="E150" s="908"/>
      <c r="F150" s="908"/>
      <c r="G150" s="951"/>
      <c r="H150" s="908"/>
      <c r="I150" s="908"/>
      <c r="J150" s="908"/>
      <c r="K150" s="908"/>
      <c r="L150" s="951"/>
      <c r="M150" s="908"/>
      <c r="N150" s="908"/>
      <c r="O150" s="908"/>
      <c r="P150" s="908"/>
      <c r="Q150" s="951"/>
      <c r="R150" s="908"/>
      <c r="S150" s="908"/>
      <c r="T150" s="908"/>
      <c r="U150" s="908"/>
      <c r="V150" s="951"/>
      <c r="W150" s="951"/>
      <c r="X150" s="951"/>
      <c r="Y150" s="951"/>
      <c r="Z150" s="951"/>
    </row>
    <row r="151" spans="1:26" ht="12.75" customHeight="1">
      <c r="A151" s="900"/>
      <c r="B151" s="951"/>
      <c r="C151" s="908"/>
      <c r="D151" s="908"/>
      <c r="E151" s="908"/>
      <c r="F151" s="908"/>
      <c r="G151" s="951"/>
      <c r="H151" s="908"/>
      <c r="I151" s="908"/>
      <c r="J151" s="908"/>
      <c r="K151" s="908"/>
      <c r="L151" s="951"/>
      <c r="M151" s="908"/>
      <c r="N151" s="908"/>
      <c r="O151" s="908"/>
      <c r="P151" s="908"/>
      <c r="Q151" s="951"/>
      <c r="R151" s="908"/>
      <c r="S151" s="908"/>
      <c r="T151" s="908"/>
      <c r="U151" s="908"/>
      <c r="V151" s="951"/>
      <c r="W151" s="951"/>
      <c r="X151" s="951"/>
      <c r="Y151" s="951"/>
      <c r="Z151" s="951"/>
    </row>
    <row r="152" spans="1:26" ht="12.75" customHeight="1">
      <c r="A152" s="900"/>
      <c r="B152" s="951"/>
      <c r="C152" s="908"/>
      <c r="D152" s="908"/>
      <c r="E152" s="908"/>
      <c r="F152" s="908"/>
      <c r="G152" s="951"/>
      <c r="H152" s="908"/>
      <c r="I152" s="908"/>
      <c r="J152" s="908"/>
      <c r="K152" s="908"/>
      <c r="L152" s="951"/>
      <c r="M152" s="908"/>
      <c r="N152" s="908"/>
      <c r="O152" s="908"/>
      <c r="P152" s="908"/>
      <c r="Q152" s="951"/>
      <c r="R152" s="908"/>
      <c r="S152" s="908"/>
      <c r="T152" s="908"/>
      <c r="U152" s="908"/>
      <c r="V152" s="951"/>
      <c r="W152" s="951"/>
      <c r="X152" s="951"/>
      <c r="Y152" s="951"/>
      <c r="Z152" s="951"/>
    </row>
    <row r="153" spans="1:26" ht="12.75" customHeight="1">
      <c r="A153" s="900"/>
      <c r="B153" s="951"/>
      <c r="C153" s="908"/>
      <c r="D153" s="908"/>
      <c r="E153" s="908"/>
      <c r="F153" s="908"/>
      <c r="G153" s="951"/>
      <c r="H153" s="908"/>
      <c r="I153" s="908"/>
      <c r="J153" s="908"/>
      <c r="K153" s="908"/>
      <c r="L153" s="951"/>
      <c r="M153" s="908"/>
      <c r="N153" s="908"/>
      <c r="O153" s="908"/>
      <c r="P153" s="908"/>
      <c r="Q153" s="951"/>
      <c r="R153" s="908"/>
      <c r="S153" s="908"/>
      <c r="T153" s="908"/>
      <c r="U153" s="908"/>
      <c r="V153" s="951"/>
      <c r="W153" s="951"/>
      <c r="X153" s="951"/>
      <c r="Y153" s="951"/>
      <c r="Z153" s="951"/>
    </row>
    <row r="154" spans="1:26" ht="12.75" customHeight="1">
      <c r="A154" s="900"/>
      <c r="B154" s="951"/>
      <c r="C154" s="908"/>
      <c r="D154" s="908"/>
      <c r="E154" s="908"/>
      <c r="F154" s="908"/>
      <c r="G154" s="951"/>
      <c r="H154" s="908"/>
      <c r="I154" s="908"/>
      <c r="J154" s="908"/>
      <c r="K154" s="908"/>
      <c r="L154" s="951"/>
      <c r="M154" s="908"/>
      <c r="N154" s="908"/>
      <c r="O154" s="908"/>
      <c r="P154" s="908"/>
      <c r="Q154" s="951"/>
      <c r="R154" s="908"/>
      <c r="S154" s="908"/>
      <c r="T154" s="908"/>
      <c r="U154" s="908"/>
      <c r="V154" s="951"/>
      <c r="W154" s="951"/>
      <c r="X154" s="951"/>
      <c r="Y154" s="951"/>
      <c r="Z154" s="951"/>
    </row>
    <row r="155" spans="1:26" ht="12.75" customHeight="1">
      <c r="A155" s="900"/>
      <c r="B155" s="951"/>
      <c r="C155" s="908"/>
      <c r="D155" s="908"/>
      <c r="E155" s="908"/>
      <c r="F155" s="908"/>
      <c r="G155" s="951"/>
      <c r="H155" s="908"/>
      <c r="I155" s="908"/>
      <c r="J155" s="908"/>
      <c r="K155" s="908"/>
      <c r="L155" s="951"/>
      <c r="M155" s="908"/>
      <c r="N155" s="908"/>
      <c r="O155" s="908"/>
      <c r="P155" s="908"/>
      <c r="Q155" s="951"/>
      <c r="R155" s="908"/>
      <c r="S155" s="908"/>
      <c r="T155" s="908"/>
      <c r="U155" s="908"/>
      <c r="V155" s="951"/>
      <c r="W155" s="951"/>
      <c r="X155" s="951"/>
      <c r="Y155" s="951"/>
      <c r="Z155" s="951"/>
    </row>
    <row r="156" spans="1:26" ht="12.75" customHeight="1">
      <c r="A156" s="900"/>
      <c r="B156" s="951"/>
      <c r="C156" s="908"/>
      <c r="D156" s="908"/>
      <c r="E156" s="908"/>
      <c r="F156" s="908"/>
      <c r="G156" s="951"/>
      <c r="H156" s="908"/>
      <c r="I156" s="908"/>
      <c r="J156" s="908"/>
      <c r="K156" s="908"/>
      <c r="L156" s="951"/>
      <c r="M156" s="908"/>
      <c r="N156" s="908"/>
      <c r="O156" s="908"/>
      <c r="P156" s="908"/>
      <c r="Q156" s="951"/>
      <c r="R156" s="908"/>
      <c r="S156" s="908"/>
      <c r="T156" s="908"/>
      <c r="U156" s="908"/>
      <c r="V156" s="951"/>
      <c r="W156" s="951"/>
      <c r="X156" s="951"/>
      <c r="Y156" s="951"/>
      <c r="Z156" s="951"/>
    </row>
    <row r="157" spans="1:26" ht="12.75" customHeight="1">
      <c r="A157" s="900"/>
      <c r="B157" s="951"/>
      <c r="C157" s="908"/>
      <c r="D157" s="908"/>
      <c r="E157" s="908"/>
      <c r="F157" s="908"/>
      <c r="G157" s="951"/>
      <c r="H157" s="908"/>
      <c r="I157" s="908"/>
      <c r="J157" s="908"/>
      <c r="K157" s="908"/>
      <c r="L157" s="951"/>
      <c r="M157" s="908"/>
      <c r="N157" s="908"/>
      <c r="O157" s="908"/>
      <c r="P157" s="908"/>
      <c r="Q157" s="951"/>
      <c r="R157" s="908"/>
      <c r="S157" s="908"/>
      <c r="T157" s="908"/>
      <c r="U157" s="908"/>
      <c r="V157" s="951"/>
      <c r="W157" s="951"/>
      <c r="X157" s="951"/>
      <c r="Y157" s="951"/>
      <c r="Z157" s="951"/>
    </row>
    <row r="158" spans="1:26" ht="12.75" customHeight="1">
      <c r="A158" s="900"/>
      <c r="B158" s="951"/>
      <c r="C158" s="908"/>
      <c r="D158" s="908"/>
      <c r="E158" s="908"/>
      <c r="F158" s="908"/>
      <c r="G158" s="951"/>
      <c r="H158" s="908"/>
      <c r="I158" s="908"/>
      <c r="J158" s="908"/>
      <c r="K158" s="908"/>
      <c r="L158" s="951"/>
      <c r="M158" s="908"/>
      <c r="N158" s="908"/>
      <c r="O158" s="908"/>
      <c r="P158" s="908"/>
      <c r="Q158" s="951"/>
      <c r="R158" s="908"/>
      <c r="S158" s="908"/>
      <c r="T158" s="908"/>
      <c r="U158" s="908"/>
      <c r="V158" s="951"/>
      <c r="W158" s="951"/>
      <c r="X158" s="951"/>
      <c r="Y158" s="951"/>
      <c r="Z158" s="951"/>
    </row>
    <row r="159" spans="1:26" ht="12.75" customHeight="1">
      <c r="A159" s="900"/>
      <c r="B159" s="951"/>
      <c r="C159" s="908"/>
      <c r="D159" s="908"/>
      <c r="E159" s="908"/>
      <c r="F159" s="908"/>
      <c r="G159" s="951"/>
      <c r="H159" s="908"/>
      <c r="I159" s="908"/>
      <c r="J159" s="908"/>
      <c r="K159" s="908"/>
      <c r="L159" s="951"/>
      <c r="M159" s="908"/>
      <c r="N159" s="908"/>
      <c r="O159" s="908"/>
      <c r="P159" s="908"/>
      <c r="Q159" s="951"/>
      <c r="R159" s="908"/>
      <c r="S159" s="908"/>
      <c r="T159" s="908"/>
      <c r="U159" s="908"/>
      <c r="V159" s="951"/>
      <c r="W159" s="951"/>
      <c r="X159" s="951"/>
      <c r="Y159" s="951"/>
      <c r="Z159" s="951"/>
    </row>
    <row r="160" spans="1:26" ht="12.75" customHeight="1">
      <c r="A160" s="900"/>
      <c r="B160" s="951"/>
      <c r="C160" s="908"/>
      <c r="D160" s="908"/>
      <c r="E160" s="908"/>
      <c r="F160" s="908"/>
      <c r="G160" s="951"/>
      <c r="H160" s="908"/>
      <c r="I160" s="908"/>
      <c r="J160" s="908"/>
      <c r="K160" s="908"/>
      <c r="L160" s="951"/>
      <c r="M160" s="908"/>
      <c r="N160" s="908"/>
      <c r="O160" s="908"/>
      <c r="P160" s="908"/>
      <c r="Q160" s="951"/>
      <c r="R160" s="908"/>
      <c r="S160" s="908"/>
      <c r="T160" s="908"/>
      <c r="U160" s="908"/>
      <c r="V160" s="951"/>
      <c r="W160" s="951"/>
      <c r="X160" s="951"/>
      <c r="Y160" s="951"/>
      <c r="Z160" s="951"/>
    </row>
    <row r="161" spans="1:26" ht="12.75" customHeight="1">
      <c r="A161" s="900"/>
      <c r="B161" s="951"/>
      <c r="C161" s="908"/>
      <c r="D161" s="908"/>
      <c r="E161" s="908"/>
      <c r="F161" s="908"/>
      <c r="G161" s="951"/>
      <c r="H161" s="908"/>
      <c r="I161" s="908"/>
      <c r="J161" s="908"/>
      <c r="K161" s="908"/>
      <c r="L161" s="951"/>
      <c r="M161" s="908"/>
      <c r="N161" s="908"/>
      <c r="O161" s="908"/>
      <c r="P161" s="908"/>
      <c r="Q161" s="951"/>
      <c r="R161" s="908"/>
      <c r="S161" s="908"/>
      <c r="T161" s="908"/>
      <c r="U161" s="908"/>
      <c r="V161" s="951"/>
      <c r="W161" s="951"/>
      <c r="X161" s="951"/>
      <c r="Y161" s="951"/>
      <c r="Z161" s="951"/>
    </row>
    <row r="162" spans="1:26" ht="12.75" customHeight="1">
      <c r="A162" s="900"/>
      <c r="B162" s="951"/>
      <c r="C162" s="908"/>
      <c r="D162" s="908"/>
      <c r="E162" s="908"/>
      <c r="F162" s="908"/>
      <c r="G162" s="951"/>
      <c r="H162" s="908"/>
      <c r="I162" s="908"/>
      <c r="J162" s="908"/>
      <c r="K162" s="908"/>
      <c r="L162" s="951"/>
      <c r="M162" s="908"/>
      <c r="N162" s="908"/>
      <c r="O162" s="908"/>
      <c r="P162" s="908"/>
      <c r="Q162" s="951"/>
      <c r="R162" s="908"/>
      <c r="S162" s="908"/>
      <c r="T162" s="908"/>
      <c r="U162" s="908"/>
      <c r="V162" s="951"/>
      <c r="W162" s="951"/>
      <c r="X162" s="951"/>
      <c r="Y162" s="951"/>
      <c r="Z162" s="951"/>
    </row>
    <row r="163" spans="1:26" ht="12.75" customHeight="1">
      <c r="A163" s="900"/>
      <c r="B163" s="951"/>
      <c r="C163" s="908"/>
      <c r="D163" s="908"/>
      <c r="E163" s="908"/>
      <c r="F163" s="908"/>
      <c r="G163" s="951"/>
      <c r="H163" s="908"/>
      <c r="I163" s="908"/>
      <c r="J163" s="908"/>
      <c r="K163" s="908"/>
      <c r="L163" s="951"/>
      <c r="M163" s="908"/>
      <c r="N163" s="908"/>
      <c r="O163" s="908"/>
      <c r="P163" s="908"/>
      <c r="Q163" s="951"/>
      <c r="R163" s="908"/>
      <c r="S163" s="908"/>
      <c r="T163" s="908"/>
      <c r="U163" s="908"/>
      <c r="V163" s="951"/>
      <c r="W163" s="951"/>
      <c r="X163" s="951"/>
      <c r="Y163" s="951"/>
      <c r="Z163" s="951"/>
    </row>
    <row r="164" spans="1:26" ht="12.75" customHeight="1">
      <c r="A164" s="900"/>
      <c r="B164" s="951"/>
      <c r="C164" s="908"/>
      <c r="D164" s="908"/>
      <c r="E164" s="908"/>
      <c r="F164" s="908"/>
      <c r="G164" s="951"/>
      <c r="H164" s="908"/>
      <c r="I164" s="908"/>
      <c r="J164" s="908"/>
      <c r="K164" s="908"/>
      <c r="L164" s="951"/>
      <c r="M164" s="908"/>
      <c r="N164" s="908"/>
      <c r="O164" s="908"/>
      <c r="P164" s="908"/>
      <c r="Q164" s="951"/>
      <c r="R164" s="908"/>
      <c r="S164" s="908"/>
      <c r="T164" s="908"/>
      <c r="U164" s="908"/>
      <c r="V164" s="951"/>
      <c r="W164" s="951"/>
      <c r="X164" s="951"/>
      <c r="Y164" s="951"/>
      <c r="Z164" s="951"/>
    </row>
    <row r="165" spans="1:26" ht="12.75" customHeight="1">
      <c r="A165" s="900"/>
      <c r="B165" s="951"/>
      <c r="C165" s="908"/>
      <c r="D165" s="908"/>
      <c r="E165" s="908"/>
      <c r="F165" s="908"/>
      <c r="G165" s="951"/>
      <c r="H165" s="908"/>
      <c r="I165" s="908"/>
      <c r="J165" s="908"/>
      <c r="K165" s="908"/>
      <c r="L165" s="951"/>
      <c r="M165" s="908"/>
      <c r="N165" s="908"/>
      <c r="O165" s="908"/>
      <c r="P165" s="908"/>
      <c r="Q165" s="951"/>
      <c r="R165" s="908"/>
      <c r="S165" s="908"/>
      <c r="T165" s="908"/>
      <c r="U165" s="908"/>
      <c r="V165" s="951"/>
      <c r="W165" s="951"/>
      <c r="X165" s="951"/>
      <c r="Y165" s="951"/>
      <c r="Z165" s="951"/>
    </row>
    <row r="166" spans="1:26" ht="12.75" customHeight="1">
      <c r="A166" s="900"/>
      <c r="B166" s="951"/>
      <c r="C166" s="908"/>
      <c r="D166" s="908"/>
      <c r="E166" s="908"/>
      <c r="F166" s="908"/>
      <c r="G166" s="951"/>
      <c r="H166" s="908"/>
      <c r="I166" s="908"/>
      <c r="J166" s="908"/>
      <c r="K166" s="908"/>
      <c r="L166" s="951"/>
      <c r="M166" s="908"/>
      <c r="N166" s="908"/>
      <c r="O166" s="908"/>
      <c r="P166" s="908"/>
      <c r="Q166" s="951"/>
      <c r="R166" s="908"/>
      <c r="S166" s="908"/>
      <c r="T166" s="908"/>
      <c r="U166" s="908"/>
      <c r="V166" s="951"/>
      <c r="W166" s="951"/>
      <c r="X166" s="951"/>
      <c r="Y166" s="951"/>
      <c r="Z166" s="951"/>
    </row>
    <row r="167" spans="1:26" ht="12.75" customHeight="1">
      <c r="A167" s="900"/>
      <c r="B167" s="951"/>
      <c r="C167" s="908"/>
      <c r="D167" s="908"/>
      <c r="E167" s="908"/>
      <c r="F167" s="908"/>
      <c r="G167" s="951"/>
      <c r="H167" s="908"/>
      <c r="I167" s="908"/>
      <c r="J167" s="908"/>
      <c r="K167" s="908"/>
      <c r="L167" s="951"/>
      <c r="M167" s="908"/>
      <c r="N167" s="908"/>
      <c r="O167" s="908"/>
      <c r="P167" s="908"/>
      <c r="Q167" s="951"/>
      <c r="R167" s="908"/>
      <c r="S167" s="908"/>
      <c r="T167" s="908"/>
      <c r="U167" s="908"/>
      <c r="V167" s="951"/>
      <c r="W167" s="951"/>
      <c r="X167" s="951"/>
      <c r="Y167" s="951"/>
      <c r="Z167" s="951"/>
    </row>
    <row r="168" spans="1:26" ht="12.75" customHeight="1">
      <c r="A168" s="900"/>
      <c r="B168" s="951"/>
      <c r="C168" s="908"/>
      <c r="D168" s="908"/>
      <c r="E168" s="908"/>
      <c r="F168" s="908"/>
      <c r="G168" s="951"/>
      <c r="H168" s="908"/>
      <c r="I168" s="908"/>
      <c r="J168" s="908"/>
      <c r="K168" s="908"/>
      <c r="L168" s="951"/>
      <c r="M168" s="908"/>
      <c r="N168" s="908"/>
      <c r="O168" s="908"/>
      <c r="P168" s="908"/>
      <c r="Q168" s="951"/>
      <c r="R168" s="908"/>
      <c r="S168" s="908"/>
      <c r="T168" s="908"/>
      <c r="U168" s="908"/>
      <c r="V168" s="951"/>
      <c r="W168" s="951"/>
      <c r="X168" s="951"/>
      <c r="Y168" s="951"/>
      <c r="Z168" s="951"/>
    </row>
    <row r="169" spans="1:26" ht="12.75" customHeight="1">
      <c r="A169" s="900"/>
      <c r="B169" s="951"/>
      <c r="C169" s="908"/>
      <c r="D169" s="908"/>
      <c r="E169" s="908"/>
      <c r="F169" s="908"/>
      <c r="G169" s="951"/>
      <c r="H169" s="908"/>
      <c r="I169" s="908"/>
      <c r="J169" s="908"/>
      <c r="K169" s="908"/>
      <c r="L169" s="951"/>
      <c r="M169" s="908"/>
      <c r="N169" s="908"/>
      <c r="O169" s="908"/>
      <c r="P169" s="908"/>
      <c r="Q169" s="951"/>
      <c r="R169" s="908"/>
      <c r="S169" s="908"/>
      <c r="T169" s="908"/>
      <c r="U169" s="908"/>
      <c r="V169" s="951"/>
      <c r="W169" s="951"/>
      <c r="X169" s="951"/>
      <c r="Y169" s="951"/>
      <c r="Z169" s="951"/>
    </row>
    <row r="170" spans="1:26" ht="12.75" customHeight="1">
      <c r="A170" s="900"/>
      <c r="B170" s="951"/>
      <c r="C170" s="908"/>
      <c r="D170" s="908"/>
      <c r="E170" s="908"/>
      <c r="F170" s="908"/>
      <c r="G170" s="951"/>
      <c r="H170" s="908"/>
      <c r="I170" s="908"/>
      <c r="J170" s="908"/>
      <c r="K170" s="908"/>
      <c r="L170" s="951"/>
      <c r="M170" s="908"/>
      <c r="N170" s="908"/>
      <c r="O170" s="908"/>
      <c r="P170" s="908"/>
      <c r="Q170" s="951"/>
      <c r="R170" s="908"/>
      <c r="S170" s="908"/>
      <c r="T170" s="908"/>
      <c r="U170" s="908"/>
      <c r="V170" s="951"/>
      <c r="W170" s="951"/>
      <c r="X170" s="951"/>
      <c r="Y170" s="951"/>
      <c r="Z170" s="951"/>
    </row>
    <row r="171" spans="1:26" ht="12.75" customHeight="1">
      <c r="A171" s="900"/>
      <c r="B171" s="951"/>
      <c r="C171" s="908"/>
      <c r="D171" s="908"/>
      <c r="E171" s="908"/>
      <c r="F171" s="908"/>
      <c r="G171" s="951"/>
      <c r="H171" s="908"/>
      <c r="I171" s="908"/>
      <c r="J171" s="908"/>
      <c r="K171" s="908"/>
      <c r="L171" s="951"/>
      <c r="M171" s="908"/>
      <c r="N171" s="908"/>
      <c r="O171" s="908"/>
      <c r="P171" s="908"/>
      <c r="Q171" s="951"/>
      <c r="R171" s="908"/>
      <c r="S171" s="908"/>
      <c r="T171" s="908"/>
      <c r="U171" s="908"/>
      <c r="V171" s="951"/>
      <c r="W171" s="951"/>
      <c r="X171" s="951"/>
      <c r="Y171" s="951"/>
      <c r="Z171" s="951"/>
    </row>
    <row r="172" spans="1:26" ht="12.75" customHeight="1">
      <c r="A172" s="900"/>
      <c r="B172" s="951"/>
      <c r="C172" s="908"/>
      <c r="D172" s="908"/>
      <c r="E172" s="908"/>
      <c r="F172" s="908"/>
      <c r="G172" s="951"/>
      <c r="H172" s="908"/>
      <c r="I172" s="908"/>
      <c r="J172" s="908"/>
      <c r="K172" s="908"/>
      <c r="L172" s="951"/>
      <c r="M172" s="908"/>
      <c r="N172" s="908"/>
      <c r="O172" s="908"/>
      <c r="P172" s="908"/>
      <c r="Q172" s="951"/>
      <c r="R172" s="908"/>
      <c r="S172" s="908"/>
      <c r="T172" s="908"/>
      <c r="U172" s="908"/>
      <c r="V172" s="951"/>
      <c r="W172" s="951"/>
      <c r="X172" s="951"/>
      <c r="Y172" s="951"/>
      <c r="Z172" s="951"/>
    </row>
    <row r="173" spans="1:26" ht="12.75" customHeight="1">
      <c r="A173" s="900"/>
      <c r="B173" s="951"/>
      <c r="C173" s="908"/>
      <c r="D173" s="908"/>
      <c r="E173" s="908"/>
      <c r="F173" s="908"/>
      <c r="G173" s="951"/>
      <c r="H173" s="908"/>
      <c r="I173" s="908"/>
      <c r="J173" s="908"/>
      <c r="K173" s="908"/>
      <c r="L173" s="951"/>
      <c r="M173" s="908"/>
      <c r="N173" s="908"/>
      <c r="O173" s="908"/>
      <c r="P173" s="908"/>
      <c r="Q173" s="951"/>
      <c r="R173" s="908"/>
      <c r="S173" s="908"/>
      <c r="T173" s="908"/>
      <c r="U173" s="908"/>
      <c r="V173" s="951"/>
      <c r="W173" s="951"/>
      <c r="X173" s="951"/>
      <c r="Y173" s="951"/>
      <c r="Z173" s="951"/>
    </row>
    <row r="174" spans="1:26" ht="12.75" customHeight="1">
      <c r="A174" s="900"/>
      <c r="B174" s="951"/>
      <c r="C174" s="908"/>
      <c r="D174" s="908"/>
      <c r="E174" s="908"/>
      <c r="F174" s="908"/>
      <c r="G174" s="951"/>
      <c r="H174" s="908"/>
      <c r="I174" s="908"/>
      <c r="J174" s="908"/>
      <c r="K174" s="908"/>
      <c r="L174" s="951"/>
      <c r="M174" s="908"/>
      <c r="N174" s="908"/>
      <c r="O174" s="908"/>
      <c r="P174" s="908"/>
      <c r="Q174" s="951"/>
      <c r="R174" s="908"/>
      <c r="S174" s="908"/>
      <c r="T174" s="908"/>
      <c r="U174" s="908"/>
      <c r="V174" s="951"/>
      <c r="W174" s="951"/>
      <c r="X174" s="951"/>
      <c r="Y174" s="951"/>
      <c r="Z174" s="951"/>
    </row>
    <row r="175" spans="1:26" ht="12.75" customHeight="1">
      <c r="A175" s="900"/>
      <c r="B175" s="951"/>
      <c r="C175" s="908"/>
      <c r="D175" s="908"/>
      <c r="E175" s="908"/>
      <c r="F175" s="908"/>
      <c r="G175" s="951"/>
      <c r="H175" s="908"/>
      <c r="I175" s="908"/>
      <c r="J175" s="908"/>
      <c r="K175" s="908"/>
      <c r="L175" s="951"/>
      <c r="M175" s="908"/>
      <c r="N175" s="908"/>
      <c r="O175" s="908"/>
      <c r="P175" s="908"/>
      <c r="Q175" s="951"/>
      <c r="R175" s="908"/>
      <c r="S175" s="908"/>
      <c r="T175" s="908"/>
      <c r="U175" s="908"/>
      <c r="V175" s="951"/>
      <c r="W175" s="951"/>
      <c r="X175" s="951"/>
      <c r="Y175" s="951"/>
      <c r="Z175" s="951"/>
    </row>
    <row r="176" spans="1:26" ht="12.75" customHeight="1">
      <c r="A176" s="900"/>
      <c r="B176" s="951"/>
      <c r="C176" s="908"/>
      <c r="D176" s="908"/>
      <c r="E176" s="908"/>
      <c r="F176" s="908"/>
      <c r="G176" s="951"/>
      <c r="H176" s="908"/>
      <c r="I176" s="908"/>
      <c r="J176" s="908"/>
      <c r="K176" s="908"/>
      <c r="L176" s="951"/>
      <c r="M176" s="908"/>
      <c r="N176" s="908"/>
      <c r="O176" s="908"/>
      <c r="P176" s="908"/>
      <c r="Q176" s="951"/>
      <c r="R176" s="908"/>
      <c r="S176" s="908"/>
      <c r="T176" s="908"/>
      <c r="U176" s="908"/>
      <c r="V176" s="951"/>
      <c r="W176" s="951"/>
      <c r="X176" s="951"/>
      <c r="Y176" s="951"/>
      <c r="Z176" s="951"/>
    </row>
    <row r="177" spans="1:26" ht="12.75" customHeight="1">
      <c r="A177" s="900"/>
      <c r="B177" s="951"/>
      <c r="C177" s="908"/>
      <c r="D177" s="908"/>
      <c r="E177" s="908"/>
      <c r="F177" s="908"/>
      <c r="G177" s="951"/>
      <c r="H177" s="908"/>
      <c r="I177" s="908"/>
      <c r="J177" s="908"/>
      <c r="K177" s="908"/>
      <c r="L177" s="951"/>
      <c r="M177" s="908"/>
      <c r="N177" s="908"/>
      <c r="O177" s="908"/>
      <c r="P177" s="908"/>
      <c r="Q177" s="951"/>
      <c r="R177" s="908"/>
      <c r="S177" s="908"/>
      <c r="T177" s="908"/>
      <c r="U177" s="908"/>
      <c r="V177" s="951"/>
      <c r="W177" s="951"/>
      <c r="X177" s="951"/>
      <c r="Y177" s="951"/>
      <c r="Z177" s="951"/>
    </row>
    <row r="178" spans="1:26" ht="12.75" customHeight="1">
      <c r="A178" s="900"/>
      <c r="B178" s="951"/>
      <c r="C178" s="908"/>
      <c r="D178" s="908"/>
      <c r="E178" s="908"/>
      <c r="F178" s="908"/>
      <c r="G178" s="951"/>
      <c r="H178" s="908"/>
      <c r="I178" s="908"/>
      <c r="J178" s="908"/>
      <c r="K178" s="908"/>
      <c r="L178" s="951"/>
      <c r="M178" s="908"/>
      <c r="N178" s="908"/>
      <c r="O178" s="908"/>
      <c r="P178" s="908"/>
      <c r="Q178" s="951"/>
      <c r="R178" s="908"/>
      <c r="S178" s="908"/>
      <c r="T178" s="908"/>
      <c r="U178" s="908"/>
      <c r="V178" s="951"/>
      <c r="W178" s="951"/>
      <c r="X178" s="951"/>
      <c r="Y178" s="951"/>
      <c r="Z178" s="951"/>
    </row>
    <row r="179" spans="1:26" ht="12.75" customHeight="1">
      <c r="A179" s="900"/>
      <c r="B179" s="951"/>
      <c r="C179" s="908"/>
      <c r="D179" s="908"/>
      <c r="E179" s="908"/>
      <c r="F179" s="908"/>
      <c r="G179" s="951"/>
      <c r="H179" s="908"/>
      <c r="I179" s="908"/>
      <c r="J179" s="908"/>
      <c r="K179" s="908"/>
      <c r="L179" s="951"/>
      <c r="M179" s="908"/>
      <c r="N179" s="908"/>
      <c r="O179" s="908"/>
      <c r="P179" s="908"/>
      <c r="Q179" s="951"/>
      <c r="R179" s="908"/>
      <c r="S179" s="908"/>
      <c r="T179" s="908"/>
      <c r="U179" s="908"/>
      <c r="V179" s="951"/>
      <c r="W179" s="951"/>
      <c r="X179" s="951"/>
      <c r="Y179" s="951"/>
      <c r="Z179" s="951"/>
    </row>
    <row r="180" spans="1:26" ht="12.75" customHeight="1">
      <c r="A180" s="900"/>
      <c r="B180" s="951"/>
      <c r="C180" s="908"/>
      <c r="D180" s="908"/>
      <c r="E180" s="908"/>
      <c r="F180" s="908"/>
      <c r="G180" s="951"/>
      <c r="H180" s="908"/>
      <c r="I180" s="908"/>
      <c r="J180" s="908"/>
      <c r="K180" s="908"/>
      <c r="L180" s="951"/>
      <c r="M180" s="908"/>
      <c r="N180" s="908"/>
      <c r="O180" s="908"/>
      <c r="P180" s="908"/>
      <c r="Q180" s="951"/>
      <c r="R180" s="908"/>
      <c r="S180" s="908"/>
      <c r="T180" s="908"/>
      <c r="U180" s="908"/>
      <c r="V180" s="951"/>
      <c r="W180" s="951"/>
      <c r="X180" s="951"/>
      <c r="Y180" s="951"/>
      <c r="Z180" s="951"/>
    </row>
    <row r="181" spans="1:26" ht="12.75" customHeight="1">
      <c r="A181" s="900"/>
      <c r="B181" s="951"/>
      <c r="C181" s="908"/>
      <c r="D181" s="908"/>
      <c r="E181" s="908"/>
      <c r="F181" s="908"/>
      <c r="G181" s="951"/>
      <c r="H181" s="908"/>
      <c r="I181" s="908"/>
      <c r="J181" s="908"/>
      <c r="K181" s="908"/>
      <c r="L181" s="951"/>
      <c r="M181" s="908"/>
      <c r="N181" s="908"/>
      <c r="O181" s="908"/>
      <c r="P181" s="908"/>
      <c r="Q181" s="951"/>
      <c r="R181" s="908"/>
      <c r="S181" s="908"/>
      <c r="T181" s="908"/>
      <c r="U181" s="908"/>
      <c r="V181" s="951"/>
      <c r="W181" s="951"/>
      <c r="X181" s="951"/>
      <c r="Y181" s="951"/>
      <c r="Z181" s="951"/>
    </row>
    <row r="182" spans="1:26" ht="12.75" customHeight="1">
      <c r="A182" s="900"/>
      <c r="B182" s="951"/>
      <c r="C182" s="908"/>
      <c r="D182" s="908"/>
      <c r="E182" s="908"/>
      <c r="F182" s="908"/>
      <c r="G182" s="951"/>
      <c r="H182" s="908"/>
      <c r="I182" s="908"/>
      <c r="J182" s="908"/>
      <c r="K182" s="908"/>
      <c r="L182" s="951"/>
      <c r="M182" s="908"/>
      <c r="N182" s="908"/>
      <c r="O182" s="908"/>
      <c r="P182" s="908"/>
      <c r="Q182" s="951"/>
      <c r="R182" s="908"/>
      <c r="S182" s="908"/>
      <c r="T182" s="908"/>
      <c r="U182" s="908"/>
      <c r="V182" s="951"/>
      <c r="W182" s="951"/>
      <c r="X182" s="951"/>
      <c r="Y182" s="951"/>
      <c r="Z182" s="951"/>
    </row>
    <row r="183" spans="1:26" ht="12.75" customHeight="1">
      <c r="A183" s="900"/>
      <c r="B183" s="951"/>
      <c r="C183" s="908"/>
      <c r="D183" s="908"/>
      <c r="E183" s="908"/>
      <c r="F183" s="908"/>
      <c r="G183" s="951"/>
      <c r="H183" s="908"/>
      <c r="I183" s="908"/>
      <c r="J183" s="908"/>
      <c r="K183" s="908"/>
      <c r="L183" s="951"/>
      <c r="M183" s="908"/>
      <c r="N183" s="908"/>
      <c r="O183" s="908"/>
      <c r="P183" s="908"/>
      <c r="Q183" s="951"/>
      <c r="R183" s="908"/>
      <c r="S183" s="908"/>
      <c r="T183" s="908"/>
      <c r="U183" s="908"/>
      <c r="V183" s="951"/>
      <c r="W183" s="951"/>
      <c r="X183" s="951"/>
      <c r="Y183" s="951"/>
      <c r="Z183" s="951"/>
    </row>
    <row r="184" spans="1:26" ht="12.75" customHeight="1">
      <c r="A184" s="900"/>
      <c r="B184" s="951"/>
      <c r="C184" s="908"/>
      <c r="D184" s="908"/>
      <c r="E184" s="908"/>
      <c r="F184" s="908"/>
      <c r="G184" s="951"/>
      <c r="H184" s="908"/>
      <c r="I184" s="908"/>
      <c r="J184" s="908"/>
      <c r="K184" s="908"/>
      <c r="L184" s="951"/>
      <c r="M184" s="908"/>
      <c r="N184" s="908"/>
      <c r="O184" s="908"/>
      <c r="P184" s="908"/>
      <c r="Q184" s="951"/>
      <c r="R184" s="908"/>
      <c r="S184" s="908"/>
      <c r="T184" s="908"/>
      <c r="U184" s="908"/>
      <c r="V184" s="951"/>
      <c r="W184" s="951"/>
      <c r="X184" s="951"/>
      <c r="Y184" s="951"/>
      <c r="Z184" s="951"/>
    </row>
    <row r="185" spans="1:26" ht="12.75" customHeight="1">
      <c r="A185" s="900"/>
      <c r="B185" s="951"/>
      <c r="C185" s="908"/>
      <c r="D185" s="908"/>
      <c r="E185" s="908"/>
      <c r="F185" s="908"/>
      <c r="G185" s="951"/>
      <c r="H185" s="908"/>
      <c r="I185" s="908"/>
      <c r="J185" s="908"/>
      <c r="K185" s="908"/>
      <c r="L185" s="951"/>
      <c r="M185" s="908"/>
      <c r="N185" s="908"/>
      <c r="O185" s="908"/>
      <c r="P185" s="908"/>
      <c r="Q185" s="951"/>
      <c r="R185" s="908"/>
      <c r="S185" s="908"/>
      <c r="T185" s="908"/>
      <c r="U185" s="908"/>
      <c r="V185" s="951"/>
      <c r="W185" s="951"/>
      <c r="X185" s="951"/>
      <c r="Y185" s="951"/>
      <c r="Z185" s="951"/>
    </row>
    <row r="186" spans="1:26" ht="12.75" customHeight="1">
      <c r="A186" s="900"/>
      <c r="B186" s="951"/>
      <c r="C186" s="908"/>
      <c r="D186" s="908"/>
      <c r="E186" s="908"/>
      <c r="F186" s="908"/>
      <c r="G186" s="951"/>
      <c r="H186" s="908"/>
      <c r="I186" s="908"/>
      <c r="J186" s="908"/>
      <c r="K186" s="908"/>
      <c r="L186" s="951"/>
      <c r="M186" s="908"/>
      <c r="N186" s="908"/>
      <c r="O186" s="908"/>
      <c r="P186" s="908"/>
      <c r="Q186" s="951"/>
      <c r="R186" s="908"/>
      <c r="S186" s="908"/>
      <c r="T186" s="908"/>
      <c r="U186" s="908"/>
      <c r="V186" s="951"/>
      <c r="W186" s="951"/>
      <c r="X186" s="951"/>
      <c r="Y186" s="951"/>
      <c r="Z186" s="951"/>
    </row>
    <row r="187" spans="1:26" ht="12.75" customHeight="1">
      <c r="A187" s="900"/>
      <c r="B187" s="951"/>
      <c r="C187" s="908"/>
      <c r="D187" s="908"/>
      <c r="E187" s="908"/>
      <c r="F187" s="908"/>
      <c r="G187" s="951"/>
      <c r="H187" s="908"/>
      <c r="I187" s="908"/>
      <c r="J187" s="908"/>
      <c r="K187" s="908"/>
      <c r="L187" s="951"/>
      <c r="M187" s="908"/>
      <c r="N187" s="908"/>
      <c r="O187" s="908"/>
      <c r="P187" s="908"/>
      <c r="Q187" s="951"/>
      <c r="R187" s="908"/>
      <c r="S187" s="908"/>
      <c r="T187" s="908"/>
      <c r="U187" s="908"/>
      <c r="V187" s="951"/>
      <c r="W187" s="951"/>
      <c r="X187" s="951"/>
      <c r="Y187" s="951"/>
      <c r="Z187" s="951"/>
    </row>
    <row r="188" spans="1:26" ht="12.75" customHeight="1">
      <c r="A188" s="900"/>
      <c r="B188" s="951"/>
      <c r="C188" s="908"/>
      <c r="D188" s="908"/>
      <c r="E188" s="908"/>
      <c r="F188" s="908"/>
      <c r="G188" s="951"/>
      <c r="H188" s="908"/>
      <c r="I188" s="908"/>
      <c r="J188" s="908"/>
      <c r="K188" s="908"/>
      <c r="L188" s="951"/>
      <c r="M188" s="908"/>
      <c r="N188" s="908"/>
      <c r="O188" s="908"/>
      <c r="P188" s="908"/>
      <c r="Q188" s="951"/>
      <c r="R188" s="908"/>
      <c r="S188" s="908"/>
      <c r="T188" s="908"/>
      <c r="U188" s="908"/>
      <c r="V188" s="951"/>
      <c r="W188" s="951"/>
      <c r="X188" s="951"/>
      <c r="Y188" s="951"/>
      <c r="Z188" s="951"/>
    </row>
    <row r="189" spans="1:26" ht="12.75" customHeight="1">
      <c r="A189" s="900"/>
      <c r="B189" s="951"/>
      <c r="C189" s="908"/>
      <c r="D189" s="908"/>
      <c r="E189" s="908"/>
      <c r="F189" s="908"/>
      <c r="G189" s="951"/>
      <c r="H189" s="908"/>
      <c r="I189" s="908"/>
      <c r="J189" s="908"/>
      <c r="K189" s="908"/>
      <c r="L189" s="951"/>
      <c r="M189" s="908"/>
      <c r="N189" s="908"/>
      <c r="O189" s="908"/>
      <c r="P189" s="908"/>
      <c r="Q189" s="951"/>
      <c r="R189" s="908"/>
      <c r="S189" s="908"/>
      <c r="T189" s="908"/>
      <c r="U189" s="908"/>
      <c r="V189" s="951"/>
      <c r="W189" s="951"/>
      <c r="X189" s="951"/>
      <c r="Y189" s="951"/>
      <c r="Z189" s="951"/>
    </row>
    <row r="190" spans="1:26" ht="12.75" customHeight="1">
      <c r="A190" s="900"/>
      <c r="B190" s="951"/>
      <c r="C190" s="908"/>
      <c r="D190" s="908"/>
      <c r="E190" s="908"/>
      <c r="F190" s="908"/>
      <c r="G190" s="951"/>
      <c r="H190" s="908"/>
      <c r="I190" s="908"/>
      <c r="J190" s="908"/>
      <c r="K190" s="908"/>
      <c r="L190" s="951"/>
      <c r="M190" s="908"/>
      <c r="N190" s="908"/>
      <c r="O190" s="908"/>
      <c r="P190" s="908"/>
      <c r="Q190" s="951"/>
      <c r="R190" s="908"/>
      <c r="S190" s="908"/>
      <c r="T190" s="908"/>
      <c r="U190" s="908"/>
      <c r="V190" s="951"/>
      <c r="W190" s="951"/>
      <c r="X190" s="951"/>
      <c r="Y190" s="951"/>
      <c r="Z190" s="951"/>
    </row>
    <row r="191" spans="1:26" ht="12.75" customHeight="1">
      <c r="A191" s="900"/>
      <c r="B191" s="951"/>
      <c r="C191" s="908"/>
      <c r="D191" s="908"/>
      <c r="E191" s="908"/>
      <c r="F191" s="908"/>
      <c r="G191" s="951"/>
      <c r="H191" s="908"/>
      <c r="I191" s="908"/>
      <c r="J191" s="908"/>
      <c r="K191" s="908"/>
      <c r="L191" s="951"/>
      <c r="M191" s="908"/>
      <c r="N191" s="908"/>
      <c r="O191" s="908"/>
      <c r="P191" s="908"/>
      <c r="Q191" s="951"/>
      <c r="R191" s="908"/>
      <c r="S191" s="908"/>
      <c r="T191" s="908"/>
      <c r="U191" s="908"/>
      <c r="V191" s="951"/>
      <c r="W191" s="951"/>
      <c r="X191" s="951"/>
      <c r="Y191" s="951"/>
      <c r="Z191" s="951"/>
    </row>
    <row r="192" spans="1:26" ht="12.75" customHeight="1">
      <c r="A192" s="900"/>
      <c r="B192" s="951"/>
      <c r="C192" s="908"/>
      <c r="D192" s="908"/>
      <c r="E192" s="908"/>
      <c r="F192" s="908"/>
      <c r="G192" s="951"/>
      <c r="H192" s="908"/>
      <c r="I192" s="908"/>
      <c r="J192" s="908"/>
      <c r="K192" s="908"/>
      <c r="L192" s="951"/>
      <c r="M192" s="908"/>
      <c r="N192" s="908"/>
      <c r="O192" s="908"/>
      <c r="P192" s="908"/>
      <c r="Q192" s="951"/>
      <c r="R192" s="908"/>
      <c r="S192" s="908"/>
      <c r="T192" s="908"/>
      <c r="U192" s="908"/>
      <c r="V192" s="951"/>
      <c r="W192" s="951"/>
      <c r="X192" s="951"/>
      <c r="Y192" s="951"/>
      <c r="Z192" s="951"/>
    </row>
    <row r="193" spans="1:26" ht="12.75" customHeight="1">
      <c r="A193" s="900"/>
      <c r="B193" s="951"/>
      <c r="C193" s="908"/>
      <c r="D193" s="908"/>
      <c r="E193" s="908"/>
      <c r="F193" s="908"/>
      <c r="G193" s="951"/>
      <c r="H193" s="908"/>
      <c r="I193" s="908"/>
      <c r="J193" s="908"/>
      <c r="K193" s="908"/>
      <c r="L193" s="951"/>
      <c r="M193" s="908"/>
      <c r="N193" s="908"/>
      <c r="O193" s="908"/>
      <c r="P193" s="908"/>
      <c r="Q193" s="951"/>
      <c r="R193" s="908"/>
      <c r="S193" s="908"/>
      <c r="T193" s="908"/>
      <c r="U193" s="908"/>
      <c r="V193" s="951"/>
      <c r="W193" s="951"/>
      <c r="X193" s="951"/>
      <c r="Y193" s="951"/>
      <c r="Z193" s="951"/>
    </row>
    <row r="194" spans="1:26" ht="12.75" customHeight="1">
      <c r="A194" s="900"/>
      <c r="B194" s="951"/>
      <c r="C194" s="908"/>
      <c r="D194" s="908"/>
      <c r="E194" s="908"/>
      <c r="F194" s="908"/>
      <c r="G194" s="951"/>
      <c r="H194" s="908"/>
      <c r="I194" s="908"/>
      <c r="J194" s="908"/>
      <c r="K194" s="908"/>
      <c r="L194" s="951"/>
      <c r="M194" s="908"/>
      <c r="N194" s="908"/>
      <c r="O194" s="908"/>
      <c r="P194" s="908"/>
      <c r="Q194" s="951"/>
      <c r="R194" s="908"/>
      <c r="S194" s="908"/>
      <c r="T194" s="908"/>
      <c r="U194" s="908"/>
      <c r="V194" s="951"/>
      <c r="W194" s="951"/>
      <c r="X194" s="951"/>
      <c r="Y194" s="951"/>
      <c r="Z194" s="951"/>
    </row>
    <row r="195" spans="1:26" ht="12.75" customHeight="1">
      <c r="A195" s="900"/>
      <c r="B195" s="951"/>
      <c r="C195" s="908"/>
      <c r="D195" s="908"/>
      <c r="E195" s="908"/>
      <c r="F195" s="908"/>
      <c r="G195" s="951"/>
      <c r="H195" s="908"/>
      <c r="I195" s="908"/>
      <c r="J195" s="908"/>
      <c r="K195" s="908"/>
      <c r="L195" s="951"/>
      <c r="M195" s="908"/>
      <c r="N195" s="908"/>
      <c r="O195" s="908"/>
      <c r="P195" s="908"/>
      <c r="Q195" s="951"/>
      <c r="R195" s="908"/>
      <c r="S195" s="908"/>
      <c r="T195" s="908"/>
      <c r="U195" s="908"/>
      <c r="V195" s="951"/>
      <c r="W195" s="951"/>
      <c r="X195" s="951"/>
      <c r="Y195" s="951"/>
      <c r="Z195" s="951"/>
    </row>
    <row r="196" spans="1:26" ht="12.75" customHeight="1">
      <c r="A196" s="900"/>
      <c r="B196" s="951"/>
      <c r="C196" s="908"/>
      <c r="D196" s="908"/>
      <c r="E196" s="908"/>
      <c r="F196" s="908"/>
      <c r="G196" s="951"/>
      <c r="H196" s="908"/>
      <c r="I196" s="908"/>
      <c r="J196" s="908"/>
      <c r="K196" s="908"/>
      <c r="L196" s="951"/>
      <c r="M196" s="908"/>
      <c r="N196" s="908"/>
      <c r="O196" s="908"/>
      <c r="P196" s="908"/>
      <c r="Q196" s="951"/>
      <c r="R196" s="908"/>
      <c r="S196" s="908"/>
      <c r="T196" s="908"/>
      <c r="U196" s="908"/>
      <c r="V196" s="951"/>
      <c r="W196" s="951"/>
      <c r="X196" s="951"/>
      <c r="Y196" s="951"/>
      <c r="Z196" s="951"/>
    </row>
    <row r="197" spans="1:26" ht="12.75" customHeight="1">
      <c r="A197" s="900"/>
      <c r="B197" s="951"/>
      <c r="C197" s="908"/>
      <c r="D197" s="908"/>
      <c r="E197" s="908"/>
      <c r="F197" s="908"/>
      <c r="G197" s="951"/>
      <c r="H197" s="908"/>
      <c r="I197" s="908"/>
      <c r="J197" s="908"/>
      <c r="K197" s="908"/>
      <c r="L197" s="951"/>
      <c r="M197" s="908"/>
      <c r="N197" s="908"/>
      <c r="O197" s="908"/>
      <c r="P197" s="908"/>
      <c r="Q197" s="951"/>
      <c r="R197" s="908"/>
      <c r="S197" s="908"/>
      <c r="T197" s="908"/>
      <c r="U197" s="908"/>
      <c r="V197" s="951"/>
      <c r="W197" s="951"/>
      <c r="X197" s="951"/>
      <c r="Y197" s="951"/>
      <c r="Z197" s="951"/>
    </row>
    <row r="198" spans="1:26" ht="12.75" customHeight="1">
      <c r="A198" s="900"/>
      <c r="B198" s="951"/>
      <c r="C198" s="908"/>
      <c r="D198" s="908"/>
      <c r="E198" s="908"/>
      <c r="F198" s="908"/>
      <c r="G198" s="951"/>
      <c r="H198" s="908"/>
      <c r="I198" s="908"/>
      <c r="J198" s="908"/>
      <c r="K198" s="908"/>
      <c r="L198" s="951"/>
      <c r="M198" s="908"/>
      <c r="N198" s="908"/>
      <c r="O198" s="908"/>
      <c r="P198" s="908"/>
      <c r="Q198" s="951"/>
      <c r="R198" s="908"/>
      <c r="S198" s="908"/>
      <c r="T198" s="908"/>
      <c r="U198" s="908"/>
      <c r="V198" s="951"/>
      <c r="W198" s="951"/>
      <c r="X198" s="951"/>
      <c r="Y198" s="951"/>
      <c r="Z198" s="951"/>
    </row>
    <row r="199" spans="1:26" ht="12.75" customHeight="1">
      <c r="A199" s="900"/>
      <c r="B199" s="951"/>
      <c r="C199" s="908"/>
      <c r="D199" s="908"/>
      <c r="E199" s="908"/>
      <c r="F199" s="908"/>
      <c r="G199" s="951"/>
      <c r="H199" s="908"/>
      <c r="I199" s="908"/>
      <c r="J199" s="908"/>
      <c r="K199" s="908"/>
      <c r="L199" s="951"/>
      <c r="M199" s="908"/>
      <c r="N199" s="908"/>
      <c r="O199" s="908"/>
      <c r="P199" s="908"/>
      <c r="Q199" s="951"/>
      <c r="R199" s="908"/>
      <c r="S199" s="908"/>
      <c r="T199" s="908"/>
      <c r="U199" s="908"/>
      <c r="V199" s="951"/>
      <c r="W199" s="951"/>
      <c r="X199" s="951"/>
      <c r="Y199" s="951"/>
      <c r="Z199" s="951"/>
    </row>
    <row r="200" spans="1:26" ht="12.75" customHeight="1">
      <c r="A200" s="900"/>
      <c r="B200" s="951"/>
      <c r="C200" s="908"/>
      <c r="D200" s="908"/>
      <c r="E200" s="908"/>
      <c r="F200" s="908"/>
      <c r="G200" s="951"/>
      <c r="H200" s="908"/>
      <c r="I200" s="908"/>
      <c r="J200" s="908"/>
      <c r="K200" s="908"/>
      <c r="L200" s="951"/>
      <c r="M200" s="908"/>
      <c r="N200" s="908"/>
      <c r="O200" s="908"/>
      <c r="P200" s="908"/>
      <c r="Q200" s="951"/>
      <c r="R200" s="908"/>
      <c r="S200" s="908"/>
      <c r="T200" s="908"/>
      <c r="U200" s="908"/>
      <c r="V200" s="951"/>
      <c r="W200" s="951"/>
      <c r="X200" s="951"/>
      <c r="Y200" s="951"/>
      <c r="Z200" s="951"/>
    </row>
    <row r="201" spans="1:26" ht="12.75" customHeight="1">
      <c r="A201" s="900"/>
      <c r="B201" s="951"/>
      <c r="C201" s="908"/>
      <c r="D201" s="908"/>
      <c r="E201" s="908"/>
      <c r="F201" s="908"/>
      <c r="G201" s="951"/>
      <c r="H201" s="908"/>
      <c r="I201" s="908"/>
      <c r="J201" s="908"/>
      <c r="K201" s="908"/>
      <c r="L201" s="951"/>
      <c r="M201" s="908"/>
      <c r="N201" s="908"/>
      <c r="O201" s="908"/>
      <c r="P201" s="908"/>
      <c r="Q201" s="951"/>
      <c r="R201" s="908"/>
      <c r="S201" s="908"/>
      <c r="T201" s="908"/>
      <c r="U201" s="908"/>
      <c r="V201" s="951"/>
      <c r="W201" s="951"/>
      <c r="X201" s="951"/>
      <c r="Y201" s="951"/>
      <c r="Z201" s="951"/>
    </row>
    <row r="202" spans="1:26" ht="12.75" customHeight="1">
      <c r="A202" s="900"/>
      <c r="B202" s="951"/>
      <c r="C202" s="908"/>
      <c r="D202" s="908"/>
      <c r="E202" s="908"/>
      <c r="F202" s="908"/>
      <c r="G202" s="951"/>
      <c r="H202" s="908"/>
      <c r="I202" s="908"/>
      <c r="J202" s="908"/>
      <c r="K202" s="908"/>
      <c r="L202" s="951"/>
      <c r="M202" s="908"/>
      <c r="N202" s="908"/>
      <c r="O202" s="908"/>
      <c r="P202" s="908"/>
      <c r="Q202" s="951"/>
      <c r="R202" s="908"/>
      <c r="S202" s="908"/>
      <c r="T202" s="908"/>
      <c r="U202" s="908"/>
      <c r="V202" s="951"/>
      <c r="W202" s="951"/>
      <c r="X202" s="951"/>
      <c r="Y202" s="951"/>
      <c r="Z202" s="951"/>
    </row>
    <row r="203" spans="1:26" ht="12.75" customHeight="1">
      <c r="A203" s="900"/>
      <c r="B203" s="951"/>
      <c r="C203" s="908"/>
      <c r="D203" s="908"/>
      <c r="E203" s="908"/>
      <c r="F203" s="908"/>
      <c r="G203" s="951"/>
      <c r="H203" s="908"/>
      <c r="I203" s="908"/>
      <c r="J203" s="908"/>
      <c r="K203" s="908"/>
      <c r="L203" s="951"/>
      <c r="M203" s="908"/>
      <c r="N203" s="908"/>
      <c r="O203" s="908"/>
      <c r="P203" s="908"/>
      <c r="Q203" s="951"/>
      <c r="R203" s="908"/>
      <c r="S203" s="908"/>
      <c r="T203" s="908"/>
      <c r="U203" s="908"/>
      <c r="V203" s="951"/>
      <c r="W203" s="951"/>
      <c r="X203" s="951"/>
      <c r="Y203" s="951"/>
      <c r="Z203" s="951"/>
    </row>
    <row r="204" spans="1:26" ht="12.75" customHeight="1">
      <c r="A204" s="900"/>
      <c r="B204" s="951"/>
      <c r="C204" s="908"/>
      <c r="D204" s="908"/>
      <c r="E204" s="908"/>
      <c r="F204" s="908"/>
      <c r="G204" s="951"/>
      <c r="H204" s="908"/>
      <c r="I204" s="908"/>
      <c r="J204" s="908"/>
      <c r="K204" s="908"/>
      <c r="L204" s="951"/>
      <c r="M204" s="908"/>
      <c r="N204" s="908"/>
      <c r="O204" s="908"/>
      <c r="P204" s="908"/>
      <c r="Q204" s="951"/>
      <c r="R204" s="908"/>
      <c r="S204" s="908"/>
      <c r="T204" s="908"/>
      <c r="U204" s="908"/>
      <c r="V204" s="951"/>
      <c r="W204" s="951"/>
      <c r="X204" s="951"/>
      <c r="Y204" s="951"/>
      <c r="Z204" s="951"/>
    </row>
    <row r="205" spans="1:26" ht="12.75" customHeight="1">
      <c r="A205" s="900"/>
      <c r="B205" s="951"/>
      <c r="C205" s="908"/>
      <c r="D205" s="908"/>
      <c r="E205" s="908"/>
      <c r="F205" s="908"/>
      <c r="G205" s="951"/>
      <c r="H205" s="908"/>
      <c r="I205" s="908"/>
      <c r="J205" s="908"/>
      <c r="K205" s="908"/>
      <c r="L205" s="951"/>
      <c r="M205" s="908"/>
      <c r="N205" s="908"/>
      <c r="O205" s="908"/>
      <c r="P205" s="908"/>
      <c r="Q205" s="951"/>
      <c r="R205" s="908"/>
      <c r="S205" s="908"/>
      <c r="T205" s="908"/>
      <c r="U205" s="908"/>
      <c r="V205" s="951"/>
      <c r="W205" s="951"/>
      <c r="X205" s="951"/>
      <c r="Y205" s="951"/>
      <c r="Z205" s="951"/>
    </row>
    <row r="206" spans="1:26" ht="12.75" customHeight="1">
      <c r="A206" s="900"/>
      <c r="B206" s="951"/>
      <c r="C206" s="908"/>
      <c r="D206" s="908"/>
      <c r="E206" s="908"/>
      <c r="F206" s="908"/>
      <c r="G206" s="951"/>
      <c r="H206" s="908"/>
      <c r="I206" s="908"/>
      <c r="J206" s="908"/>
      <c r="K206" s="908"/>
      <c r="L206" s="951"/>
      <c r="M206" s="908"/>
      <c r="N206" s="908"/>
      <c r="O206" s="908"/>
      <c r="P206" s="908"/>
      <c r="Q206" s="951"/>
      <c r="R206" s="908"/>
      <c r="S206" s="908"/>
      <c r="T206" s="908"/>
      <c r="U206" s="908"/>
      <c r="V206" s="951"/>
      <c r="W206" s="951"/>
      <c r="X206" s="951"/>
      <c r="Y206" s="951"/>
      <c r="Z206" s="951"/>
    </row>
    <row r="207" spans="1:26" ht="12.75" customHeight="1">
      <c r="A207" s="900"/>
      <c r="B207" s="951"/>
      <c r="C207" s="908"/>
      <c r="D207" s="908"/>
      <c r="E207" s="908"/>
      <c r="F207" s="908"/>
      <c r="G207" s="951"/>
      <c r="H207" s="908"/>
      <c r="I207" s="908"/>
      <c r="J207" s="908"/>
      <c r="K207" s="908"/>
      <c r="L207" s="951"/>
      <c r="M207" s="908"/>
      <c r="N207" s="908"/>
      <c r="O207" s="908"/>
      <c r="P207" s="908"/>
      <c r="Q207" s="951"/>
      <c r="R207" s="908"/>
      <c r="S207" s="908"/>
      <c r="T207" s="908"/>
      <c r="U207" s="908"/>
      <c r="V207" s="951"/>
      <c r="W207" s="951"/>
      <c r="X207" s="951"/>
      <c r="Y207" s="951"/>
      <c r="Z207" s="951"/>
    </row>
    <row r="208" spans="1:26" ht="12.75" customHeight="1">
      <c r="A208" s="900"/>
      <c r="B208" s="951"/>
      <c r="C208" s="908"/>
      <c r="D208" s="908"/>
      <c r="E208" s="908"/>
      <c r="F208" s="908"/>
      <c r="G208" s="951"/>
      <c r="H208" s="908"/>
      <c r="I208" s="908"/>
      <c r="J208" s="908"/>
      <c r="K208" s="908"/>
      <c r="L208" s="951"/>
      <c r="M208" s="908"/>
      <c r="N208" s="908"/>
      <c r="O208" s="908"/>
      <c r="P208" s="908"/>
      <c r="Q208" s="951"/>
      <c r="R208" s="908"/>
      <c r="S208" s="908"/>
      <c r="T208" s="908"/>
      <c r="U208" s="908"/>
      <c r="V208" s="951"/>
      <c r="W208" s="951"/>
      <c r="X208" s="951"/>
      <c r="Y208" s="951"/>
      <c r="Z208" s="951"/>
    </row>
    <row r="209" spans="1:26" ht="12.75" customHeight="1">
      <c r="A209" s="900"/>
      <c r="B209" s="951"/>
      <c r="C209" s="908"/>
      <c r="D209" s="908"/>
      <c r="E209" s="908"/>
      <c r="F209" s="908"/>
      <c r="G209" s="951"/>
      <c r="H209" s="908"/>
      <c r="I209" s="908"/>
      <c r="J209" s="908"/>
      <c r="K209" s="908"/>
      <c r="L209" s="951"/>
      <c r="M209" s="908"/>
      <c r="N209" s="908"/>
      <c r="O209" s="908"/>
      <c r="P209" s="908"/>
      <c r="Q209" s="951"/>
      <c r="R209" s="908"/>
      <c r="S209" s="908"/>
      <c r="T209" s="908"/>
      <c r="U209" s="908"/>
      <c r="V209" s="951"/>
      <c r="W209" s="951"/>
      <c r="X209" s="951"/>
      <c r="Y209" s="951"/>
      <c r="Z209" s="951"/>
    </row>
    <row r="210" spans="1:26" ht="12.75" customHeight="1">
      <c r="A210" s="900"/>
      <c r="B210" s="951"/>
      <c r="C210" s="908"/>
      <c r="D210" s="908"/>
      <c r="E210" s="908"/>
      <c r="F210" s="908"/>
      <c r="G210" s="951"/>
      <c r="H210" s="908"/>
      <c r="I210" s="908"/>
      <c r="J210" s="908"/>
      <c r="K210" s="908"/>
      <c r="L210" s="951"/>
      <c r="M210" s="908"/>
      <c r="N210" s="908"/>
      <c r="O210" s="908"/>
      <c r="P210" s="908"/>
      <c r="Q210" s="951"/>
      <c r="R210" s="908"/>
      <c r="S210" s="908"/>
      <c r="T210" s="908"/>
      <c r="U210" s="908"/>
      <c r="V210" s="951"/>
      <c r="W210" s="951"/>
      <c r="X210" s="951"/>
      <c r="Y210" s="951"/>
      <c r="Z210" s="951"/>
    </row>
    <row r="211" spans="1:26" ht="12.75" customHeight="1">
      <c r="A211" s="900"/>
      <c r="B211" s="951"/>
      <c r="C211" s="908"/>
      <c r="D211" s="908"/>
      <c r="E211" s="908"/>
      <c r="F211" s="908"/>
      <c r="G211" s="951"/>
      <c r="H211" s="908"/>
      <c r="I211" s="908"/>
      <c r="J211" s="908"/>
      <c r="K211" s="908"/>
      <c r="L211" s="951"/>
      <c r="M211" s="908"/>
      <c r="N211" s="908"/>
      <c r="O211" s="908"/>
      <c r="P211" s="908"/>
      <c r="Q211" s="951"/>
      <c r="R211" s="908"/>
      <c r="S211" s="908"/>
      <c r="T211" s="908"/>
      <c r="U211" s="908"/>
      <c r="V211" s="951"/>
      <c r="W211" s="951"/>
      <c r="X211" s="951"/>
      <c r="Y211" s="951"/>
      <c r="Z211" s="951"/>
    </row>
    <row r="212" spans="1:26" ht="12.75" customHeight="1">
      <c r="A212" s="900"/>
      <c r="B212" s="951"/>
      <c r="C212" s="908"/>
      <c r="D212" s="908"/>
      <c r="E212" s="908"/>
      <c r="F212" s="908"/>
      <c r="G212" s="951"/>
      <c r="H212" s="908"/>
      <c r="I212" s="908"/>
      <c r="J212" s="908"/>
      <c r="K212" s="908"/>
      <c r="L212" s="951"/>
      <c r="M212" s="908"/>
      <c r="N212" s="908"/>
      <c r="O212" s="908"/>
      <c r="P212" s="908"/>
      <c r="Q212" s="951"/>
      <c r="R212" s="908"/>
      <c r="S212" s="908"/>
      <c r="T212" s="908"/>
      <c r="U212" s="908"/>
      <c r="V212" s="951"/>
      <c r="W212" s="951"/>
      <c r="X212" s="951"/>
      <c r="Y212" s="951"/>
      <c r="Z212" s="951"/>
    </row>
    <row r="213" spans="1:26" ht="12.75" customHeight="1">
      <c r="A213" s="900"/>
      <c r="B213" s="951"/>
      <c r="C213" s="908"/>
      <c r="D213" s="908"/>
      <c r="E213" s="908"/>
      <c r="F213" s="908"/>
      <c r="G213" s="951"/>
      <c r="H213" s="908"/>
      <c r="I213" s="908"/>
      <c r="J213" s="908"/>
      <c r="K213" s="908"/>
      <c r="L213" s="951"/>
      <c r="M213" s="908"/>
      <c r="N213" s="908"/>
      <c r="O213" s="908"/>
      <c r="P213" s="908"/>
      <c r="Q213" s="951"/>
      <c r="R213" s="908"/>
      <c r="S213" s="908"/>
      <c r="T213" s="908"/>
      <c r="U213" s="908"/>
      <c r="V213" s="951"/>
      <c r="W213" s="951"/>
      <c r="X213" s="951"/>
      <c r="Y213" s="951"/>
      <c r="Z213" s="951"/>
    </row>
    <row r="214" spans="1:26" ht="12.75" customHeight="1">
      <c r="A214" s="900"/>
      <c r="B214" s="951"/>
      <c r="C214" s="908"/>
      <c r="D214" s="908"/>
      <c r="E214" s="908"/>
      <c r="F214" s="908"/>
      <c r="G214" s="951"/>
      <c r="H214" s="908"/>
      <c r="I214" s="908"/>
      <c r="J214" s="908"/>
      <c r="K214" s="908"/>
      <c r="L214" s="951"/>
      <c r="M214" s="908"/>
      <c r="N214" s="908"/>
      <c r="O214" s="908"/>
      <c r="P214" s="908"/>
      <c r="Q214" s="951"/>
      <c r="R214" s="908"/>
      <c r="S214" s="908"/>
      <c r="T214" s="908"/>
      <c r="U214" s="908"/>
      <c r="V214" s="951"/>
      <c r="W214" s="951"/>
      <c r="X214" s="951"/>
      <c r="Y214" s="951"/>
      <c r="Z214" s="951"/>
    </row>
    <row r="215" spans="1:26" ht="12.75" customHeight="1">
      <c r="A215" s="900"/>
      <c r="B215" s="951"/>
      <c r="C215" s="908"/>
      <c r="D215" s="908"/>
      <c r="E215" s="908"/>
      <c r="F215" s="908"/>
      <c r="G215" s="951"/>
      <c r="H215" s="908"/>
      <c r="I215" s="908"/>
      <c r="J215" s="908"/>
      <c r="K215" s="908"/>
      <c r="L215" s="951"/>
      <c r="M215" s="908"/>
      <c r="N215" s="908"/>
      <c r="O215" s="908"/>
      <c r="P215" s="908"/>
      <c r="Q215" s="951"/>
      <c r="R215" s="908"/>
      <c r="S215" s="908"/>
      <c r="T215" s="908"/>
      <c r="U215" s="908"/>
      <c r="V215" s="951"/>
      <c r="W215" s="951"/>
      <c r="X215" s="951"/>
      <c r="Y215" s="951"/>
      <c r="Z215" s="951"/>
    </row>
    <row r="216" spans="1:26" ht="12.75" customHeight="1">
      <c r="A216" s="900"/>
      <c r="B216" s="951"/>
      <c r="C216" s="908"/>
      <c r="D216" s="908"/>
      <c r="E216" s="908"/>
      <c r="F216" s="908"/>
      <c r="G216" s="951"/>
      <c r="H216" s="908"/>
      <c r="I216" s="908"/>
      <c r="J216" s="908"/>
      <c r="K216" s="908"/>
      <c r="L216" s="951"/>
      <c r="M216" s="908"/>
      <c r="N216" s="908"/>
      <c r="O216" s="908"/>
      <c r="P216" s="908"/>
      <c r="Q216" s="951"/>
      <c r="R216" s="908"/>
      <c r="S216" s="908"/>
      <c r="T216" s="908"/>
      <c r="U216" s="908"/>
      <c r="V216" s="951"/>
      <c r="W216" s="951"/>
      <c r="X216" s="951"/>
      <c r="Y216" s="951"/>
      <c r="Z216" s="951"/>
    </row>
    <row r="217" spans="1:26" ht="12.75" customHeight="1">
      <c r="A217" s="900"/>
      <c r="B217" s="951"/>
      <c r="C217" s="908"/>
      <c r="D217" s="908"/>
      <c r="E217" s="908"/>
      <c r="F217" s="908"/>
      <c r="G217" s="951"/>
      <c r="H217" s="908"/>
      <c r="I217" s="908"/>
      <c r="J217" s="908"/>
      <c r="K217" s="908"/>
      <c r="L217" s="951"/>
      <c r="M217" s="908"/>
      <c r="N217" s="908"/>
      <c r="O217" s="908"/>
      <c r="P217" s="908"/>
      <c r="Q217" s="951"/>
      <c r="R217" s="908"/>
      <c r="S217" s="908"/>
      <c r="T217" s="908"/>
      <c r="U217" s="908"/>
      <c r="V217" s="951"/>
      <c r="W217" s="951"/>
      <c r="X217" s="951"/>
      <c r="Y217" s="951"/>
      <c r="Z217" s="951"/>
    </row>
    <row r="218" spans="1:26" ht="12.75" customHeight="1">
      <c r="A218" s="900"/>
      <c r="B218" s="951"/>
      <c r="C218" s="908"/>
      <c r="D218" s="908"/>
      <c r="E218" s="908"/>
      <c r="F218" s="908"/>
      <c r="G218" s="951"/>
      <c r="H218" s="908"/>
      <c r="I218" s="908"/>
      <c r="J218" s="908"/>
      <c r="K218" s="908"/>
      <c r="L218" s="951"/>
      <c r="M218" s="908"/>
      <c r="N218" s="908"/>
      <c r="O218" s="908"/>
      <c r="P218" s="908"/>
      <c r="Q218" s="951"/>
      <c r="R218" s="908"/>
      <c r="S218" s="908"/>
      <c r="T218" s="908"/>
      <c r="U218" s="908"/>
      <c r="V218" s="951"/>
      <c r="W218" s="951"/>
      <c r="X218" s="951"/>
      <c r="Y218" s="951"/>
      <c r="Z218" s="951"/>
    </row>
    <row r="219" spans="1:26" ht="12.75" customHeight="1">
      <c r="A219" s="900"/>
      <c r="B219" s="951"/>
      <c r="C219" s="908"/>
      <c r="D219" s="908"/>
      <c r="E219" s="908"/>
      <c r="F219" s="908"/>
      <c r="G219" s="951"/>
      <c r="H219" s="908"/>
      <c r="I219" s="908"/>
      <c r="J219" s="908"/>
      <c r="K219" s="908"/>
      <c r="L219" s="951"/>
      <c r="M219" s="908"/>
      <c r="N219" s="908"/>
      <c r="O219" s="908"/>
      <c r="P219" s="908"/>
      <c r="Q219" s="951"/>
      <c r="R219" s="908"/>
      <c r="S219" s="908"/>
      <c r="T219" s="908"/>
      <c r="U219" s="908"/>
      <c r="V219" s="951"/>
      <c r="W219" s="951"/>
      <c r="X219" s="951"/>
      <c r="Y219" s="951"/>
      <c r="Z219" s="951"/>
    </row>
    <row r="220" spans="1:26" ht="12.75" customHeight="1">
      <c r="A220" s="900"/>
      <c r="B220" s="951"/>
      <c r="C220" s="908"/>
      <c r="D220" s="908"/>
      <c r="E220" s="908"/>
      <c r="F220" s="908"/>
      <c r="G220" s="951"/>
      <c r="H220" s="908"/>
      <c r="I220" s="908"/>
      <c r="J220" s="908"/>
      <c r="K220" s="908"/>
      <c r="L220" s="951"/>
      <c r="M220" s="908"/>
      <c r="N220" s="908"/>
      <c r="O220" s="908"/>
      <c r="P220" s="908"/>
      <c r="Q220" s="951"/>
      <c r="R220" s="908"/>
      <c r="S220" s="908"/>
      <c r="T220" s="908"/>
      <c r="U220" s="908"/>
      <c r="V220" s="951"/>
      <c r="W220" s="951"/>
      <c r="X220" s="951"/>
      <c r="Y220" s="951"/>
      <c r="Z220" s="951"/>
    </row>
    <row r="221" spans="1:26" ht="12.75" customHeight="1">
      <c r="A221" s="900"/>
      <c r="B221" s="951"/>
      <c r="C221" s="908"/>
      <c r="D221" s="908"/>
      <c r="E221" s="908"/>
      <c r="F221" s="908"/>
      <c r="G221" s="951"/>
      <c r="H221" s="908"/>
      <c r="I221" s="908"/>
      <c r="J221" s="908"/>
      <c r="K221" s="908"/>
      <c r="L221" s="951"/>
      <c r="M221" s="908"/>
      <c r="N221" s="908"/>
      <c r="O221" s="908"/>
      <c r="P221" s="908"/>
      <c r="Q221" s="951"/>
      <c r="R221" s="908"/>
      <c r="S221" s="908"/>
      <c r="T221" s="908"/>
      <c r="U221" s="908"/>
      <c r="V221" s="951"/>
      <c r="W221" s="951"/>
      <c r="X221" s="951"/>
      <c r="Y221" s="951"/>
      <c r="Z221" s="951"/>
    </row>
    <row r="222" spans="1:26" ht="12.75" customHeight="1">
      <c r="A222" s="900"/>
      <c r="B222" s="951"/>
      <c r="C222" s="908"/>
      <c r="D222" s="908"/>
      <c r="E222" s="908"/>
      <c r="F222" s="908"/>
      <c r="G222" s="951"/>
      <c r="H222" s="908"/>
      <c r="I222" s="908"/>
      <c r="J222" s="908"/>
      <c r="K222" s="908"/>
      <c r="L222" s="951"/>
      <c r="M222" s="908"/>
      <c r="N222" s="908"/>
      <c r="O222" s="908"/>
      <c r="P222" s="908"/>
      <c r="Q222" s="951"/>
      <c r="R222" s="908"/>
      <c r="S222" s="908"/>
      <c r="T222" s="908"/>
      <c r="U222" s="908"/>
      <c r="V222" s="951"/>
      <c r="W222" s="951"/>
      <c r="X222" s="951"/>
      <c r="Y222" s="951"/>
      <c r="Z222" s="951"/>
    </row>
    <row r="223" spans="1:26" ht="12.75" customHeight="1">
      <c r="A223" s="900"/>
      <c r="B223" s="951"/>
      <c r="C223" s="908"/>
      <c r="D223" s="908"/>
      <c r="E223" s="908"/>
      <c r="F223" s="908"/>
      <c r="G223" s="951"/>
      <c r="H223" s="908"/>
      <c r="I223" s="908"/>
      <c r="J223" s="908"/>
      <c r="K223" s="908"/>
      <c r="L223" s="951"/>
      <c r="M223" s="908"/>
      <c r="N223" s="908"/>
      <c r="O223" s="908"/>
      <c r="P223" s="908"/>
      <c r="Q223" s="951"/>
      <c r="R223" s="908"/>
      <c r="S223" s="908"/>
      <c r="T223" s="908"/>
      <c r="U223" s="908"/>
      <c r="V223" s="951"/>
      <c r="W223" s="951"/>
      <c r="X223" s="951"/>
      <c r="Y223" s="951"/>
      <c r="Z223" s="951"/>
    </row>
    <row r="224" spans="1:26" ht="12.75" customHeight="1">
      <c r="A224" s="900"/>
      <c r="B224" s="951"/>
      <c r="C224" s="908"/>
      <c r="D224" s="908"/>
      <c r="E224" s="908"/>
      <c r="F224" s="908"/>
      <c r="G224" s="951"/>
      <c r="H224" s="908"/>
      <c r="I224" s="908"/>
      <c r="J224" s="908"/>
      <c r="K224" s="908"/>
      <c r="L224" s="951"/>
      <c r="M224" s="908"/>
      <c r="N224" s="908"/>
      <c r="O224" s="908"/>
      <c r="P224" s="908"/>
      <c r="Q224" s="951"/>
      <c r="R224" s="908"/>
      <c r="S224" s="908"/>
      <c r="T224" s="908"/>
      <c r="U224" s="908"/>
      <c r="V224" s="951"/>
      <c r="W224" s="951"/>
      <c r="X224" s="951"/>
      <c r="Y224" s="951"/>
      <c r="Z224" s="951"/>
    </row>
    <row r="225" spans="1:26" ht="12.75" customHeight="1">
      <c r="A225" s="900"/>
      <c r="B225" s="951"/>
      <c r="C225" s="908"/>
      <c r="D225" s="908"/>
      <c r="E225" s="908"/>
      <c r="F225" s="908"/>
      <c r="G225" s="951"/>
      <c r="H225" s="908"/>
      <c r="I225" s="908"/>
      <c r="J225" s="908"/>
      <c r="K225" s="908"/>
      <c r="L225" s="951"/>
      <c r="M225" s="908"/>
      <c r="N225" s="908"/>
      <c r="O225" s="908"/>
      <c r="P225" s="908"/>
      <c r="Q225" s="951"/>
      <c r="R225" s="908"/>
      <c r="S225" s="908"/>
      <c r="T225" s="908"/>
      <c r="U225" s="908"/>
      <c r="V225" s="951"/>
      <c r="W225" s="951"/>
      <c r="X225" s="951"/>
      <c r="Y225" s="951"/>
      <c r="Z225" s="951"/>
    </row>
    <row r="226" spans="1:26" ht="12.75" customHeight="1">
      <c r="A226" s="900"/>
      <c r="B226" s="951"/>
      <c r="C226" s="908"/>
      <c r="D226" s="908"/>
      <c r="E226" s="908"/>
      <c r="F226" s="908"/>
      <c r="G226" s="951"/>
      <c r="H226" s="908"/>
      <c r="I226" s="908"/>
      <c r="J226" s="908"/>
      <c r="K226" s="908"/>
      <c r="L226" s="951"/>
      <c r="M226" s="908"/>
      <c r="N226" s="908"/>
      <c r="O226" s="908"/>
      <c r="P226" s="908"/>
      <c r="Q226" s="951"/>
      <c r="R226" s="908"/>
      <c r="S226" s="908"/>
      <c r="T226" s="908"/>
      <c r="U226" s="908"/>
      <c r="V226" s="951"/>
      <c r="W226" s="951"/>
      <c r="X226" s="951"/>
      <c r="Y226" s="951"/>
      <c r="Z226" s="951"/>
    </row>
    <row r="227" spans="1:26" ht="12.75" customHeight="1">
      <c r="A227" s="900"/>
      <c r="B227" s="951"/>
      <c r="C227" s="908"/>
      <c r="D227" s="908"/>
      <c r="E227" s="908"/>
      <c r="F227" s="908"/>
      <c r="G227" s="951"/>
      <c r="H227" s="908"/>
      <c r="I227" s="908"/>
      <c r="J227" s="908"/>
      <c r="K227" s="908"/>
      <c r="L227" s="951"/>
      <c r="M227" s="908"/>
      <c r="N227" s="908"/>
      <c r="O227" s="908"/>
      <c r="P227" s="908"/>
      <c r="Q227" s="951"/>
      <c r="R227" s="908"/>
      <c r="S227" s="908"/>
      <c r="T227" s="908"/>
      <c r="U227" s="908"/>
      <c r="V227" s="951"/>
      <c r="W227" s="951"/>
      <c r="X227" s="951"/>
      <c r="Y227" s="951"/>
      <c r="Z227" s="951"/>
    </row>
    <row r="228" spans="1:26" ht="12.75" customHeight="1">
      <c r="A228" s="900"/>
      <c r="B228" s="951"/>
      <c r="C228" s="908"/>
      <c r="D228" s="908"/>
      <c r="E228" s="908"/>
      <c r="F228" s="908"/>
      <c r="G228" s="951"/>
      <c r="H228" s="908"/>
      <c r="I228" s="908"/>
      <c r="J228" s="908"/>
      <c r="K228" s="908"/>
      <c r="L228" s="951"/>
      <c r="M228" s="908"/>
      <c r="N228" s="908"/>
      <c r="O228" s="908"/>
      <c r="P228" s="908"/>
      <c r="Q228" s="951"/>
      <c r="R228" s="908"/>
      <c r="S228" s="908"/>
      <c r="T228" s="908"/>
      <c r="U228" s="908"/>
      <c r="V228" s="951"/>
      <c r="W228" s="951"/>
      <c r="X228" s="951"/>
      <c r="Y228" s="951"/>
      <c r="Z228" s="951"/>
    </row>
    <row r="229" spans="1:26" ht="12.75" customHeight="1">
      <c r="A229" s="900"/>
      <c r="B229" s="951"/>
      <c r="C229" s="908"/>
      <c r="D229" s="908"/>
      <c r="E229" s="908"/>
      <c r="F229" s="908"/>
      <c r="G229" s="951"/>
      <c r="H229" s="908"/>
      <c r="I229" s="908"/>
      <c r="J229" s="908"/>
      <c r="K229" s="908"/>
      <c r="L229" s="951"/>
      <c r="M229" s="908"/>
      <c r="N229" s="908"/>
      <c r="O229" s="908"/>
      <c r="P229" s="908"/>
      <c r="Q229" s="951"/>
      <c r="R229" s="908"/>
      <c r="S229" s="908"/>
      <c r="T229" s="908"/>
      <c r="U229" s="908"/>
      <c r="V229" s="951"/>
      <c r="W229" s="951"/>
      <c r="X229" s="951"/>
      <c r="Y229" s="951"/>
      <c r="Z229" s="951"/>
    </row>
    <row r="230" spans="1:26" ht="12.75" customHeight="1">
      <c r="A230" s="900"/>
      <c r="B230" s="951"/>
      <c r="C230" s="908"/>
      <c r="D230" s="908"/>
      <c r="E230" s="908"/>
      <c r="F230" s="908"/>
      <c r="G230" s="951"/>
      <c r="H230" s="908"/>
      <c r="I230" s="908"/>
      <c r="J230" s="908"/>
      <c r="K230" s="908"/>
      <c r="L230" s="951"/>
      <c r="M230" s="908"/>
      <c r="N230" s="908"/>
      <c r="O230" s="908"/>
      <c r="P230" s="908"/>
      <c r="Q230" s="951"/>
      <c r="R230" s="908"/>
      <c r="S230" s="908"/>
      <c r="T230" s="908"/>
      <c r="U230" s="908"/>
      <c r="V230" s="951"/>
      <c r="W230" s="951"/>
      <c r="X230" s="951"/>
      <c r="Y230" s="951"/>
      <c r="Z230" s="951"/>
    </row>
    <row r="231" spans="1:26" ht="12.75" customHeight="1">
      <c r="A231" s="900"/>
      <c r="B231" s="951"/>
      <c r="C231" s="908"/>
      <c r="D231" s="908"/>
      <c r="E231" s="908"/>
      <c r="F231" s="908"/>
      <c r="G231" s="951"/>
      <c r="H231" s="908"/>
      <c r="I231" s="908"/>
      <c r="J231" s="908"/>
      <c r="K231" s="908"/>
      <c r="L231" s="951"/>
      <c r="M231" s="908"/>
      <c r="N231" s="908"/>
      <c r="O231" s="908"/>
      <c r="P231" s="908"/>
      <c r="Q231" s="951"/>
      <c r="R231" s="908"/>
      <c r="S231" s="908"/>
      <c r="T231" s="908"/>
      <c r="U231" s="908"/>
      <c r="V231" s="951"/>
      <c r="W231" s="951"/>
      <c r="X231" s="951"/>
      <c r="Y231" s="951"/>
      <c r="Z231" s="951"/>
    </row>
    <row r="232" spans="1:26" ht="12.75" customHeight="1">
      <c r="A232" s="900"/>
      <c r="B232" s="951"/>
      <c r="C232" s="908"/>
      <c r="D232" s="908"/>
      <c r="E232" s="908"/>
      <c r="F232" s="908"/>
      <c r="G232" s="951"/>
      <c r="H232" s="908"/>
      <c r="I232" s="908"/>
      <c r="J232" s="908"/>
      <c r="K232" s="908"/>
      <c r="L232" s="951"/>
      <c r="M232" s="908"/>
      <c r="N232" s="908"/>
      <c r="O232" s="908"/>
      <c r="P232" s="908"/>
      <c r="Q232" s="951"/>
      <c r="R232" s="908"/>
      <c r="S232" s="908"/>
      <c r="T232" s="908"/>
      <c r="U232" s="908"/>
      <c r="V232" s="951"/>
      <c r="W232" s="951"/>
      <c r="X232" s="951"/>
      <c r="Y232" s="951"/>
      <c r="Z232" s="951"/>
    </row>
    <row r="233" spans="1:26" ht="12.75" customHeight="1">
      <c r="A233" s="900"/>
      <c r="B233" s="951"/>
      <c r="C233" s="908"/>
      <c r="D233" s="908"/>
      <c r="E233" s="908"/>
      <c r="F233" s="908"/>
      <c r="G233" s="951"/>
      <c r="H233" s="908"/>
      <c r="I233" s="908"/>
      <c r="J233" s="908"/>
      <c r="K233" s="908"/>
      <c r="L233" s="951"/>
      <c r="M233" s="908"/>
      <c r="N233" s="908"/>
      <c r="O233" s="908"/>
      <c r="P233" s="908"/>
      <c r="Q233" s="951"/>
      <c r="R233" s="908"/>
      <c r="S233" s="908"/>
      <c r="T233" s="908"/>
      <c r="U233" s="908"/>
      <c r="V233" s="951"/>
      <c r="W233" s="951"/>
      <c r="X233" s="951"/>
      <c r="Y233" s="951"/>
      <c r="Z233" s="951"/>
    </row>
    <row r="234" spans="1:26" ht="12.75" customHeight="1">
      <c r="A234" s="900"/>
      <c r="B234" s="951"/>
      <c r="C234" s="908"/>
      <c r="D234" s="908"/>
      <c r="E234" s="908"/>
      <c r="F234" s="908"/>
      <c r="G234" s="951"/>
      <c r="H234" s="908"/>
      <c r="I234" s="908"/>
      <c r="J234" s="908"/>
      <c r="K234" s="908"/>
      <c r="L234" s="951"/>
      <c r="M234" s="908"/>
      <c r="N234" s="908"/>
      <c r="O234" s="908"/>
      <c r="P234" s="908"/>
      <c r="Q234" s="951"/>
      <c r="R234" s="908"/>
      <c r="S234" s="908"/>
      <c r="T234" s="908"/>
      <c r="U234" s="908"/>
      <c r="V234" s="951"/>
      <c r="W234" s="951"/>
      <c r="X234" s="951"/>
      <c r="Y234" s="951"/>
      <c r="Z234" s="951"/>
    </row>
    <row r="235" spans="1:26" ht="12.75" customHeight="1">
      <c r="A235" s="900"/>
      <c r="B235" s="951"/>
      <c r="C235" s="908"/>
      <c r="D235" s="908"/>
      <c r="E235" s="908"/>
      <c r="F235" s="908"/>
      <c r="G235" s="951"/>
      <c r="H235" s="908"/>
      <c r="I235" s="908"/>
      <c r="J235" s="908"/>
      <c r="K235" s="908"/>
      <c r="L235" s="951"/>
      <c r="M235" s="908"/>
      <c r="N235" s="908"/>
      <c r="O235" s="908"/>
      <c r="P235" s="908"/>
      <c r="Q235" s="951"/>
      <c r="R235" s="908"/>
      <c r="S235" s="908"/>
      <c r="T235" s="908"/>
      <c r="U235" s="908"/>
      <c r="V235" s="951"/>
      <c r="W235" s="951"/>
      <c r="X235" s="951"/>
      <c r="Y235" s="951"/>
      <c r="Z235" s="951"/>
    </row>
    <row r="236" spans="1:26" ht="12.75" customHeight="1">
      <c r="A236" s="900"/>
      <c r="B236" s="951"/>
      <c r="C236" s="908"/>
      <c r="D236" s="908"/>
      <c r="E236" s="908"/>
      <c r="F236" s="908"/>
      <c r="G236" s="951"/>
      <c r="H236" s="908"/>
      <c r="I236" s="908"/>
      <c r="J236" s="908"/>
      <c r="K236" s="908"/>
      <c r="L236" s="951"/>
      <c r="M236" s="908"/>
      <c r="N236" s="908"/>
      <c r="O236" s="908"/>
      <c r="P236" s="908"/>
      <c r="Q236" s="951"/>
      <c r="R236" s="908"/>
      <c r="S236" s="908"/>
      <c r="T236" s="908"/>
      <c r="U236" s="908"/>
      <c r="V236" s="951"/>
      <c r="W236" s="951"/>
      <c r="X236" s="951"/>
      <c r="Y236" s="951"/>
      <c r="Z236" s="951"/>
    </row>
    <row r="237" spans="1:26" ht="12.75" customHeight="1">
      <c r="A237" s="900"/>
      <c r="B237" s="951"/>
      <c r="C237" s="908"/>
      <c r="D237" s="908"/>
      <c r="E237" s="908"/>
      <c r="F237" s="908"/>
      <c r="G237" s="951"/>
      <c r="H237" s="908"/>
      <c r="I237" s="908"/>
      <c r="J237" s="908"/>
      <c r="K237" s="908"/>
      <c r="L237" s="951"/>
      <c r="M237" s="908"/>
      <c r="N237" s="908"/>
      <c r="O237" s="908"/>
      <c r="P237" s="908"/>
      <c r="Q237" s="951"/>
      <c r="R237" s="908"/>
      <c r="S237" s="908"/>
      <c r="T237" s="908"/>
      <c r="U237" s="908"/>
      <c r="V237" s="951"/>
      <c r="W237" s="951"/>
      <c r="X237" s="951"/>
      <c r="Y237" s="951"/>
      <c r="Z237" s="951"/>
    </row>
    <row r="238" spans="1:26" ht="12.75" customHeight="1">
      <c r="A238" s="900"/>
      <c r="B238" s="951"/>
      <c r="C238" s="908"/>
      <c r="D238" s="908"/>
      <c r="E238" s="908"/>
      <c r="F238" s="908"/>
      <c r="G238" s="951"/>
      <c r="H238" s="908"/>
      <c r="I238" s="908"/>
      <c r="J238" s="908"/>
      <c r="K238" s="908"/>
      <c r="L238" s="951"/>
      <c r="M238" s="908"/>
      <c r="N238" s="908"/>
      <c r="O238" s="908"/>
      <c r="P238" s="908"/>
      <c r="Q238" s="951"/>
      <c r="R238" s="908"/>
      <c r="S238" s="908"/>
      <c r="T238" s="908"/>
      <c r="U238" s="908"/>
      <c r="V238" s="951"/>
      <c r="W238" s="951"/>
      <c r="X238" s="951"/>
      <c r="Y238" s="951"/>
      <c r="Z238" s="951"/>
    </row>
    <row r="239" spans="1:26" ht="12.75" customHeight="1">
      <c r="A239" s="900"/>
      <c r="B239" s="951"/>
      <c r="C239" s="908"/>
      <c r="D239" s="908"/>
      <c r="E239" s="908"/>
      <c r="F239" s="908"/>
      <c r="G239" s="951"/>
      <c r="H239" s="908"/>
      <c r="I239" s="908"/>
      <c r="J239" s="908"/>
      <c r="K239" s="908"/>
      <c r="L239" s="951"/>
      <c r="M239" s="908"/>
      <c r="N239" s="908"/>
      <c r="O239" s="908"/>
      <c r="P239" s="908"/>
      <c r="Q239" s="951"/>
      <c r="R239" s="908"/>
      <c r="S239" s="908"/>
      <c r="T239" s="908"/>
      <c r="U239" s="908"/>
      <c r="V239" s="951"/>
      <c r="W239" s="951"/>
      <c r="X239" s="951"/>
      <c r="Y239" s="951"/>
      <c r="Z239" s="951"/>
    </row>
    <row r="240" spans="1:26" ht="12.75" customHeight="1">
      <c r="A240" s="900"/>
      <c r="B240" s="951"/>
      <c r="C240" s="908"/>
      <c r="D240" s="908"/>
      <c r="E240" s="908"/>
      <c r="F240" s="908"/>
      <c r="G240" s="951"/>
      <c r="H240" s="908"/>
      <c r="I240" s="908"/>
      <c r="J240" s="908"/>
      <c r="K240" s="908"/>
      <c r="L240" s="951"/>
      <c r="M240" s="908"/>
      <c r="N240" s="908"/>
      <c r="O240" s="908"/>
      <c r="P240" s="908"/>
      <c r="Q240" s="951"/>
      <c r="R240" s="908"/>
      <c r="S240" s="908"/>
      <c r="T240" s="908"/>
      <c r="U240" s="908"/>
      <c r="V240" s="951"/>
      <c r="W240" s="951"/>
      <c r="X240" s="951"/>
      <c r="Y240" s="951"/>
      <c r="Z240" s="951"/>
    </row>
    <row r="241" spans="1:26" ht="12.75" customHeight="1">
      <c r="A241" s="900"/>
      <c r="B241" s="951"/>
      <c r="C241" s="908"/>
      <c r="D241" s="908"/>
      <c r="E241" s="908"/>
      <c r="F241" s="908"/>
      <c r="G241" s="951"/>
      <c r="H241" s="908"/>
      <c r="I241" s="908"/>
      <c r="J241" s="908"/>
      <c r="K241" s="908"/>
      <c r="L241" s="951"/>
      <c r="M241" s="908"/>
      <c r="N241" s="908"/>
      <c r="O241" s="908"/>
      <c r="P241" s="908"/>
      <c r="Q241" s="951"/>
      <c r="R241" s="908"/>
      <c r="S241" s="908"/>
      <c r="T241" s="908"/>
      <c r="U241" s="908"/>
      <c r="V241" s="951"/>
      <c r="W241" s="951"/>
      <c r="X241" s="951"/>
      <c r="Y241" s="951"/>
      <c r="Z241" s="951"/>
    </row>
    <row r="242" spans="1:26" ht="12.75" customHeight="1">
      <c r="A242" s="900"/>
      <c r="B242" s="951"/>
      <c r="C242" s="908"/>
      <c r="D242" s="908"/>
      <c r="E242" s="908"/>
      <c r="F242" s="908"/>
      <c r="G242" s="951"/>
      <c r="H242" s="908"/>
      <c r="I242" s="908"/>
      <c r="J242" s="908"/>
      <c r="K242" s="908"/>
      <c r="L242" s="951"/>
      <c r="M242" s="908"/>
      <c r="N242" s="908"/>
      <c r="O242" s="908"/>
      <c r="P242" s="908"/>
      <c r="Q242" s="951"/>
      <c r="R242" s="908"/>
      <c r="S242" s="908"/>
      <c r="T242" s="908"/>
      <c r="U242" s="908"/>
      <c r="V242" s="951"/>
      <c r="W242" s="951"/>
      <c r="X242" s="951"/>
      <c r="Y242" s="951"/>
      <c r="Z242" s="951"/>
    </row>
    <row r="243" spans="1:26" ht="12.75" customHeight="1">
      <c r="A243" s="900"/>
      <c r="B243" s="951"/>
      <c r="C243" s="908"/>
      <c r="D243" s="908"/>
      <c r="E243" s="908"/>
      <c r="F243" s="908"/>
      <c r="G243" s="951"/>
      <c r="H243" s="908"/>
      <c r="I243" s="908"/>
      <c r="J243" s="908"/>
      <c r="K243" s="908"/>
      <c r="L243" s="951"/>
      <c r="M243" s="908"/>
      <c r="N243" s="908"/>
      <c r="O243" s="908"/>
      <c r="P243" s="908"/>
      <c r="Q243" s="951"/>
      <c r="R243" s="908"/>
      <c r="S243" s="908"/>
      <c r="T243" s="908"/>
      <c r="U243" s="908"/>
      <c r="V243" s="951"/>
      <c r="W243" s="951"/>
      <c r="X243" s="951"/>
      <c r="Y243" s="951"/>
      <c r="Z243" s="951"/>
    </row>
    <row r="244" spans="1:26" ht="12.75" customHeight="1">
      <c r="A244" s="900"/>
      <c r="B244" s="951"/>
      <c r="C244" s="908"/>
      <c r="D244" s="908"/>
      <c r="E244" s="908"/>
      <c r="F244" s="908"/>
      <c r="G244" s="951"/>
      <c r="H244" s="908"/>
      <c r="I244" s="908"/>
      <c r="J244" s="908"/>
      <c r="K244" s="908"/>
      <c r="L244" s="951"/>
      <c r="M244" s="908"/>
      <c r="N244" s="908"/>
      <c r="O244" s="908"/>
      <c r="P244" s="908"/>
      <c r="Q244" s="951"/>
      <c r="R244" s="908"/>
      <c r="S244" s="908"/>
      <c r="T244" s="908"/>
      <c r="U244" s="908"/>
      <c r="V244" s="951"/>
      <c r="W244" s="951"/>
      <c r="X244" s="951"/>
      <c r="Y244" s="951"/>
      <c r="Z244" s="951"/>
    </row>
    <row r="245" spans="1:26" ht="12.75" customHeight="1">
      <c r="A245" s="900"/>
      <c r="B245" s="951"/>
      <c r="C245" s="908"/>
      <c r="D245" s="908"/>
      <c r="E245" s="908"/>
      <c r="F245" s="908"/>
      <c r="G245" s="951"/>
      <c r="H245" s="908"/>
      <c r="I245" s="908"/>
      <c r="J245" s="908"/>
      <c r="K245" s="908"/>
      <c r="L245" s="951"/>
      <c r="M245" s="908"/>
      <c r="N245" s="908"/>
      <c r="O245" s="908"/>
      <c r="P245" s="908"/>
      <c r="Q245" s="951"/>
      <c r="R245" s="908"/>
      <c r="S245" s="908"/>
      <c r="T245" s="908"/>
      <c r="U245" s="908"/>
      <c r="V245" s="951"/>
      <c r="W245" s="951"/>
      <c r="X245" s="951"/>
      <c r="Y245" s="951"/>
      <c r="Z245" s="951"/>
    </row>
    <row r="246" spans="1:26" ht="12.75" customHeight="1">
      <c r="A246" s="900"/>
      <c r="B246" s="951"/>
      <c r="C246" s="908"/>
      <c r="D246" s="908"/>
      <c r="E246" s="908"/>
      <c r="F246" s="908"/>
      <c r="G246" s="951"/>
      <c r="H246" s="908"/>
      <c r="I246" s="908"/>
      <c r="J246" s="908"/>
      <c r="K246" s="908"/>
      <c r="L246" s="951"/>
      <c r="M246" s="908"/>
      <c r="N246" s="908"/>
      <c r="O246" s="908"/>
      <c r="P246" s="908"/>
      <c r="Q246" s="951"/>
      <c r="R246" s="908"/>
      <c r="S246" s="908"/>
      <c r="T246" s="908"/>
      <c r="U246" s="908"/>
      <c r="V246" s="951"/>
      <c r="W246" s="951"/>
      <c r="X246" s="951"/>
      <c r="Y246" s="951"/>
      <c r="Z246" s="951"/>
    </row>
    <row r="247" spans="1:26" ht="12.75" customHeight="1">
      <c r="A247" s="900"/>
      <c r="B247" s="951"/>
      <c r="C247" s="908"/>
      <c r="D247" s="908"/>
      <c r="E247" s="908"/>
      <c r="F247" s="908"/>
      <c r="G247" s="951"/>
      <c r="H247" s="908"/>
      <c r="I247" s="908"/>
      <c r="J247" s="908"/>
      <c r="K247" s="908"/>
      <c r="L247" s="951"/>
      <c r="M247" s="908"/>
      <c r="N247" s="908"/>
      <c r="O247" s="908"/>
      <c r="P247" s="908"/>
      <c r="Q247" s="951"/>
      <c r="R247" s="908"/>
      <c r="S247" s="908"/>
      <c r="T247" s="908"/>
      <c r="U247" s="908"/>
      <c r="V247" s="951"/>
      <c r="W247" s="951"/>
      <c r="X247" s="951"/>
      <c r="Y247" s="951"/>
      <c r="Z247" s="951"/>
    </row>
    <row r="248" spans="1:26" ht="12.75" customHeight="1">
      <c r="A248" s="900"/>
      <c r="B248" s="951"/>
      <c r="C248" s="908"/>
      <c r="D248" s="908"/>
      <c r="E248" s="908"/>
      <c r="F248" s="908"/>
      <c r="G248" s="951"/>
      <c r="H248" s="908"/>
      <c r="I248" s="908"/>
      <c r="J248" s="908"/>
      <c r="K248" s="908"/>
      <c r="L248" s="951"/>
      <c r="M248" s="908"/>
      <c r="N248" s="908"/>
      <c r="O248" s="908"/>
      <c r="P248" s="908"/>
      <c r="Q248" s="951"/>
      <c r="R248" s="908"/>
      <c r="S248" s="908"/>
      <c r="T248" s="908"/>
      <c r="U248" s="908"/>
      <c r="V248" s="951"/>
      <c r="W248" s="951"/>
      <c r="X248" s="951"/>
      <c r="Y248" s="951"/>
      <c r="Z248" s="951"/>
    </row>
    <row r="249" spans="1:26" ht="12.75" customHeight="1">
      <c r="A249" s="900"/>
      <c r="B249" s="951"/>
      <c r="C249" s="908"/>
      <c r="D249" s="908"/>
      <c r="E249" s="908"/>
      <c r="F249" s="908"/>
      <c r="G249" s="951"/>
      <c r="H249" s="908"/>
      <c r="I249" s="908"/>
      <c r="J249" s="908"/>
      <c r="K249" s="908"/>
      <c r="L249" s="951"/>
      <c r="M249" s="908"/>
      <c r="N249" s="908"/>
      <c r="O249" s="908"/>
      <c r="P249" s="908"/>
      <c r="Q249" s="951"/>
      <c r="R249" s="908"/>
      <c r="S249" s="908"/>
      <c r="T249" s="908"/>
      <c r="U249" s="908"/>
      <c r="V249" s="951"/>
      <c r="W249" s="951"/>
      <c r="X249" s="951"/>
      <c r="Y249" s="951"/>
      <c r="Z249" s="951"/>
    </row>
    <row r="250" spans="1:26" ht="12.75" customHeight="1">
      <c r="A250" s="900"/>
      <c r="B250" s="951"/>
      <c r="C250" s="908"/>
      <c r="D250" s="908"/>
      <c r="E250" s="908"/>
      <c r="F250" s="908"/>
      <c r="G250" s="951"/>
      <c r="H250" s="908"/>
      <c r="I250" s="908"/>
      <c r="J250" s="908"/>
      <c r="K250" s="908"/>
      <c r="L250" s="951"/>
      <c r="M250" s="908"/>
      <c r="N250" s="908"/>
      <c r="O250" s="908"/>
      <c r="P250" s="908"/>
      <c r="Q250" s="951"/>
      <c r="R250" s="908"/>
      <c r="S250" s="908"/>
      <c r="T250" s="908"/>
      <c r="U250" s="908"/>
      <c r="V250" s="951"/>
      <c r="W250" s="951"/>
      <c r="X250" s="951"/>
      <c r="Y250" s="951"/>
      <c r="Z250" s="951"/>
    </row>
    <row r="251" spans="1:26" ht="12.75" customHeight="1">
      <c r="A251" s="900"/>
      <c r="B251" s="951"/>
      <c r="C251" s="908"/>
      <c r="D251" s="908"/>
      <c r="E251" s="908"/>
      <c r="F251" s="908"/>
      <c r="G251" s="951"/>
      <c r="H251" s="908"/>
      <c r="I251" s="908"/>
      <c r="J251" s="908"/>
      <c r="K251" s="908"/>
      <c r="L251" s="951"/>
      <c r="M251" s="908"/>
      <c r="N251" s="908"/>
      <c r="O251" s="908"/>
      <c r="P251" s="908"/>
      <c r="Q251" s="951"/>
      <c r="R251" s="908"/>
      <c r="S251" s="908"/>
      <c r="T251" s="908"/>
      <c r="U251" s="908"/>
      <c r="V251" s="951"/>
      <c r="W251" s="951"/>
      <c r="X251" s="951"/>
      <c r="Y251" s="951"/>
      <c r="Z251" s="951"/>
    </row>
    <row r="252" spans="1:26" ht="12.75" customHeight="1">
      <c r="A252" s="900"/>
      <c r="B252" s="951"/>
      <c r="C252" s="908"/>
      <c r="D252" s="908"/>
      <c r="E252" s="908"/>
      <c r="F252" s="908"/>
      <c r="G252" s="951"/>
      <c r="H252" s="908"/>
      <c r="I252" s="908"/>
      <c r="J252" s="908"/>
      <c r="K252" s="908"/>
      <c r="L252" s="951"/>
      <c r="M252" s="908"/>
      <c r="N252" s="908"/>
      <c r="O252" s="908"/>
      <c r="P252" s="908"/>
      <c r="Q252" s="951"/>
      <c r="R252" s="908"/>
      <c r="S252" s="908"/>
      <c r="T252" s="908"/>
      <c r="U252" s="908"/>
      <c r="V252" s="951"/>
      <c r="W252" s="951"/>
      <c r="X252" s="951"/>
      <c r="Y252" s="951"/>
      <c r="Z252" s="951"/>
    </row>
    <row r="253" spans="1:26" ht="12.75" customHeight="1">
      <c r="A253" s="900"/>
      <c r="B253" s="951"/>
      <c r="C253" s="908"/>
      <c r="D253" s="908"/>
      <c r="E253" s="908"/>
      <c r="F253" s="908"/>
      <c r="G253" s="951"/>
      <c r="H253" s="908"/>
      <c r="I253" s="908"/>
      <c r="J253" s="908"/>
      <c r="K253" s="908"/>
      <c r="L253" s="951"/>
      <c r="M253" s="908"/>
      <c r="N253" s="908"/>
      <c r="O253" s="908"/>
      <c r="P253" s="908"/>
      <c r="Q253" s="951"/>
      <c r="R253" s="908"/>
      <c r="S253" s="908"/>
      <c r="T253" s="908"/>
      <c r="U253" s="908"/>
      <c r="V253" s="951"/>
      <c r="W253" s="951"/>
      <c r="X253" s="951"/>
      <c r="Y253" s="951"/>
      <c r="Z253" s="951"/>
    </row>
    <row r="254" spans="1:26" ht="12.75" customHeight="1">
      <c r="A254" s="900"/>
      <c r="B254" s="951"/>
      <c r="C254" s="908"/>
      <c r="D254" s="908"/>
      <c r="E254" s="908"/>
      <c r="F254" s="908"/>
      <c r="G254" s="951"/>
      <c r="H254" s="908"/>
      <c r="I254" s="908"/>
      <c r="J254" s="908"/>
      <c r="K254" s="908"/>
      <c r="L254" s="951"/>
      <c r="M254" s="908"/>
      <c r="N254" s="908"/>
      <c r="O254" s="908"/>
      <c r="P254" s="908"/>
      <c r="Q254" s="951"/>
      <c r="R254" s="908"/>
      <c r="S254" s="908"/>
      <c r="T254" s="908"/>
      <c r="U254" s="908"/>
      <c r="V254" s="951"/>
      <c r="W254" s="951"/>
      <c r="X254" s="951"/>
      <c r="Y254" s="951"/>
      <c r="Z254" s="951"/>
    </row>
    <row r="255" spans="1:26" ht="12.75" customHeight="1">
      <c r="A255" s="900"/>
      <c r="B255" s="951"/>
      <c r="C255" s="908"/>
      <c r="D255" s="908"/>
      <c r="E255" s="908"/>
      <c r="F255" s="908"/>
      <c r="G255" s="951"/>
      <c r="H255" s="908"/>
      <c r="I255" s="908"/>
      <c r="J255" s="908"/>
      <c r="K255" s="908"/>
      <c r="L255" s="951"/>
      <c r="M255" s="908"/>
      <c r="N255" s="908"/>
      <c r="O255" s="908"/>
      <c r="P255" s="908"/>
      <c r="Q255" s="951"/>
      <c r="R255" s="908"/>
      <c r="S255" s="908"/>
      <c r="T255" s="908"/>
      <c r="U255" s="908"/>
      <c r="V255" s="951"/>
      <c r="W255" s="951"/>
      <c r="X255" s="951"/>
      <c r="Y255" s="951"/>
      <c r="Z255" s="951"/>
    </row>
    <row r="256" spans="1:26" ht="12.75" customHeight="1">
      <c r="A256" s="900"/>
      <c r="B256" s="951"/>
      <c r="C256" s="908"/>
      <c r="D256" s="908"/>
      <c r="E256" s="908"/>
      <c r="F256" s="908"/>
      <c r="G256" s="951"/>
      <c r="H256" s="908"/>
      <c r="I256" s="908"/>
      <c r="J256" s="908"/>
      <c r="K256" s="908"/>
      <c r="L256" s="951"/>
      <c r="M256" s="908"/>
      <c r="N256" s="908"/>
      <c r="O256" s="908"/>
      <c r="P256" s="908"/>
      <c r="Q256" s="951"/>
      <c r="R256" s="908"/>
      <c r="S256" s="908"/>
      <c r="T256" s="908"/>
      <c r="U256" s="908"/>
      <c r="V256" s="951"/>
      <c r="W256" s="951"/>
      <c r="X256" s="951"/>
      <c r="Y256" s="951"/>
      <c r="Z256" s="951"/>
    </row>
    <row r="257" spans="1:26" ht="12.75" customHeight="1">
      <c r="A257" s="900"/>
      <c r="B257" s="951"/>
      <c r="C257" s="908"/>
      <c r="D257" s="908"/>
      <c r="E257" s="908"/>
      <c r="F257" s="908"/>
      <c r="G257" s="951"/>
      <c r="H257" s="908"/>
      <c r="I257" s="908"/>
      <c r="J257" s="908"/>
      <c r="K257" s="908"/>
      <c r="L257" s="951"/>
      <c r="M257" s="908"/>
      <c r="N257" s="908"/>
      <c r="O257" s="908"/>
      <c r="P257" s="908"/>
      <c r="Q257" s="951"/>
      <c r="R257" s="908"/>
      <c r="S257" s="908"/>
      <c r="T257" s="908"/>
      <c r="U257" s="908"/>
      <c r="V257" s="951"/>
      <c r="W257" s="951"/>
      <c r="X257" s="951"/>
      <c r="Y257" s="951"/>
      <c r="Z257" s="951"/>
    </row>
    <row r="258" spans="1:26" ht="12.75" customHeight="1">
      <c r="A258" s="900"/>
      <c r="B258" s="951"/>
      <c r="C258" s="908"/>
      <c r="D258" s="908"/>
      <c r="E258" s="908"/>
      <c r="F258" s="908"/>
      <c r="G258" s="951"/>
      <c r="H258" s="908"/>
      <c r="I258" s="908"/>
      <c r="J258" s="908"/>
      <c r="K258" s="908"/>
      <c r="L258" s="951"/>
      <c r="M258" s="908"/>
      <c r="N258" s="908"/>
      <c r="O258" s="908"/>
      <c r="P258" s="908"/>
      <c r="Q258" s="951"/>
      <c r="R258" s="908"/>
      <c r="S258" s="908"/>
      <c r="T258" s="908"/>
      <c r="U258" s="908"/>
      <c r="V258" s="951"/>
      <c r="W258" s="951"/>
      <c r="X258" s="951"/>
      <c r="Y258" s="951"/>
      <c r="Z258" s="951"/>
    </row>
    <row r="259" spans="1:26" ht="12.75" customHeight="1">
      <c r="A259" s="900"/>
      <c r="B259" s="951"/>
      <c r="C259" s="908"/>
      <c r="D259" s="908"/>
      <c r="E259" s="908"/>
      <c r="F259" s="908"/>
      <c r="G259" s="951"/>
      <c r="H259" s="908"/>
      <c r="I259" s="908"/>
      <c r="J259" s="908"/>
      <c r="K259" s="908"/>
      <c r="L259" s="951"/>
      <c r="M259" s="908"/>
      <c r="N259" s="908"/>
      <c r="O259" s="908"/>
      <c r="P259" s="908"/>
      <c r="Q259" s="951"/>
      <c r="R259" s="908"/>
      <c r="S259" s="908"/>
      <c r="T259" s="908"/>
      <c r="U259" s="908"/>
      <c r="V259" s="951"/>
      <c r="W259" s="951"/>
      <c r="X259" s="951"/>
      <c r="Y259" s="951"/>
      <c r="Z259" s="951"/>
    </row>
    <row r="260" spans="1:26" ht="12.75" customHeight="1">
      <c r="A260" s="900"/>
      <c r="B260" s="951"/>
      <c r="C260" s="908"/>
      <c r="D260" s="908"/>
      <c r="E260" s="908"/>
      <c r="F260" s="908"/>
      <c r="G260" s="951"/>
      <c r="H260" s="908"/>
      <c r="I260" s="908"/>
      <c r="J260" s="908"/>
      <c r="K260" s="908"/>
      <c r="L260" s="951"/>
      <c r="M260" s="908"/>
      <c r="N260" s="908"/>
      <c r="O260" s="908"/>
      <c r="P260" s="908"/>
      <c r="Q260" s="951"/>
      <c r="R260" s="908"/>
      <c r="S260" s="908"/>
      <c r="T260" s="908"/>
      <c r="U260" s="908"/>
      <c r="V260" s="951"/>
      <c r="W260" s="951"/>
      <c r="X260" s="951"/>
      <c r="Y260" s="951"/>
      <c r="Z260" s="951"/>
    </row>
    <row r="261" spans="1:26" ht="12.75" customHeight="1">
      <c r="A261" s="900"/>
      <c r="B261" s="951"/>
      <c r="C261" s="908"/>
      <c r="D261" s="908"/>
      <c r="E261" s="908"/>
      <c r="F261" s="908"/>
      <c r="G261" s="951"/>
      <c r="H261" s="908"/>
      <c r="I261" s="908"/>
      <c r="J261" s="908"/>
      <c r="K261" s="908"/>
      <c r="L261" s="951"/>
      <c r="M261" s="908"/>
      <c r="N261" s="908"/>
      <c r="O261" s="908"/>
      <c r="P261" s="908"/>
      <c r="Q261" s="951"/>
      <c r="R261" s="908"/>
      <c r="S261" s="908"/>
      <c r="T261" s="908"/>
      <c r="U261" s="908"/>
      <c r="V261" s="951"/>
      <c r="W261" s="951"/>
      <c r="X261" s="951"/>
      <c r="Y261" s="951"/>
      <c r="Z261" s="951"/>
    </row>
    <row r="262" spans="1:26" ht="12.75" customHeight="1">
      <c r="A262" s="900"/>
      <c r="B262" s="951"/>
      <c r="C262" s="908"/>
      <c r="D262" s="908"/>
      <c r="E262" s="908"/>
      <c r="F262" s="908"/>
      <c r="G262" s="951"/>
      <c r="H262" s="908"/>
      <c r="I262" s="908"/>
      <c r="J262" s="908"/>
      <c r="K262" s="908"/>
      <c r="L262" s="951"/>
      <c r="M262" s="908"/>
      <c r="N262" s="908"/>
      <c r="O262" s="908"/>
      <c r="P262" s="908"/>
      <c r="Q262" s="951"/>
      <c r="R262" s="908"/>
      <c r="S262" s="908"/>
      <c r="T262" s="908"/>
      <c r="U262" s="908"/>
      <c r="V262" s="951"/>
      <c r="W262" s="951"/>
      <c r="X262" s="951"/>
      <c r="Y262" s="951"/>
      <c r="Z262" s="951"/>
    </row>
    <row r="263" spans="1:26" ht="12.75" customHeight="1">
      <c r="A263" s="900"/>
      <c r="B263" s="951"/>
      <c r="C263" s="908"/>
      <c r="D263" s="908"/>
      <c r="E263" s="908"/>
      <c r="F263" s="908"/>
      <c r="G263" s="951"/>
      <c r="H263" s="908"/>
      <c r="I263" s="908"/>
      <c r="J263" s="908"/>
      <c r="K263" s="908"/>
      <c r="L263" s="951"/>
      <c r="M263" s="908"/>
      <c r="N263" s="908"/>
      <c r="O263" s="908"/>
      <c r="P263" s="908"/>
      <c r="Q263" s="951"/>
      <c r="R263" s="908"/>
      <c r="S263" s="908"/>
      <c r="T263" s="908"/>
      <c r="U263" s="908"/>
      <c r="V263" s="951"/>
      <c r="W263" s="951"/>
      <c r="X263" s="951"/>
      <c r="Y263" s="951"/>
      <c r="Z263" s="951"/>
    </row>
    <row r="264" spans="1:26" ht="12.75" customHeight="1">
      <c r="A264" s="900"/>
      <c r="B264" s="951"/>
      <c r="C264" s="908"/>
      <c r="D264" s="908"/>
      <c r="E264" s="908"/>
      <c r="F264" s="908"/>
      <c r="G264" s="951"/>
      <c r="H264" s="908"/>
      <c r="I264" s="908"/>
      <c r="J264" s="908"/>
      <c r="K264" s="908"/>
      <c r="L264" s="951"/>
      <c r="M264" s="908"/>
      <c r="N264" s="908"/>
      <c r="O264" s="908"/>
      <c r="P264" s="908"/>
      <c r="Q264" s="951"/>
      <c r="R264" s="908"/>
      <c r="S264" s="908"/>
      <c r="T264" s="908"/>
      <c r="U264" s="908"/>
      <c r="V264" s="951"/>
      <c r="W264" s="951"/>
      <c r="X264" s="951"/>
      <c r="Y264" s="951"/>
      <c r="Z264" s="951"/>
    </row>
    <row r="265" spans="1:26" ht="12.75" customHeight="1">
      <c r="A265" s="900"/>
      <c r="B265" s="951"/>
      <c r="C265" s="908"/>
      <c r="D265" s="908"/>
      <c r="E265" s="908"/>
      <c r="F265" s="908"/>
      <c r="G265" s="951"/>
      <c r="H265" s="908"/>
      <c r="I265" s="908"/>
      <c r="J265" s="908"/>
      <c r="K265" s="908"/>
      <c r="L265" s="951"/>
      <c r="M265" s="908"/>
      <c r="N265" s="908"/>
      <c r="O265" s="908"/>
      <c r="P265" s="908"/>
      <c r="Q265" s="951"/>
      <c r="R265" s="908"/>
      <c r="S265" s="908"/>
      <c r="T265" s="908"/>
      <c r="U265" s="908"/>
      <c r="V265" s="951"/>
      <c r="W265" s="951"/>
      <c r="X265" s="951"/>
      <c r="Y265" s="951"/>
      <c r="Z265" s="951"/>
    </row>
    <row r="266" spans="1:26" ht="12.75" customHeight="1">
      <c r="A266" s="900"/>
      <c r="B266" s="951"/>
      <c r="C266" s="908"/>
      <c r="D266" s="908"/>
      <c r="E266" s="908"/>
      <c r="F266" s="908"/>
      <c r="G266" s="951"/>
      <c r="H266" s="908"/>
      <c r="I266" s="908"/>
      <c r="J266" s="908"/>
      <c r="K266" s="908"/>
      <c r="L266" s="951"/>
      <c r="M266" s="908"/>
      <c r="N266" s="908"/>
      <c r="O266" s="908"/>
      <c r="P266" s="908"/>
      <c r="Q266" s="951"/>
      <c r="R266" s="908"/>
      <c r="S266" s="908"/>
      <c r="T266" s="908"/>
      <c r="U266" s="908"/>
      <c r="V266" s="951"/>
      <c r="W266" s="951"/>
      <c r="X266" s="951"/>
      <c r="Y266" s="951"/>
      <c r="Z266" s="951"/>
    </row>
    <row r="267" spans="1:26" ht="12.75" customHeight="1">
      <c r="A267" s="900"/>
      <c r="B267" s="951"/>
      <c r="C267" s="908"/>
      <c r="D267" s="908"/>
      <c r="E267" s="908"/>
      <c r="F267" s="908"/>
      <c r="G267" s="951"/>
      <c r="H267" s="908"/>
      <c r="I267" s="908"/>
      <c r="J267" s="908"/>
      <c r="K267" s="908"/>
      <c r="L267" s="951"/>
      <c r="M267" s="908"/>
      <c r="N267" s="908"/>
      <c r="O267" s="908"/>
      <c r="P267" s="908"/>
      <c r="Q267" s="951"/>
      <c r="R267" s="908"/>
      <c r="S267" s="908"/>
      <c r="T267" s="908"/>
      <c r="U267" s="908"/>
      <c r="V267" s="951"/>
      <c r="W267" s="951"/>
      <c r="X267" s="951"/>
      <c r="Y267" s="951"/>
      <c r="Z267" s="951"/>
    </row>
    <row r="268" spans="1:26" ht="12.75" customHeight="1">
      <c r="A268" s="900"/>
      <c r="B268" s="951"/>
      <c r="C268" s="908"/>
      <c r="D268" s="908"/>
      <c r="E268" s="908"/>
      <c r="F268" s="908"/>
      <c r="G268" s="951"/>
      <c r="H268" s="908"/>
      <c r="I268" s="908"/>
      <c r="J268" s="908"/>
      <c r="K268" s="908"/>
      <c r="L268" s="951"/>
      <c r="M268" s="908"/>
      <c r="N268" s="908"/>
      <c r="O268" s="908"/>
      <c r="P268" s="908"/>
      <c r="Q268" s="951"/>
      <c r="R268" s="908"/>
      <c r="S268" s="908"/>
      <c r="T268" s="908"/>
      <c r="U268" s="908"/>
      <c r="V268" s="951"/>
      <c r="W268" s="951"/>
      <c r="X268" s="951"/>
      <c r="Y268" s="951"/>
      <c r="Z268" s="951"/>
    </row>
    <row r="269" spans="1:26" ht="12.75" customHeight="1">
      <c r="A269" s="900"/>
      <c r="B269" s="951"/>
      <c r="C269" s="908"/>
      <c r="D269" s="908"/>
      <c r="E269" s="908"/>
      <c r="F269" s="908"/>
      <c r="G269" s="951"/>
      <c r="H269" s="908"/>
      <c r="I269" s="908"/>
      <c r="J269" s="908"/>
      <c r="K269" s="908"/>
      <c r="L269" s="951"/>
      <c r="M269" s="908"/>
      <c r="N269" s="908"/>
      <c r="O269" s="908"/>
      <c r="P269" s="908"/>
      <c r="Q269" s="951"/>
      <c r="R269" s="908"/>
      <c r="S269" s="908"/>
      <c r="T269" s="908"/>
      <c r="U269" s="908"/>
      <c r="V269" s="951"/>
      <c r="W269" s="951"/>
      <c r="X269" s="951"/>
      <c r="Y269" s="951"/>
      <c r="Z269" s="951"/>
    </row>
    <row r="270" spans="1:26" ht="12.75" customHeight="1">
      <c r="A270" s="900"/>
      <c r="B270" s="951"/>
      <c r="C270" s="908"/>
      <c r="D270" s="908"/>
      <c r="E270" s="908"/>
      <c r="F270" s="908"/>
      <c r="G270" s="951"/>
      <c r="H270" s="908"/>
      <c r="I270" s="908"/>
      <c r="J270" s="908"/>
      <c r="K270" s="908"/>
      <c r="L270" s="951"/>
      <c r="M270" s="908"/>
      <c r="N270" s="908"/>
      <c r="O270" s="908"/>
      <c r="P270" s="908"/>
      <c r="Q270" s="951"/>
      <c r="R270" s="908"/>
      <c r="S270" s="908"/>
      <c r="T270" s="908"/>
      <c r="U270" s="908"/>
      <c r="V270" s="951"/>
      <c r="W270" s="951"/>
      <c r="X270" s="951"/>
      <c r="Y270" s="951"/>
      <c r="Z270" s="951"/>
    </row>
    <row r="271" spans="1:26" ht="12.75" customHeight="1">
      <c r="A271" s="900"/>
      <c r="B271" s="951"/>
      <c r="C271" s="908"/>
      <c r="D271" s="908"/>
      <c r="E271" s="908"/>
      <c r="F271" s="908"/>
      <c r="G271" s="951"/>
      <c r="H271" s="908"/>
      <c r="I271" s="908"/>
      <c r="J271" s="908"/>
      <c r="K271" s="908"/>
      <c r="L271" s="951"/>
      <c r="M271" s="908"/>
      <c r="N271" s="908"/>
      <c r="O271" s="908"/>
      <c r="P271" s="908"/>
      <c r="Q271" s="951"/>
      <c r="R271" s="908"/>
      <c r="S271" s="908"/>
      <c r="T271" s="908"/>
      <c r="U271" s="908"/>
      <c r="V271" s="951"/>
      <c r="W271" s="951"/>
      <c r="X271" s="951"/>
      <c r="Y271" s="951"/>
      <c r="Z271" s="951"/>
    </row>
    <row r="272" spans="1:26" ht="12.75" customHeight="1">
      <c r="A272" s="900"/>
      <c r="B272" s="951"/>
      <c r="C272" s="908"/>
      <c r="D272" s="908"/>
      <c r="E272" s="908"/>
      <c r="F272" s="908"/>
      <c r="G272" s="951"/>
      <c r="H272" s="908"/>
      <c r="I272" s="908"/>
      <c r="J272" s="908"/>
      <c r="K272" s="908"/>
      <c r="L272" s="951"/>
      <c r="M272" s="908"/>
      <c r="N272" s="908"/>
      <c r="O272" s="908"/>
      <c r="P272" s="908"/>
      <c r="Q272" s="951"/>
      <c r="R272" s="908"/>
      <c r="S272" s="908"/>
      <c r="T272" s="908"/>
      <c r="U272" s="908"/>
      <c r="V272" s="951"/>
      <c r="W272" s="951"/>
      <c r="X272" s="951"/>
      <c r="Y272" s="951"/>
      <c r="Z272" s="951"/>
    </row>
    <row r="273" spans="1:26" ht="12.75" customHeight="1">
      <c r="A273" s="900"/>
      <c r="B273" s="951"/>
      <c r="C273" s="908"/>
      <c r="D273" s="908"/>
      <c r="E273" s="908"/>
      <c r="F273" s="908"/>
      <c r="G273" s="951"/>
      <c r="H273" s="908"/>
      <c r="I273" s="908"/>
      <c r="J273" s="908"/>
      <c r="K273" s="908"/>
      <c r="L273" s="951"/>
      <c r="M273" s="908"/>
      <c r="N273" s="908"/>
      <c r="O273" s="908"/>
      <c r="P273" s="908"/>
      <c r="Q273" s="951"/>
      <c r="R273" s="908"/>
      <c r="S273" s="908"/>
      <c r="T273" s="908"/>
      <c r="U273" s="908"/>
      <c r="V273" s="951"/>
      <c r="W273" s="951"/>
      <c r="X273" s="951"/>
      <c r="Y273" s="951"/>
      <c r="Z273" s="951"/>
    </row>
    <row r="274" spans="1:26" ht="12.75" customHeight="1">
      <c r="A274" s="900"/>
      <c r="B274" s="951"/>
      <c r="C274" s="908"/>
      <c r="D274" s="908"/>
      <c r="E274" s="908"/>
      <c r="F274" s="908"/>
      <c r="G274" s="951"/>
      <c r="H274" s="908"/>
      <c r="I274" s="908"/>
      <c r="J274" s="908"/>
      <c r="K274" s="908"/>
      <c r="L274" s="951"/>
      <c r="M274" s="908"/>
      <c r="N274" s="908"/>
      <c r="O274" s="908"/>
      <c r="P274" s="908"/>
      <c r="Q274" s="951"/>
      <c r="R274" s="908"/>
      <c r="S274" s="908"/>
      <c r="T274" s="908"/>
      <c r="U274" s="908"/>
      <c r="V274" s="951"/>
      <c r="W274" s="951"/>
      <c r="X274" s="951"/>
      <c r="Y274" s="951"/>
      <c r="Z274" s="951"/>
    </row>
    <row r="275" spans="1:26" ht="12.75" customHeight="1">
      <c r="A275" s="900"/>
      <c r="B275" s="951"/>
      <c r="C275" s="908"/>
      <c r="D275" s="908"/>
      <c r="E275" s="908"/>
      <c r="F275" s="908"/>
      <c r="G275" s="951"/>
      <c r="H275" s="908"/>
      <c r="I275" s="908"/>
      <c r="J275" s="908"/>
      <c r="K275" s="908"/>
      <c r="L275" s="951"/>
      <c r="M275" s="908"/>
      <c r="N275" s="908"/>
      <c r="O275" s="908"/>
      <c r="P275" s="908"/>
      <c r="Q275" s="951"/>
      <c r="R275" s="908"/>
      <c r="S275" s="908"/>
      <c r="T275" s="908"/>
      <c r="U275" s="908"/>
      <c r="V275" s="951"/>
      <c r="W275" s="951"/>
      <c r="X275" s="951"/>
      <c r="Y275" s="951"/>
      <c r="Z275" s="951"/>
    </row>
    <row r="276" spans="1:26" ht="12.75" customHeight="1">
      <c r="A276" s="900"/>
      <c r="B276" s="951"/>
      <c r="C276" s="908"/>
      <c r="D276" s="908"/>
      <c r="E276" s="908"/>
      <c r="F276" s="908"/>
      <c r="G276" s="951"/>
      <c r="H276" s="908"/>
      <c r="I276" s="908"/>
      <c r="J276" s="908"/>
      <c r="K276" s="908"/>
      <c r="L276" s="951"/>
      <c r="M276" s="908"/>
      <c r="N276" s="908"/>
      <c r="O276" s="908"/>
      <c r="P276" s="908"/>
      <c r="Q276" s="951"/>
      <c r="R276" s="908"/>
      <c r="S276" s="908"/>
      <c r="T276" s="908"/>
      <c r="U276" s="908"/>
      <c r="V276" s="951"/>
      <c r="W276" s="951"/>
      <c r="X276" s="951"/>
      <c r="Y276" s="951"/>
      <c r="Z276" s="951"/>
    </row>
    <row r="277" spans="1:26" ht="12.75" customHeight="1">
      <c r="A277" s="900"/>
      <c r="B277" s="951"/>
      <c r="C277" s="908"/>
      <c r="D277" s="908"/>
      <c r="E277" s="908"/>
      <c r="F277" s="908"/>
      <c r="G277" s="951"/>
      <c r="H277" s="908"/>
      <c r="I277" s="908"/>
      <c r="J277" s="908"/>
      <c r="K277" s="908"/>
      <c r="L277" s="951"/>
      <c r="M277" s="908"/>
      <c r="N277" s="908"/>
      <c r="O277" s="908"/>
      <c r="P277" s="908"/>
      <c r="Q277" s="951"/>
      <c r="R277" s="908"/>
      <c r="S277" s="908"/>
      <c r="T277" s="908"/>
      <c r="U277" s="908"/>
      <c r="V277" s="951"/>
      <c r="W277" s="951"/>
      <c r="X277" s="951"/>
      <c r="Y277" s="951"/>
      <c r="Z277" s="951"/>
    </row>
    <row r="278" spans="1:26" ht="12.75" customHeight="1">
      <c r="A278" s="900"/>
      <c r="B278" s="951"/>
      <c r="C278" s="908"/>
      <c r="D278" s="908"/>
      <c r="E278" s="908"/>
      <c r="F278" s="908"/>
      <c r="G278" s="951"/>
      <c r="H278" s="908"/>
      <c r="I278" s="908"/>
      <c r="J278" s="908"/>
      <c r="K278" s="908"/>
      <c r="L278" s="951"/>
      <c r="M278" s="908"/>
      <c r="N278" s="908"/>
      <c r="O278" s="908"/>
      <c r="P278" s="908"/>
      <c r="Q278" s="951"/>
      <c r="R278" s="908"/>
      <c r="S278" s="908"/>
      <c r="T278" s="908"/>
      <c r="U278" s="908"/>
      <c r="V278" s="951"/>
      <c r="W278" s="951"/>
      <c r="X278" s="951"/>
      <c r="Y278" s="951"/>
      <c r="Z278" s="951"/>
    </row>
    <row r="279" spans="1:26" ht="12.75" customHeight="1">
      <c r="A279" s="900"/>
      <c r="B279" s="951"/>
      <c r="C279" s="908"/>
      <c r="D279" s="908"/>
      <c r="E279" s="908"/>
      <c r="F279" s="908"/>
      <c r="G279" s="951"/>
      <c r="H279" s="908"/>
      <c r="I279" s="908"/>
      <c r="J279" s="908"/>
      <c r="K279" s="908"/>
      <c r="L279" s="951"/>
      <c r="M279" s="908"/>
      <c r="N279" s="908"/>
      <c r="O279" s="908"/>
      <c r="P279" s="908"/>
      <c r="Q279" s="951"/>
      <c r="R279" s="908"/>
      <c r="S279" s="908"/>
      <c r="T279" s="908"/>
      <c r="U279" s="908"/>
      <c r="V279" s="951"/>
      <c r="W279" s="951"/>
      <c r="X279" s="951"/>
      <c r="Y279" s="951"/>
      <c r="Z279" s="951"/>
    </row>
    <row r="280" spans="1:26" ht="12.75" customHeight="1">
      <c r="A280" s="900"/>
      <c r="B280" s="951"/>
      <c r="C280" s="908"/>
      <c r="D280" s="908"/>
      <c r="E280" s="908"/>
      <c r="F280" s="908"/>
      <c r="G280" s="951"/>
      <c r="H280" s="908"/>
      <c r="I280" s="908"/>
      <c r="J280" s="908"/>
      <c r="K280" s="908"/>
      <c r="L280" s="951"/>
      <c r="M280" s="908"/>
      <c r="N280" s="908"/>
      <c r="O280" s="908"/>
      <c r="P280" s="908"/>
      <c r="Q280" s="951"/>
      <c r="R280" s="908"/>
      <c r="S280" s="908"/>
      <c r="T280" s="908"/>
      <c r="U280" s="908"/>
      <c r="V280" s="951"/>
      <c r="W280" s="951"/>
      <c r="X280" s="951"/>
      <c r="Y280" s="951"/>
      <c r="Z280" s="951"/>
    </row>
    <row r="281" spans="1:26" ht="12.75" customHeight="1">
      <c r="A281" s="900"/>
      <c r="B281" s="951"/>
      <c r="C281" s="908"/>
      <c r="D281" s="908"/>
      <c r="E281" s="908"/>
      <c r="F281" s="908"/>
      <c r="G281" s="951"/>
      <c r="H281" s="908"/>
      <c r="I281" s="908"/>
      <c r="J281" s="908"/>
      <c r="K281" s="908"/>
      <c r="L281" s="951"/>
      <c r="M281" s="908"/>
      <c r="N281" s="908"/>
      <c r="O281" s="908"/>
      <c r="P281" s="908"/>
      <c r="Q281" s="951"/>
      <c r="R281" s="908"/>
      <c r="S281" s="908"/>
      <c r="T281" s="908"/>
      <c r="U281" s="908"/>
      <c r="V281" s="951"/>
      <c r="W281" s="951"/>
      <c r="X281" s="951"/>
      <c r="Y281" s="951"/>
      <c r="Z281" s="951"/>
    </row>
    <row r="282" spans="1:26" ht="12.75" customHeight="1">
      <c r="A282" s="900"/>
      <c r="B282" s="951"/>
      <c r="C282" s="908"/>
      <c r="D282" s="908"/>
      <c r="E282" s="908"/>
      <c r="F282" s="908"/>
      <c r="G282" s="951"/>
      <c r="H282" s="908"/>
      <c r="I282" s="908"/>
      <c r="J282" s="908"/>
      <c r="K282" s="908"/>
      <c r="L282" s="951"/>
      <c r="M282" s="908"/>
      <c r="N282" s="908"/>
      <c r="O282" s="908"/>
      <c r="P282" s="908"/>
      <c r="Q282" s="951"/>
      <c r="R282" s="908"/>
      <c r="S282" s="908"/>
      <c r="T282" s="908"/>
      <c r="U282" s="908"/>
      <c r="V282" s="951"/>
      <c r="W282" s="951"/>
      <c r="X282" s="951"/>
      <c r="Y282" s="951"/>
      <c r="Z282" s="951"/>
    </row>
    <row r="283" spans="1:26" ht="12.75" customHeight="1">
      <c r="A283" s="900"/>
      <c r="B283" s="951"/>
      <c r="C283" s="908"/>
      <c r="D283" s="908"/>
      <c r="E283" s="908"/>
      <c r="F283" s="908"/>
      <c r="G283" s="951"/>
      <c r="H283" s="908"/>
      <c r="I283" s="908"/>
      <c r="J283" s="908"/>
      <c r="K283" s="908"/>
      <c r="L283" s="951"/>
      <c r="M283" s="908"/>
      <c r="N283" s="908"/>
      <c r="O283" s="908"/>
      <c r="P283" s="908"/>
      <c r="Q283" s="951"/>
      <c r="R283" s="908"/>
      <c r="S283" s="908"/>
      <c r="T283" s="908"/>
      <c r="U283" s="908"/>
      <c r="V283" s="951"/>
      <c r="W283" s="951"/>
      <c r="X283" s="951"/>
      <c r="Y283" s="951"/>
      <c r="Z283" s="951"/>
    </row>
    <row r="284" spans="1:26" ht="12.75" customHeight="1">
      <c r="A284" s="900"/>
      <c r="B284" s="951"/>
      <c r="C284" s="908"/>
      <c r="D284" s="908"/>
      <c r="E284" s="908"/>
      <c r="F284" s="908"/>
      <c r="G284" s="951"/>
      <c r="H284" s="908"/>
      <c r="I284" s="908"/>
      <c r="J284" s="908"/>
      <c r="K284" s="908"/>
      <c r="L284" s="951"/>
      <c r="M284" s="908"/>
      <c r="N284" s="908"/>
      <c r="O284" s="908"/>
      <c r="P284" s="908"/>
      <c r="Q284" s="951"/>
      <c r="R284" s="908"/>
      <c r="S284" s="908"/>
      <c r="T284" s="908"/>
      <c r="U284" s="908"/>
      <c r="V284" s="951"/>
      <c r="W284" s="951"/>
      <c r="X284" s="951"/>
      <c r="Y284" s="951"/>
      <c r="Z284" s="951"/>
    </row>
    <row r="285" spans="1:26" ht="12.75" customHeight="1">
      <c r="A285" s="900"/>
      <c r="B285" s="951"/>
      <c r="C285" s="908"/>
      <c r="D285" s="908"/>
      <c r="E285" s="908"/>
      <c r="F285" s="908"/>
      <c r="G285" s="951"/>
      <c r="H285" s="908"/>
      <c r="I285" s="908"/>
      <c r="J285" s="908"/>
      <c r="K285" s="908"/>
      <c r="L285" s="951"/>
      <c r="M285" s="908"/>
      <c r="N285" s="908"/>
      <c r="O285" s="908"/>
      <c r="P285" s="908"/>
      <c r="Q285" s="951"/>
      <c r="R285" s="908"/>
      <c r="S285" s="908"/>
      <c r="T285" s="908"/>
      <c r="U285" s="908"/>
      <c r="V285" s="951"/>
      <c r="W285" s="951"/>
      <c r="X285" s="951"/>
      <c r="Y285" s="951"/>
      <c r="Z285" s="951"/>
    </row>
    <row r="286" spans="1:26" ht="12.75" customHeight="1">
      <c r="A286" s="900"/>
      <c r="B286" s="951"/>
      <c r="C286" s="908"/>
      <c r="D286" s="908"/>
      <c r="E286" s="908"/>
      <c r="F286" s="908"/>
      <c r="G286" s="951"/>
      <c r="H286" s="908"/>
      <c r="I286" s="908"/>
      <c r="J286" s="908"/>
      <c r="K286" s="908"/>
      <c r="L286" s="951"/>
      <c r="M286" s="908"/>
      <c r="N286" s="908"/>
      <c r="O286" s="908"/>
      <c r="P286" s="908"/>
      <c r="Q286" s="951"/>
      <c r="R286" s="908"/>
      <c r="S286" s="908"/>
      <c r="T286" s="908"/>
      <c r="U286" s="908"/>
      <c r="V286" s="951"/>
      <c r="W286" s="951"/>
      <c r="X286" s="951"/>
      <c r="Y286" s="951"/>
      <c r="Z286" s="951"/>
    </row>
    <row r="287" spans="1:26" ht="12.75" customHeight="1">
      <c r="A287" s="900"/>
      <c r="B287" s="951"/>
      <c r="C287" s="908"/>
      <c r="D287" s="908"/>
      <c r="E287" s="908"/>
      <c r="F287" s="908"/>
      <c r="G287" s="951"/>
      <c r="H287" s="908"/>
      <c r="I287" s="908"/>
      <c r="J287" s="908"/>
      <c r="K287" s="908"/>
      <c r="L287" s="951"/>
      <c r="M287" s="908"/>
      <c r="N287" s="908"/>
      <c r="O287" s="908"/>
      <c r="P287" s="908"/>
      <c r="Q287" s="951"/>
      <c r="R287" s="908"/>
      <c r="S287" s="908"/>
      <c r="T287" s="908"/>
      <c r="U287" s="908"/>
      <c r="V287" s="951"/>
      <c r="W287" s="951"/>
      <c r="X287" s="951"/>
      <c r="Y287" s="951"/>
      <c r="Z287" s="951"/>
    </row>
    <row r="288" spans="1:26" ht="12.75" customHeight="1">
      <c r="A288" s="900"/>
      <c r="B288" s="951"/>
      <c r="C288" s="908"/>
      <c r="D288" s="908"/>
      <c r="E288" s="908"/>
      <c r="F288" s="908"/>
      <c r="G288" s="951"/>
      <c r="H288" s="908"/>
      <c r="I288" s="908"/>
      <c r="J288" s="908"/>
      <c r="K288" s="908"/>
      <c r="L288" s="951"/>
      <c r="M288" s="908"/>
      <c r="N288" s="908"/>
      <c r="O288" s="908"/>
      <c r="P288" s="908"/>
      <c r="Q288" s="951"/>
      <c r="R288" s="908"/>
      <c r="S288" s="908"/>
      <c r="T288" s="908"/>
      <c r="U288" s="908"/>
      <c r="V288" s="951"/>
      <c r="W288" s="951"/>
      <c r="X288" s="951"/>
      <c r="Y288" s="951"/>
      <c r="Z288" s="951"/>
    </row>
    <row r="289" spans="1:26" ht="12.75" customHeight="1">
      <c r="A289" s="900"/>
      <c r="B289" s="951"/>
      <c r="C289" s="908"/>
      <c r="D289" s="908"/>
      <c r="E289" s="908"/>
      <c r="F289" s="908"/>
      <c r="G289" s="951"/>
      <c r="H289" s="908"/>
      <c r="I289" s="908"/>
      <c r="J289" s="908"/>
      <c r="K289" s="908"/>
      <c r="L289" s="951"/>
      <c r="M289" s="908"/>
      <c r="N289" s="908"/>
      <c r="O289" s="908"/>
      <c r="P289" s="908"/>
      <c r="Q289" s="951"/>
      <c r="R289" s="908"/>
      <c r="S289" s="908"/>
      <c r="T289" s="908"/>
      <c r="U289" s="908"/>
      <c r="V289" s="951"/>
      <c r="W289" s="951"/>
      <c r="X289" s="951"/>
      <c r="Y289" s="951"/>
      <c r="Z289" s="951"/>
    </row>
    <row r="290" spans="1:26" ht="12.75" customHeight="1">
      <c r="A290" s="900"/>
      <c r="B290" s="951"/>
      <c r="C290" s="908"/>
      <c r="D290" s="908"/>
      <c r="E290" s="908"/>
      <c r="F290" s="908"/>
      <c r="G290" s="951"/>
      <c r="H290" s="908"/>
      <c r="I290" s="908"/>
      <c r="J290" s="908"/>
      <c r="K290" s="908"/>
      <c r="L290" s="951"/>
      <c r="M290" s="908"/>
      <c r="N290" s="908"/>
      <c r="O290" s="908"/>
      <c r="P290" s="908"/>
      <c r="Q290" s="951"/>
      <c r="R290" s="908"/>
      <c r="S290" s="908"/>
      <c r="T290" s="908"/>
      <c r="U290" s="908"/>
      <c r="V290" s="951"/>
      <c r="W290" s="951"/>
      <c r="X290" s="951"/>
      <c r="Y290" s="951"/>
      <c r="Z290" s="951"/>
    </row>
    <row r="291" spans="1:26" ht="12.75" customHeight="1">
      <c r="A291" s="900"/>
      <c r="B291" s="951"/>
      <c r="C291" s="908"/>
      <c r="D291" s="908"/>
      <c r="E291" s="908"/>
      <c r="F291" s="908"/>
      <c r="G291" s="951"/>
      <c r="H291" s="908"/>
      <c r="I291" s="908"/>
      <c r="J291" s="908"/>
      <c r="K291" s="908"/>
      <c r="L291" s="951"/>
      <c r="M291" s="908"/>
      <c r="N291" s="908"/>
      <c r="O291" s="908"/>
      <c r="P291" s="908"/>
      <c r="Q291" s="951"/>
      <c r="R291" s="908"/>
      <c r="S291" s="908"/>
      <c r="T291" s="908"/>
      <c r="U291" s="908"/>
      <c r="V291" s="951"/>
      <c r="W291" s="951"/>
      <c r="X291" s="951"/>
      <c r="Y291" s="951"/>
      <c r="Z291" s="951"/>
    </row>
    <row r="292" spans="1:26" ht="12.75" customHeight="1">
      <c r="A292" s="900"/>
      <c r="B292" s="951"/>
      <c r="C292" s="908"/>
      <c r="D292" s="908"/>
      <c r="E292" s="908"/>
      <c r="F292" s="908"/>
      <c r="G292" s="951"/>
      <c r="H292" s="908"/>
      <c r="I292" s="908"/>
      <c r="J292" s="908"/>
      <c r="K292" s="908"/>
      <c r="L292" s="951"/>
      <c r="M292" s="908"/>
      <c r="N292" s="908"/>
      <c r="O292" s="908"/>
      <c r="P292" s="908"/>
      <c r="Q292" s="951"/>
      <c r="R292" s="908"/>
      <c r="S292" s="908"/>
      <c r="T292" s="908"/>
      <c r="U292" s="908"/>
      <c r="V292" s="951"/>
      <c r="W292" s="951"/>
      <c r="X292" s="951"/>
      <c r="Y292" s="951"/>
      <c r="Z292" s="951"/>
    </row>
    <row r="293" spans="1:26" ht="12.75" customHeight="1">
      <c r="A293" s="900"/>
      <c r="B293" s="951"/>
      <c r="C293" s="908"/>
      <c r="D293" s="908"/>
      <c r="E293" s="908"/>
      <c r="F293" s="908"/>
      <c r="G293" s="951"/>
      <c r="H293" s="908"/>
      <c r="I293" s="908"/>
      <c r="J293" s="908"/>
      <c r="K293" s="908"/>
      <c r="L293" s="951"/>
      <c r="M293" s="908"/>
      <c r="N293" s="908"/>
      <c r="O293" s="908"/>
      <c r="P293" s="908"/>
      <c r="Q293" s="951"/>
      <c r="R293" s="908"/>
      <c r="S293" s="908"/>
      <c r="T293" s="908"/>
      <c r="U293" s="908"/>
      <c r="V293" s="951"/>
      <c r="W293" s="951"/>
      <c r="X293" s="951"/>
      <c r="Y293" s="951"/>
      <c r="Z293" s="951"/>
    </row>
    <row r="294" spans="1:26" ht="12.75" customHeight="1">
      <c r="A294" s="900"/>
      <c r="B294" s="951"/>
      <c r="C294" s="908"/>
      <c r="D294" s="908"/>
      <c r="E294" s="908"/>
      <c r="F294" s="908"/>
      <c r="G294" s="951"/>
      <c r="H294" s="908"/>
      <c r="I294" s="908"/>
      <c r="J294" s="908"/>
      <c r="K294" s="908"/>
      <c r="L294" s="951"/>
      <c r="M294" s="908"/>
      <c r="N294" s="908"/>
      <c r="O294" s="908"/>
      <c r="P294" s="908"/>
      <c r="Q294" s="951"/>
      <c r="R294" s="908"/>
      <c r="S294" s="908"/>
      <c r="T294" s="908"/>
      <c r="U294" s="908"/>
      <c r="V294" s="951"/>
      <c r="W294" s="951"/>
      <c r="X294" s="951"/>
      <c r="Y294" s="951"/>
      <c r="Z294" s="951"/>
    </row>
    <row r="295" spans="1:26" ht="12.75" customHeight="1">
      <c r="A295" s="900"/>
      <c r="B295" s="951"/>
      <c r="C295" s="908"/>
      <c r="D295" s="908"/>
      <c r="E295" s="908"/>
      <c r="F295" s="908"/>
      <c r="G295" s="951"/>
      <c r="H295" s="908"/>
      <c r="I295" s="908"/>
      <c r="J295" s="908"/>
      <c r="K295" s="908"/>
      <c r="L295" s="951"/>
      <c r="M295" s="908"/>
      <c r="N295" s="908"/>
      <c r="O295" s="908"/>
      <c r="P295" s="908"/>
      <c r="Q295" s="951"/>
      <c r="R295" s="908"/>
      <c r="S295" s="908"/>
      <c r="T295" s="908"/>
      <c r="U295" s="908"/>
      <c r="V295" s="951"/>
      <c r="W295" s="951"/>
      <c r="X295" s="951"/>
      <c r="Y295" s="951"/>
      <c r="Z295" s="951"/>
    </row>
    <row r="296" spans="1:26" ht="12.75" customHeight="1">
      <c r="A296" s="900"/>
      <c r="B296" s="951"/>
      <c r="C296" s="908"/>
      <c r="D296" s="908"/>
      <c r="E296" s="908"/>
      <c r="F296" s="908"/>
      <c r="G296" s="951"/>
      <c r="H296" s="908"/>
      <c r="I296" s="908"/>
      <c r="J296" s="908"/>
      <c r="K296" s="908"/>
      <c r="L296" s="951"/>
      <c r="M296" s="908"/>
      <c r="N296" s="908"/>
      <c r="O296" s="908"/>
      <c r="P296" s="908"/>
      <c r="Q296" s="951"/>
      <c r="R296" s="908"/>
      <c r="S296" s="908"/>
      <c r="T296" s="908"/>
      <c r="U296" s="908"/>
      <c r="V296" s="951"/>
      <c r="W296" s="951"/>
      <c r="X296" s="951"/>
      <c r="Y296" s="951"/>
      <c r="Z296" s="951"/>
    </row>
    <row r="297" spans="1:26" ht="12.75" customHeight="1">
      <c r="A297" s="900"/>
      <c r="B297" s="951"/>
      <c r="C297" s="908"/>
      <c r="D297" s="908"/>
      <c r="E297" s="908"/>
      <c r="F297" s="908"/>
      <c r="G297" s="951"/>
      <c r="H297" s="908"/>
      <c r="I297" s="908"/>
      <c r="J297" s="908"/>
      <c r="K297" s="908"/>
      <c r="L297" s="951"/>
      <c r="M297" s="908"/>
      <c r="N297" s="908"/>
      <c r="O297" s="908"/>
      <c r="P297" s="908"/>
      <c r="Q297" s="951"/>
      <c r="R297" s="908"/>
      <c r="S297" s="908"/>
      <c r="T297" s="908"/>
      <c r="U297" s="908"/>
      <c r="V297" s="951"/>
      <c r="W297" s="951"/>
      <c r="X297" s="951"/>
      <c r="Y297" s="951"/>
      <c r="Z297" s="951"/>
    </row>
    <row r="298" spans="1:26" ht="12.75" customHeight="1">
      <c r="A298" s="900"/>
      <c r="B298" s="951"/>
      <c r="C298" s="908"/>
      <c r="D298" s="908"/>
      <c r="E298" s="908"/>
      <c r="F298" s="908"/>
      <c r="G298" s="951"/>
      <c r="H298" s="908"/>
      <c r="I298" s="908"/>
      <c r="J298" s="908"/>
      <c r="K298" s="908"/>
      <c r="L298" s="951"/>
      <c r="M298" s="908"/>
      <c r="N298" s="908"/>
      <c r="O298" s="908"/>
      <c r="P298" s="908"/>
      <c r="Q298" s="951"/>
      <c r="R298" s="908"/>
      <c r="S298" s="908"/>
      <c r="T298" s="908"/>
      <c r="U298" s="908"/>
      <c r="V298" s="951"/>
      <c r="W298" s="951"/>
      <c r="X298" s="951"/>
      <c r="Y298" s="951"/>
      <c r="Z298" s="951"/>
    </row>
    <row r="299" spans="1:26" ht="12.75" customHeight="1">
      <c r="A299" s="900"/>
      <c r="B299" s="951"/>
      <c r="C299" s="908"/>
      <c r="D299" s="908"/>
      <c r="E299" s="908"/>
      <c r="F299" s="908"/>
      <c r="G299" s="951"/>
      <c r="H299" s="908"/>
      <c r="I299" s="908"/>
      <c r="J299" s="908"/>
      <c r="K299" s="908"/>
      <c r="L299" s="951"/>
      <c r="M299" s="908"/>
      <c r="N299" s="908"/>
      <c r="O299" s="908"/>
      <c r="P299" s="908"/>
      <c r="Q299" s="951"/>
      <c r="R299" s="908"/>
      <c r="S299" s="908"/>
      <c r="T299" s="908"/>
      <c r="U299" s="908"/>
      <c r="V299" s="951"/>
      <c r="W299" s="951"/>
      <c r="X299" s="951"/>
      <c r="Y299" s="951"/>
      <c r="Z299" s="951"/>
    </row>
    <row r="300" spans="1:26" ht="12.75" customHeight="1">
      <c r="A300" s="900"/>
      <c r="B300" s="951"/>
      <c r="C300" s="908"/>
      <c r="D300" s="908"/>
      <c r="E300" s="908"/>
      <c r="F300" s="908"/>
      <c r="G300" s="951"/>
      <c r="H300" s="908"/>
      <c r="I300" s="908"/>
      <c r="J300" s="908"/>
      <c r="K300" s="908"/>
      <c r="L300" s="951"/>
      <c r="M300" s="908"/>
      <c r="N300" s="908"/>
      <c r="O300" s="908"/>
      <c r="P300" s="908"/>
      <c r="Q300" s="951"/>
      <c r="R300" s="908"/>
      <c r="S300" s="908"/>
      <c r="T300" s="908"/>
      <c r="U300" s="908"/>
      <c r="V300" s="951"/>
      <c r="W300" s="951"/>
      <c r="X300" s="951"/>
      <c r="Y300" s="951"/>
      <c r="Z300" s="951"/>
    </row>
    <row r="301" spans="1:26" ht="12.75" customHeight="1">
      <c r="A301" s="900"/>
      <c r="B301" s="951"/>
      <c r="C301" s="908"/>
      <c r="D301" s="908"/>
      <c r="E301" s="908"/>
      <c r="F301" s="908"/>
      <c r="G301" s="951"/>
      <c r="H301" s="908"/>
      <c r="I301" s="908"/>
      <c r="J301" s="908"/>
      <c r="K301" s="908"/>
      <c r="L301" s="951"/>
      <c r="M301" s="908"/>
      <c r="N301" s="908"/>
      <c r="O301" s="908"/>
      <c r="P301" s="908"/>
      <c r="Q301" s="951"/>
      <c r="R301" s="908"/>
      <c r="S301" s="908"/>
      <c r="T301" s="908"/>
      <c r="U301" s="908"/>
      <c r="V301" s="951"/>
      <c r="W301" s="951"/>
      <c r="X301" s="951"/>
      <c r="Y301" s="951"/>
      <c r="Z301" s="951"/>
    </row>
    <row r="302" spans="1:26" ht="12.75" customHeight="1">
      <c r="A302" s="900"/>
      <c r="B302" s="951"/>
      <c r="C302" s="908"/>
      <c r="D302" s="908"/>
      <c r="E302" s="908"/>
      <c r="F302" s="908"/>
      <c r="G302" s="951"/>
      <c r="H302" s="908"/>
      <c r="I302" s="908"/>
      <c r="J302" s="908"/>
      <c r="K302" s="908"/>
      <c r="L302" s="951"/>
      <c r="M302" s="908"/>
      <c r="N302" s="908"/>
      <c r="O302" s="908"/>
      <c r="P302" s="908"/>
      <c r="Q302" s="951"/>
      <c r="R302" s="908"/>
      <c r="S302" s="908"/>
      <c r="T302" s="908"/>
      <c r="U302" s="908"/>
      <c r="V302" s="951"/>
      <c r="W302" s="951"/>
      <c r="X302" s="951"/>
      <c r="Y302" s="951"/>
      <c r="Z302" s="951"/>
    </row>
    <row r="303" spans="1:26" ht="12.75" customHeight="1">
      <c r="A303" s="900"/>
      <c r="B303" s="951"/>
      <c r="C303" s="908"/>
      <c r="D303" s="908"/>
      <c r="E303" s="908"/>
      <c r="F303" s="908"/>
      <c r="G303" s="951"/>
      <c r="H303" s="908"/>
      <c r="I303" s="908"/>
      <c r="J303" s="908"/>
      <c r="K303" s="908"/>
      <c r="L303" s="951"/>
      <c r="M303" s="908"/>
      <c r="N303" s="908"/>
      <c r="O303" s="908"/>
      <c r="P303" s="908"/>
      <c r="Q303" s="951"/>
      <c r="R303" s="908"/>
      <c r="S303" s="908"/>
      <c r="T303" s="908"/>
      <c r="U303" s="908"/>
      <c r="V303" s="951"/>
      <c r="W303" s="951"/>
      <c r="X303" s="951"/>
      <c r="Y303" s="951"/>
      <c r="Z303" s="951"/>
    </row>
    <row r="304" spans="1:26" ht="12.75" customHeight="1">
      <c r="A304" s="900"/>
      <c r="B304" s="951"/>
      <c r="C304" s="908"/>
      <c r="D304" s="908"/>
      <c r="E304" s="908"/>
      <c r="F304" s="908"/>
      <c r="G304" s="951"/>
      <c r="H304" s="908"/>
      <c r="I304" s="908"/>
      <c r="J304" s="908"/>
      <c r="K304" s="908"/>
      <c r="L304" s="951"/>
      <c r="M304" s="908"/>
      <c r="N304" s="908"/>
      <c r="O304" s="908"/>
      <c r="P304" s="908"/>
      <c r="Q304" s="951"/>
      <c r="R304" s="908"/>
      <c r="S304" s="908"/>
      <c r="T304" s="908"/>
      <c r="U304" s="908"/>
      <c r="V304" s="951"/>
      <c r="W304" s="951"/>
      <c r="X304" s="951"/>
      <c r="Y304" s="951"/>
      <c r="Z304" s="951"/>
    </row>
    <row r="305" spans="1:26" ht="12.75" customHeight="1">
      <c r="A305" s="900"/>
      <c r="B305" s="951"/>
      <c r="C305" s="908"/>
      <c r="D305" s="908"/>
      <c r="E305" s="908"/>
      <c r="F305" s="908"/>
      <c r="G305" s="951"/>
      <c r="H305" s="908"/>
      <c r="I305" s="908"/>
      <c r="J305" s="908"/>
      <c r="K305" s="908"/>
      <c r="L305" s="951"/>
      <c r="M305" s="908"/>
      <c r="N305" s="908"/>
      <c r="O305" s="908"/>
      <c r="P305" s="908"/>
      <c r="Q305" s="951"/>
      <c r="R305" s="908"/>
      <c r="S305" s="908"/>
      <c r="T305" s="908"/>
      <c r="U305" s="908"/>
      <c r="V305" s="951"/>
      <c r="W305" s="951"/>
      <c r="X305" s="951"/>
      <c r="Y305" s="951"/>
      <c r="Z305" s="951"/>
    </row>
    <row r="306" spans="1:26" ht="12.75" customHeight="1">
      <c r="A306" s="900"/>
      <c r="B306" s="951"/>
      <c r="C306" s="908"/>
      <c r="D306" s="908"/>
      <c r="E306" s="908"/>
      <c r="F306" s="908"/>
      <c r="G306" s="951"/>
      <c r="H306" s="908"/>
      <c r="I306" s="908"/>
      <c r="J306" s="908"/>
      <c r="K306" s="908"/>
      <c r="L306" s="951"/>
      <c r="M306" s="908"/>
      <c r="N306" s="908"/>
      <c r="O306" s="908"/>
      <c r="P306" s="908"/>
      <c r="Q306" s="951"/>
      <c r="R306" s="908"/>
      <c r="S306" s="908"/>
      <c r="T306" s="908"/>
      <c r="U306" s="908"/>
      <c r="V306" s="951"/>
      <c r="W306" s="951"/>
      <c r="X306" s="951"/>
      <c r="Y306" s="951"/>
      <c r="Z306" s="951"/>
    </row>
    <row r="307" spans="1:26" ht="12.75" customHeight="1">
      <c r="A307" s="900"/>
      <c r="B307" s="951"/>
      <c r="C307" s="908"/>
      <c r="D307" s="908"/>
      <c r="E307" s="908"/>
      <c r="F307" s="908"/>
      <c r="G307" s="951"/>
      <c r="H307" s="908"/>
      <c r="I307" s="908"/>
      <c r="J307" s="908"/>
      <c r="K307" s="908"/>
      <c r="L307" s="951"/>
      <c r="M307" s="908"/>
      <c r="N307" s="908"/>
      <c r="O307" s="908"/>
      <c r="P307" s="908"/>
      <c r="Q307" s="951"/>
      <c r="R307" s="908"/>
      <c r="S307" s="908"/>
      <c r="T307" s="908"/>
      <c r="U307" s="908"/>
      <c r="V307" s="951"/>
      <c r="W307" s="951"/>
      <c r="X307" s="951"/>
      <c r="Y307" s="951"/>
      <c r="Z307" s="951"/>
    </row>
    <row r="308" spans="1:26" ht="12.75" customHeight="1">
      <c r="A308" s="900"/>
      <c r="B308" s="951"/>
      <c r="C308" s="908"/>
      <c r="D308" s="908"/>
      <c r="E308" s="908"/>
      <c r="F308" s="908"/>
      <c r="G308" s="951"/>
      <c r="H308" s="908"/>
      <c r="I308" s="908"/>
      <c r="J308" s="908"/>
      <c r="K308" s="908"/>
      <c r="L308" s="951"/>
      <c r="M308" s="908"/>
      <c r="N308" s="908"/>
      <c r="O308" s="908"/>
      <c r="P308" s="908"/>
      <c r="Q308" s="951"/>
      <c r="R308" s="908"/>
      <c r="S308" s="908"/>
      <c r="T308" s="908"/>
      <c r="U308" s="908"/>
      <c r="V308" s="951"/>
      <c r="W308" s="951"/>
      <c r="X308" s="951"/>
      <c r="Y308" s="951"/>
      <c r="Z308" s="951"/>
    </row>
    <row r="309" spans="1:26" ht="12.75" customHeight="1">
      <c r="A309" s="900"/>
      <c r="B309" s="951"/>
      <c r="C309" s="908"/>
      <c r="D309" s="908"/>
      <c r="E309" s="908"/>
      <c r="F309" s="908"/>
      <c r="G309" s="951"/>
      <c r="H309" s="908"/>
      <c r="I309" s="908"/>
      <c r="J309" s="908"/>
      <c r="K309" s="908"/>
      <c r="L309" s="951"/>
      <c r="M309" s="908"/>
      <c r="N309" s="908"/>
      <c r="O309" s="908"/>
      <c r="P309" s="908"/>
      <c r="Q309" s="951"/>
      <c r="R309" s="908"/>
      <c r="S309" s="908"/>
      <c r="T309" s="908"/>
      <c r="U309" s="908"/>
      <c r="V309" s="951"/>
      <c r="W309" s="951"/>
      <c r="X309" s="951"/>
      <c r="Y309" s="951"/>
      <c r="Z309" s="951"/>
    </row>
    <row r="310" spans="1:26" ht="12.75" customHeight="1">
      <c r="A310" s="900"/>
      <c r="B310" s="951"/>
      <c r="C310" s="908"/>
      <c r="D310" s="908"/>
      <c r="E310" s="908"/>
      <c r="F310" s="908"/>
      <c r="G310" s="951"/>
      <c r="H310" s="908"/>
      <c r="I310" s="908"/>
      <c r="J310" s="908"/>
      <c r="K310" s="908"/>
      <c r="L310" s="951"/>
      <c r="M310" s="908"/>
      <c r="N310" s="908"/>
      <c r="O310" s="908"/>
      <c r="P310" s="908"/>
      <c r="Q310" s="951"/>
      <c r="R310" s="908"/>
      <c r="S310" s="908"/>
      <c r="T310" s="908"/>
      <c r="U310" s="908"/>
      <c r="V310" s="951"/>
      <c r="W310" s="951"/>
      <c r="X310" s="951"/>
      <c r="Y310" s="951"/>
      <c r="Z310" s="951"/>
    </row>
    <row r="311" spans="1:26" ht="12.75" customHeight="1">
      <c r="A311" s="900"/>
      <c r="B311" s="951"/>
      <c r="C311" s="908"/>
      <c r="D311" s="908"/>
      <c r="E311" s="908"/>
      <c r="F311" s="908"/>
      <c r="G311" s="951"/>
      <c r="H311" s="908"/>
      <c r="I311" s="908"/>
      <c r="J311" s="908"/>
      <c r="K311" s="908"/>
      <c r="L311" s="951"/>
      <c r="M311" s="908"/>
      <c r="N311" s="908"/>
      <c r="O311" s="908"/>
      <c r="P311" s="908"/>
      <c r="Q311" s="951"/>
      <c r="R311" s="908"/>
      <c r="S311" s="908"/>
      <c r="T311" s="908"/>
      <c r="U311" s="908"/>
      <c r="V311" s="951"/>
      <c r="W311" s="951"/>
      <c r="X311" s="951"/>
      <c r="Y311" s="951"/>
      <c r="Z311" s="951"/>
    </row>
    <row r="312" spans="1:26" ht="12.75" customHeight="1">
      <c r="A312" s="900"/>
      <c r="B312" s="951"/>
      <c r="C312" s="908"/>
      <c r="D312" s="908"/>
      <c r="E312" s="908"/>
      <c r="F312" s="908"/>
      <c r="G312" s="951"/>
      <c r="H312" s="908"/>
      <c r="I312" s="908"/>
      <c r="J312" s="908"/>
      <c r="K312" s="908"/>
      <c r="L312" s="951"/>
      <c r="M312" s="908"/>
      <c r="N312" s="908"/>
      <c r="O312" s="908"/>
      <c r="P312" s="908"/>
      <c r="Q312" s="951"/>
      <c r="R312" s="908"/>
      <c r="S312" s="908"/>
      <c r="T312" s="908"/>
      <c r="U312" s="908"/>
      <c r="V312" s="951"/>
      <c r="W312" s="951"/>
      <c r="X312" s="951"/>
      <c r="Y312" s="951"/>
      <c r="Z312" s="951"/>
    </row>
    <row r="313" spans="1:26" ht="12.75" customHeight="1">
      <c r="A313" s="900"/>
      <c r="B313" s="951"/>
      <c r="C313" s="908"/>
      <c r="D313" s="908"/>
      <c r="E313" s="908"/>
      <c r="F313" s="908"/>
      <c r="G313" s="951"/>
      <c r="H313" s="908"/>
      <c r="I313" s="908"/>
      <c r="J313" s="908"/>
      <c r="K313" s="908"/>
      <c r="L313" s="951"/>
      <c r="M313" s="908"/>
      <c r="N313" s="908"/>
      <c r="O313" s="908"/>
      <c r="P313" s="908"/>
      <c r="Q313" s="951"/>
      <c r="R313" s="908"/>
      <c r="S313" s="908"/>
      <c r="T313" s="908"/>
      <c r="U313" s="908"/>
      <c r="V313" s="951"/>
      <c r="W313" s="951"/>
      <c r="X313" s="951"/>
      <c r="Y313" s="951"/>
      <c r="Z313" s="951"/>
    </row>
    <row r="314" spans="1:26" ht="12.75" customHeight="1">
      <c r="A314" s="900"/>
      <c r="B314" s="951"/>
      <c r="C314" s="908"/>
      <c r="D314" s="908"/>
      <c r="E314" s="908"/>
      <c r="F314" s="908"/>
      <c r="G314" s="951"/>
      <c r="H314" s="908"/>
      <c r="I314" s="908"/>
      <c r="J314" s="908"/>
      <c r="K314" s="908"/>
      <c r="L314" s="951"/>
      <c r="M314" s="908"/>
      <c r="N314" s="908"/>
      <c r="O314" s="908"/>
      <c r="P314" s="908"/>
      <c r="Q314" s="951"/>
      <c r="R314" s="908"/>
      <c r="S314" s="908"/>
      <c r="T314" s="908"/>
      <c r="U314" s="908"/>
      <c r="V314" s="951"/>
      <c r="W314" s="951"/>
      <c r="X314" s="951"/>
      <c r="Y314" s="951"/>
      <c r="Z314" s="951"/>
    </row>
    <row r="315" spans="1:26" ht="12.75" customHeight="1">
      <c r="A315" s="900"/>
      <c r="B315" s="951"/>
      <c r="C315" s="908"/>
      <c r="D315" s="908"/>
      <c r="E315" s="908"/>
      <c r="F315" s="908"/>
      <c r="G315" s="951"/>
      <c r="H315" s="908"/>
      <c r="I315" s="908"/>
      <c r="J315" s="908"/>
      <c r="K315" s="908"/>
      <c r="L315" s="951"/>
      <c r="M315" s="908"/>
      <c r="N315" s="908"/>
      <c r="O315" s="908"/>
      <c r="P315" s="908"/>
      <c r="Q315" s="951"/>
      <c r="R315" s="908"/>
      <c r="S315" s="908"/>
      <c r="T315" s="908"/>
      <c r="U315" s="908"/>
      <c r="V315" s="951"/>
      <c r="W315" s="951"/>
      <c r="X315" s="951"/>
      <c r="Y315" s="951"/>
      <c r="Z315" s="951"/>
    </row>
    <row r="316" spans="1:26" ht="12.75" customHeight="1">
      <c r="A316" s="900"/>
      <c r="B316" s="951"/>
      <c r="C316" s="908"/>
      <c r="D316" s="908"/>
      <c r="E316" s="908"/>
      <c r="F316" s="908"/>
      <c r="G316" s="951"/>
      <c r="H316" s="908"/>
      <c r="I316" s="908"/>
      <c r="J316" s="908"/>
      <c r="K316" s="908"/>
      <c r="L316" s="951"/>
      <c r="M316" s="908"/>
      <c r="N316" s="908"/>
      <c r="O316" s="908"/>
      <c r="P316" s="908"/>
      <c r="Q316" s="951"/>
      <c r="R316" s="908"/>
      <c r="S316" s="908"/>
      <c r="T316" s="908"/>
      <c r="U316" s="908"/>
      <c r="V316" s="951"/>
      <c r="W316" s="951"/>
      <c r="X316" s="951"/>
      <c r="Y316" s="951"/>
      <c r="Z316" s="951"/>
    </row>
    <row r="317" spans="1:26" ht="12.75" customHeight="1">
      <c r="A317" s="900"/>
      <c r="B317" s="951"/>
      <c r="C317" s="908"/>
      <c r="D317" s="908"/>
      <c r="E317" s="908"/>
      <c r="F317" s="908"/>
      <c r="G317" s="951"/>
      <c r="H317" s="908"/>
      <c r="I317" s="908"/>
      <c r="J317" s="908"/>
      <c r="K317" s="908"/>
      <c r="L317" s="951"/>
      <c r="M317" s="908"/>
      <c r="N317" s="908"/>
      <c r="O317" s="908"/>
      <c r="P317" s="908"/>
      <c r="Q317" s="951"/>
      <c r="R317" s="908"/>
      <c r="S317" s="908"/>
      <c r="T317" s="908"/>
      <c r="U317" s="908"/>
      <c r="V317" s="951"/>
      <c r="W317" s="951"/>
      <c r="X317" s="951"/>
      <c r="Y317" s="951"/>
      <c r="Z317" s="951"/>
    </row>
    <row r="318" spans="1:26" ht="12.75" customHeight="1">
      <c r="A318" s="900"/>
      <c r="B318" s="951"/>
      <c r="C318" s="908"/>
      <c r="D318" s="908"/>
      <c r="E318" s="908"/>
      <c r="F318" s="908"/>
      <c r="G318" s="951"/>
      <c r="H318" s="908"/>
      <c r="I318" s="908"/>
      <c r="J318" s="908"/>
      <c r="K318" s="908"/>
      <c r="L318" s="951"/>
      <c r="M318" s="908"/>
      <c r="N318" s="908"/>
      <c r="O318" s="908"/>
      <c r="P318" s="908"/>
      <c r="Q318" s="951"/>
      <c r="R318" s="908"/>
      <c r="S318" s="908"/>
      <c r="T318" s="908"/>
      <c r="U318" s="908"/>
      <c r="V318" s="951"/>
      <c r="W318" s="951"/>
      <c r="X318" s="951"/>
      <c r="Y318" s="951"/>
      <c r="Z318" s="951"/>
    </row>
    <row r="319" spans="1:26" ht="12.75" customHeight="1">
      <c r="A319" s="900"/>
      <c r="B319" s="951"/>
      <c r="C319" s="908"/>
      <c r="D319" s="908"/>
      <c r="E319" s="908"/>
      <c r="F319" s="908"/>
      <c r="G319" s="951"/>
      <c r="H319" s="908"/>
      <c r="I319" s="908"/>
      <c r="J319" s="908"/>
      <c r="K319" s="908"/>
      <c r="L319" s="951"/>
      <c r="M319" s="908"/>
      <c r="N319" s="908"/>
      <c r="O319" s="908"/>
      <c r="P319" s="908"/>
      <c r="Q319" s="951"/>
      <c r="R319" s="908"/>
      <c r="S319" s="908"/>
      <c r="T319" s="908"/>
      <c r="U319" s="908"/>
      <c r="V319" s="951"/>
      <c r="W319" s="951"/>
      <c r="X319" s="951"/>
      <c r="Y319" s="951"/>
      <c r="Z319" s="951"/>
    </row>
    <row r="320" spans="1:26" ht="12.75" customHeight="1">
      <c r="A320" s="900"/>
      <c r="B320" s="951"/>
      <c r="C320" s="908"/>
      <c r="D320" s="908"/>
      <c r="E320" s="908"/>
      <c r="F320" s="908"/>
      <c r="G320" s="951"/>
      <c r="H320" s="908"/>
      <c r="I320" s="908"/>
      <c r="J320" s="908"/>
      <c r="K320" s="908"/>
      <c r="L320" s="951"/>
      <c r="M320" s="908"/>
      <c r="N320" s="908"/>
      <c r="O320" s="908"/>
      <c r="P320" s="908"/>
      <c r="Q320" s="951"/>
      <c r="R320" s="908"/>
      <c r="S320" s="908"/>
      <c r="T320" s="908"/>
      <c r="U320" s="908"/>
      <c r="V320" s="951"/>
      <c r="W320" s="951"/>
      <c r="X320" s="951"/>
      <c r="Y320" s="951"/>
      <c r="Z320" s="951"/>
    </row>
    <row r="321" spans="1:26" ht="12.75" customHeight="1">
      <c r="A321" s="900"/>
      <c r="B321" s="951"/>
      <c r="C321" s="908"/>
      <c r="D321" s="908"/>
      <c r="E321" s="908"/>
      <c r="F321" s="908"/>
      <c r="G321" s="951"/>
      <c r="H321" s="908"/>
      <c r="I321" s="908"/>
      <c r="J321" s="908"/>
      <c r="K321" s="908"/>
      <c r="L321" s="951"/>
      <c r="M321" s="908"/>
      <c r="N321" s="908"/>
      <c r="O321" s="908"/>
      <c r="P321" s="908"/>
      <c r="Q321" s="951"/>
      <c r="R321" s="908"/>
      <c r="S321" s="908"/>
      <c r="T321" s="908"/>
      <c r="U321" s="908"/>
      <c r="V321" s="951"/>
      <c r="W321" s="951"/>
      <c r="X321" s="951"/>
      <c r="Y321" s="951"/>
      <c r="Z321" s="951"/>
    </row>
    <row r="322" spans="1:26" ht="12.75" customHeight="1">
      <c r="A322" s="900"/>
      <c r="B322" s="951"/>
      <c r="C322" s="908"/>
      <c r="D322" s="908"/>
      <c r="E322" s="908"/>
      <c r="F322" s="908"/>
      <c r="G322" s="951"/>
      <c r="H322" s="908"/>
      <c r="I322" s="908"/>
      <c r="J322" s="908"/>
      <c r="K322" s="908"/>
      <c r="L322" s="951"/>
      <c r="M322" s="908"/>
      <c r="N322" s="908"/>
      <c r="O322" s="908"/>
      <c r="P322" s="908"/>
      <c r="Q322" s="951"/>
      <c r="R322" s="908"/>
      <c r="S322" s="908"/>
      <c r="T322" s="908"/>
      <c r="U322" s="908"/>
      <c r="V322" s="951"/>
      <c r="W322" s="951"/>
      <c r="X322" s="951"/>
      <c r="Y322" s="951"/>
      <c r="Z322" s="951"/>
    </row>
    <row r="323" spans="1:26" ht="12.75" customHeight="1">
      <c r="A323" s="900"/>
      <c r="B323" s="951"/>
      <c r="C323" s="908"/>
      <c r="D323" s="908"/>
      <c r="E323" s="908"/>
      <c r="F323" s="908"/>
      <c r="G323" s="951"/>
      <c r="H323" s="908"/>
      <c r="I323" s="908"/>
      <c r="J323" s="908"/>
      <c r="K323" s="908"/>
      <c r="L323" s="951"/>
      <c r="M323" s="908"/>
      <c r="N323" s="908"/>
      <c r="O323" s="908"/>
      <c r="P323" s="908"/>
      <c r="Q323" s="951"/>
      <c r="R323" s="908"/>
      <c r="S323" s="908"/>
      <c r="T323" s="908"/>
      <c r="U323" s="908"/>
      <c r="V323" s="951"/>
      <c r="W323" s="951"/>
      <c r="X323" s="951"/>
      <c r="Y323" s="951"/>
      <c r="Z323" s="951"/>
    </row>
    <row r="324" spans="1:26" ht="12.75" customHeight="1">
      <c r="A324" s="900"/>
      <c r="B324" s="951"/>
      <c r="C324" s="908"/>
      <c r="D324" s="908"/>
      <c r="E324" s="908"/>
      <c r="F324" s="908"/>
      <c r="G324" s="951"/>
      <c r="H324" s="908"/>
      <c r="I324" s="908"/>
      <c r="J324" s="908"/>
      <c r="K324" s="908"/>
      <c r="L324" s="951"/>
      <c r="M324" s="908"/>
      <c r="N324" s="908"/>
      <c r="O324" s="908"/>
      <c r="P324" s="908"/>
      <c r="Q324" s="951"/>
      <c r="R324" s="908"/>
      <c r="S324" s="908"/>
      <c r="T324" s="908"/>
      <c r="U324" s="908"/>
      <c r="V324" s="951"/>
      <c r="W324" s="951"/>
      <c r="X324" s="951"/>
      <c r="Y324" s="951"/>
      <c r="Z324" s="951"/>
    </row>
    <row r="325" spans="1:26" ht="12.75" customHeight="1">
      <c r="A325" s="900"/>
      <c r="B325" s="951"/>
      <c r="C325" s="908"/>
      <c r="D325" s="908"/>
      <c r="E325" s="908"/>
      <c r="F325" s="908"/>
      <c r="G325" s="951"/>
      <c r="H325" s="908"/>
      <c r="I325" s="908"/>
      <c r="J325" s="908"/>
      <c r="K325" s="908"/>
      <c r="L325" s="951"/>
      <c r="M325" s="908"/>
      <c r="N325" s="908"/>
      <c r="O325" s="908"/>
      <c r="P325" s="908"/>
      <c r="Q325" s="951"/>
      <c r="R325" s="908"/>
      <c r="S325" s="908"/>
      <c r="T325" s="908"/>
      <c r="U325" s="908"/>
      <c r="V325" s="951"/>
      <c r="W325" s="951"/>
      <c r="X325" s="951"/>
      <c r="Y325" s="951"/>
      <c r="Z325" s="951"/>
    </row>
    <row r="326" spans="1:26" ht="12.75" customHeight="1">
      <c r="A326" s="900"/>
      <c r="B326" s="951"/>
      <c r="C326" s="908"/>
      <c r="D326" s="908"/>
      <c r="E326" s="908"/>
      <c r="F326" s="908"/>
      <c r="G326" s="951"/>
      <c r="H326" s="908"/>
      <c r="I326" s="908"/>
      <c r="J326" s="908"/>
      <c r="K326" s="908"/>
      <c r="L326" s="951"/>
      <c r="M326" s="908"/>
      <c r="N326" s="908"/>
      <c r="O326" s="908"/>
      <c r="P326" s="908"/>
      <c r="Q326" s="951"/>
      <c r="R326" s="908"/>
      <c r="S326" s="908"/>
      <c r="T326" s="908"/>
      <c r="U326" s="908"/>
      <c r="V326" s="951"/>
      <c r="W326" s="951"/>
      <c r="X326" s="951"/>
      <c r="Y326" s="951"/>
      <c r="Z326" s="951"/>
    </row>
    <row r="327" spans="1:26" ht="12.75" customHeight="1">
      <c r="A327" s="900"/>
      <c r="B327" s="951"/>
      <c r="C327" s="908"/>
      <c r="D327" s="908"/>
      <c r="E327" s="908"/>
      <c r="F327" s="908"/>
      <c r="G327" s="951"/>
      <c r="H327" s="908"/>
      <c r="I327" s="908"/>
      <c r="J327" s="908"/>
      <c r="K327" s="908"/>
      <c r="L327" s="951"/>
      <c r="M327" s="908"/>
      <c r="N327" s="908"/>
      <c r="O327" s="908"/>
      <c r="P327" s="908"/>
      <c r="Q327" s="951"/>
      <c r="R327" s="908"/>
      <c r="S327" s="908"/>
      <c r="T327" s="908"/>
      <c r="U327" s="908"/>
      <c r="V327" s="951"/>
      <c r="W327" s="951"/>
      <c r="X327" s="951"/>
      <c r="Y327" s="951"/>
      <c r="Z327" s="951"/>
    </row>
    <row r="328" spans="1:26" ht="12.75" customHeight="1">
      <c r="A328" s="900"/>
      <c r="B328" s="951"/>
      <c r="C328" s="908"/>
      <c r="D328" s="908"/>
      <c r="E328" s="908"/>
      <c r="F328" s="908"/>
      <c r="G328" s="951"/>
      <c r="H328" s="908"/>
      <c r="I328" s="908"/>
      <c r="J328" s="908"/>
      <c r="K328" s="908"/>
      <c r="L328" s="951"/>
      <c r="M328" s="908"/>
      <c r="N328" s="908"/>
      <c r="O328" s="908"/>
      <c r="P328" s="908"/>
      <c r="Q328" s="951"/>
      <c r="R328" s="908"/>
      <c r="S328" s="908"/>
      <c r="T328" s="908"/>
      <c r="U328" s="908"/>
      <c r="V328" s="951"/>
      <c r="W328" s="951"/>
      <c r="X328" s="951"/>
      <c r="Y328" s="951"/>
      <c r="Z328" s="951"/>
    </row>
    <row r="329" spans="1:26" ht="12.75" customHeight="1">
      <c r="A329" s="900"/>
      <c r="B329" s="951"/>
      <c r="C329" s="908"/>
      <c r="D329" s="908"/>
      <c r="E329" s="908"/>
      <c r="F329" s="908"/>
      <c r="G329" s="951"/>
      <c r="H329" s="908"/>
      <c r="I329" s="908"/>
      <c r="J329" s="908"/>
      <c r="K329" s="908"/>
      <c r="L329" s="951"/>
      <c r="M329" s="908"/>
      <c r="N329" s="908"/>
      <c r="O329" s="908"/>
      <c r="P329" s="908"/>
      <c r="Q329" s="951"/>
      <c r="R329" s="908"/>
      <c r="S329" s="908"/>
      <c r="T329" s="908"/>
      <c r="U329" s="908"/>
      <c r="V329" s="951"/>
      <c r="W329" s="951"/>
      <c r="X329" s="951"/>
      <c r="Y329" s="951"/>
      <c r="Z329" s="951"/>
    </row>
    <row r="330" spans="1:26" ht="12.75" customHeight="1">
      <c r="A330" s="900"/>
      <c r="B330" s="951"/>
      <c r="C330" s="908"/>
      <c r="D330" s="908"/>
      <c r="E330" s="908"/>
      <c r="F330" s="908"/>
      <c r="G330" s="951"/>
      <c r="H330" s="908"/>
      <c r="I330" s="908"/>
      <c r="J330" s="908"/>
      <c r="K330" s="908"/>
      <c r="L330" s="951"/>
      <c r="M330" s="908"/>
      <c r="N330" s="908"/>
      <c r="O330" s="908"/>
      <c r="P330" s="908"/>
      <c r="Q330" s="951"/>
      <c r="R330" s="908"/>
      <c r="S330" s="908"/>
      <c r="T330" s="908"/>
      <c r="U330" s="908"/>
      <c r="V330" s="951"/>
      <c r="W330" s="951"/>
      <c r="X330" s="951"/>
      <c r="Y330" s="951"/>
      <c r="Z330" s="951"/>
    </row>
    <row r="331" spans="1:26" ht="12.75" customHeight="1">
      <c r="A331" s="900"/>
      <c r="B331" s="951"/>
      <c r="C331" s="908"/>
      <c r="D331" s="908"/>
      <c r="E331" s="908"/>
      <c r="F331" s="908"/>
      <c r="G331" s="951"/>
      <c r="H331" s="908"/>
      <c r="I331" s="908"/>
      <c r="J331" s="908"/>
      <c r="K331" s="908"/>
      <c r="L331" s="951"/>
      <c r="M331" s="908"/>
      <c r="N331" s="908"/>
      <c r="O331" s="908"/>
      <c r="P331" s="908"/>
      <c r="Q331" s="951"/>
      <c r="R331" s="908"/>
      <c r="S331" s="908"/>
      <c r="T331" s="908"/>
      <c r="U331" s="908"/>
      <c r="V331" s="951"/>
      <c r="W331" s="951"/>
      <c r="X331" s="951"/>
      <c r="Y331" s="951"/>
      <c r="Z331" s="951"/>
    </row>
    <row r="332" spans="1:26" ht="12.75" customHeight="1">
      <c r="A332" s="900"/>
      <c r="B332" s="951"/>
      <c r="C332" s="908"/>
      <c r="D332" s="908"/>
      <c r="E332" s="908"/>
      <c r="F332" s="908"/>
      <c r="G332" s="951"/>
      <c r="H332" s="908"/>
      <c r="I332" s="908"/>
      <c r="J332" s="908"/>
      <c r="K332" s="908"/>
      <c r="L332" s="951"/>
      <c r="M332" s="908"/>
      <c r="N332" s="908"/>
      <c r="O332" s="908"/>
      <c r="P332" s="908"/>
      <c r="Q332" s="951"/>
      <c r="R332" s="908"/>
      <c r="S332" s="908"/>
      <c r="T332" s="908"/>
      <c r="U332" s="908"/>
      <c r="V332" s="951"/>
      <c r="W332" s="951"/>
      <c r="X332" s="951"/>
      <c r="Y332" s="951"/>
      <c r="Z332" s="951"/>
    </row>
    <row r="333" spans="1:26" ht="12.75" customHeight="1">
      <c r="A333" s="900"/>
      <c r="B333" s="951"/>
      <c r="C333" s="908"/>
      <c r="D333" s="908"/>
      <c r="E333" s="908"/>
      <c r="F333" s="908"/>
      <c r="G333" s="951"/>
      <c r="H333" s="908"/>
      <c r="I333" s="908"/>
      <c r="J333" s="908"/>
      <c r="K333" s="908"/>
      <c r="L333" s="951"/>
      <c r="M333" s="908"/>
      <c r="N333" s="908"/>
      <c r="O333" s="908"/>
      <c r="P333" s="908"/>
      <c r="Q333" s="951"/>
      <c r="R333" s="908"/>
      <c r="S333" s="908"/>
      <c r="T333" s="908"/>
      <c r="U333" s="908"/>
      <c r="V333" s="951"/>
      <c r="W333" s="951"/>
      <c r="X333" s="951"/>
      <c r="Y333" s="951"/>
      <c r="Z333" s="951"/>
    </row>
    <row r="334" spans="1:26" ht="12.75" customHeight="1">
      <c r="A334" s="900"/>
      <c r="B334" s="951"/>
      <c r="C334" s="908"/>
      <c r="D334" s="908"/>
      <c r="E334" s="908"/>
      <c r="F334" s="908"/>
      <c r="G334" s="951"/>
      <c r="H334" s="908"/>
      <c r="I334" s="908"/>
      <c r="J334" s="908"/>
      <c r="K334" s="908"/>
      <c r="L334" s="951"/>
      <c r="M334" s="908"/>
      <c r="N334" s="908"/>
      <c r="O334" s="908"/>
      <c r="P334" s="908"/>
      <c r="Q334" s="951"/>
      <c r="R334" s="908"/>
      <c r="S334" s="908"/>
      <c r="T334" s="908"/>
      <c r="U334" s="908"/>
      <c r="V334" s="951"/>
      <c r="W334" s="951"/>
      <c r="X334" s="951"/>
      <c r="Y334" s="951"/>
      <c r="Z334" s="951"/>
    </row>
    <row r="335" spans="1:26" ht="12.75" customHeight="1">
      <c r="A335" s="900"/>
      <c r="B335" s="951"/>
      <c r="C335" s="908"/>
      <c r="D335" s="908"/>
      <c r="E335" s="908"/>
      <c r="F335" s="908"/>
      <c r="G335" s="951"/>
      <c r="H335" s="908"/>
      <c r="I335" s="908"/>
      <c r="J335" s="908"/>
      <c r="K335" s="908"/>
      <c r="L335" s="951"/>
      <c r="M335" s="908"/>
      <c r="N335" s="908"/>
      <c r="O335" s="908"/>
      <c r="P335" s="908"/>
      <c r="Q335" s="951"/>
      <c r="R335" s="908"/>
      <c r="S335" s="908"/>
      <c r="T335" s="908"/>
      <c r="U335" s="908"/>
      <c r="V335" s="951"/>
      <c r="W335" s="951"/>
      <c r="X335" s="951"/>
      <c r="Y335" s="951"/>
      <c r="Z335" s="951"/>
    </row>
    <row r="336" spans="1:26" ht="12.75" customHeight="1">
      <c r="A336" s="900"/>
      <c r="B336" s="951"/>
      <c r="C336" s="908"/>
      <c r="D336" s="908"/>
      <c r="E336" s="908"/>
      <c r="F336" s="908"/>
      <c r="G336" s="951"/>
      <c r="H336" s="908"/>
      <c r="I336" s="908"/>
      <c r="J336" s="908"/>
      <c r="K336" s="908"/>
      <c r="L336" s="951"/>
      <c r="M336" s="908"/>
      <c r="N336" s="908"/>
      <c r="O336" s="908"/>
      <c r="P336" s="908"/>
      <c r="Q336" s="951"/>
      <c r="R336" s="908"/>
      <c r="S336" s="908"/>
      <c r="T336" s="908"/>
      <c r="U336" s="908"/>
      <c r="V336" s="951"/>
      <c r="W336" s="951"/>
      <c r="X336" s="951"/>
      <c r="Y336" s="951"/>
      <c r="Z336" s="951"/>
    </row>
    <row r="337" spans="1:26" ht="12.75" customHeight="1">
      <c r="A337" s="900"/>
      <c r="B337" s="951"/>
      <c r="C337" s="908"/>
      <c r="D337" s="908"/>
      <c r="E337" s="908"/>
      <c r="F337" s="908"/>
      <c r="G337" s="951"/>
      <c r="H337" s="908"/>
      <c r="I337" s="908"/>
      <c r="J337" s="908"/>
      <c r="K337" s="908"/>
      <c r="L337" s="951"/>
      <c r="M337" s="908"/>
      <c r="N337" s="908"/>
      <c r="O337" s="908"/>
      <c r="P337" s="908"/>
      <c r="Q337" s="951"/>
      <c r="R337" s="908"/>
      <c r="S337" s="908"/>
      <c r="T337" s="908"/>
      <c r="U337" s="908"/>
      <c r="V337" s="951"/>
      <c r="W337" s="951"/>
      <c r="X337" s="951"/>
      <c r="Y337" s="951"/>
      <c r="Z337" s="951"/>
    </row>
    <row r="338" spans="1:26" ht="12.75" customHeight="1">
      <c r="A338" s="900"/>
      <c r="B338" s="951"/>
      <c r="C338" s="908"/>
      <c r="D338" s="908"/>
      <c r="E338" s="908"/>
      <c r="F338" s="908"/>
      <c r="G338" s="951"/>
      <c r="H338" s="908"/>
      <c r="I338" s="908"/>
      <c r="J338" s="908"/>
      <c r="K338" s="908"/>
      <c r="L338" s="951"/>
      <c r="M338" s="908"/>
      <c r="N338" s="908"/>
      <c r="O338" s="908"/>
      <c r="P338" s="908"/>
      <c r="Q338" s="951"/>
      <c r="R338" s="908"/>
      <c r="S338" s="908"/>
      <c r="T338" s="908"/>
      <c r="U338" s="908"/>
      <c r="V338" s="951"/>
      <c r="W338" s="951"/>
      <c r="X338" s="951"/>
      <c r="Y338" s="951"/>
      <c r="Z338" s="951"/>
    </row>
    <row r="339" spans="1:26" ht="12.75" customHeight="1">
      <c r="A339" s="900"/>
      <c r="B339" s="951"/>
      <c r="C339" s="908"/>
      <c r="D339" s="908"/>
      <c r="E339" s="908"/>
      <c r="F339" s="908"/>
      <c r="G339" s="951"/>
      <c r="H339" s="908"/>
      <c r="I339" s="908"/>
      <c r="J339" s="908"/>
      <c r="K339" s="908"/>
      <c r="L339" s="951"/>
      <c r="M339" s="908"/>
      <c r="N339" s="908"/>
      <c r="O339" s="908"/>
      <c r="P339" s="908"/>
      <c r="Q339" s="951"/>
      <c r="R339" s="908"/>
      <c r="S339" s="908"/>
      <c r="T339" s="908"/>
      <c r="U339" s="908"/>
      <c r="V339" s="951"/>
      <c r="W339" s="951"/>
      <c r="X339" s="951"/>
      <c r="Y339" s="951"/>
      <c r="Z339" s="951"/>
    </row>
    <row r="340" spans="1:26" ht="12.75" customHeight="1">
      <c r="A340" s="900"/>
      <c r="B340" s="951"/>
      <c r="C340" s="908"/>
      <c r="D340" s="908"/>
      <c r="E340" s="908"/>
      <c r="F340" s="908"/>
      <c r="G340" s="951"/>
      <c r="H340" s="908"/>
      <c r="I340" s="908"/>
      <c r="J340" s="908"/>
      <c r="K340" s="908"/>
      <c r="L340" s="951"/>
      <c r="M340" s="908"/>
      <c r="N340" s="908"/>
      <c r="O340" s="908"/>
      <c r="P340" s="908"/>
      <c r="Q340" s="951"/>
      <c r="R340" s="908"/>
      <c r="S340" s="908"/>
      <c r="T340" s="908"/>
      <c r="U340" s="908"/>
      <c r="V340" s="951"/>
      <c r="W340" s="951"/>
      <c r="X340" s="951"/>
      <c r="Y340" s="951"/>
      <c r="Z340" s="951"/>
    </row>
    <row r="341" spans="1:26" ht="12.75" customHeight="1">
      <c r="A341" s="900"/>
      <c r="B341" s="951"/>
      <c r="C341" s="908"/>
      <c r="D341" s="908"/>
      <c r="E341" s="908"/>
      <c r="F341" s="908"/>
      <c r="G341" s="951"/>
      <c r="H341" s="908"/>
      <c r="I341" s="908"/>
      <c r="J341" s="908"/>
      <c r="K341" s="908"/>
      <c r="L341" s="951"/>
      <c r="M341" s="908"/>
      <c r="N341" s="908"/>
      <c r="O341" s="908"/>
      <c r="P341" s="908"/>
      <c r="Q341" s="951"/>
      <c r="R341" s="908"/>
      <c r="S341" s="908"/>
      <c r="T341" s="908"/>
      <c r="U341" s="908"/>
      <c r="V341" s="951"/>
      <c r="W341" s="951"/>
      <c r="X341" s="951"/>
      <c r="Y341" s="951"/>
      <c r="Z341" s="951"/>
    </row>
    <row r="342" spans="1:26" ht="12.75" customHeight="1">
      <c r="A342" s="900"/>
      <c r="B342" s="951"/>
      <c r="C342" s="908"/>
      <c r="D342" s="908"/>
      <c r="E342" s="908"/>
      <c r="F342" s="908"/>
      <c r="G342" s="951"/>
      <c r="H342" s="908"/>
      <c r="I342" s="908"/>
      <c r="J342" s="908"/>
      <c r="K342" s="908"/>
      <c r="L342" s="951"/>
      <c r="M342" s="908"/>
      <c r="N342" s="908"/>
      <c r="O342" s="908"/>
      <c r="P342" s="908"/>
      <c r="Q342" s="951"/>
      <c r="R342" s="908"/>
      <c r="S342" s="908"/>
      <c r="T342" s="908"/>
      <c r="U342" s="908"/>
      <c r="V342" s="951"/>
      <c r="W342" s="951"/>
      <c r="X342" s="951"/>
      <c r="Y342" s="951"/>
      <c r="Z342" s="951"/>
    </row>
    <row r="343" spans="1:26" ht="12.75" customHeight="1">
      <c r="A343" s="900"/>
      <c r="B343" s="951"/>
      <c r="C343" s="908"/>
      <c r="D343" s="908"/>
      <c r="E343" s="908"/>
      <c r="F343" s="908"/>
      <c r="G343" s="951"/>
      <c r="H343" s="908"/>
      <c r="I343" s="908"/>
      <c r="J343" s="908"/>
      <c r="K343" s="908"/>
      <c r="L343" s="951"/>
      <c r="M343" s="908"/>
      <c r="N343" s="908"/>
      <c r="O343" s="908"/>
      <c r="P343" s="908"/>
      <c r="Q343" s="951"/>
      <c r="R343" s="908"/>
      <c r="S343" s="908"/>
      <c r="T343" s="908"/>
      <c r="U343" s="908"/>
      <c r="V343" s="951"/>
      <c r="W343" s="951"/>
      <c r="X343" s="951"/>
      <c r="Y343" s="951"/>
      <c r="Z343" s="951"/>
    </row>
    <row r="344" spans="1:26" ht="12.75" customHeight="1">
      <c r="A344" s="900"/>
      <c r="B344" s="951"/>
      <c r="C344" s="908"/>
      <c r="D344" s="908"/>
      <c r="E344" s="908"/>
      <c r="F344" s="908"/>
      <c r="G344" s="951"/>
      <c r="H344" s="908"/>
      <c r="I344" s="908"/>
      <c r="J344" s="908"/>
      <c r="K344" s="908"/>
      <c r="L344" s="951"/>
      <c r="M344" s="908"/>
      <c r="N344" s="908"/>
      <c r="O344" s="908"/>
      <c r="P344" s="908"/>
      <c r="Q344" s="951"/>
      <c r="R344" s="908"/>
      <c r="S344" s="908"/>
      <c r="T344" s="908"/>
      <c r="U344" s="908"/>
      <c r="V344" s="951"/>
      <c r="W344" s="951"/>
      <c r="X344" s="951"/>
      <c r="Y344" s="951"/>
      <c r="Z344" s="951"/>
    </row>
    <row r="345" spans="1:26" ht="12.75" customHeight="1">
      <c r="A345" s="900"/>
      <c r="B345" s="951"/>
      <c r="C345" s="908"/>
      <c r="D345" s="908"/>
      <c r="E345" s="908"/>
      <c r="F345" s="908"/>
      <c r="G345" s="951"/>
      <c r="H345" s="908"/>
      <c r="I345" s="908"/>
      <c r="J345" s="908"/>
      <c r="K345" s="908"/>
      <c r="L345" s="951"/>
      <c r="M345" s="908"/>
      <c r="N345" s="908"/>
      <c r="O345" s="908"/>
      <c r="P345" s="908"/>
      <c r="Q345" s="951"/>
      <c r="R345" s="908"/>
      <c r="S345" s="908"/>
      <c r="T345" s="908"/>
      <c r="U345" s="908"/>
      <c r="V345" s="951"/>
      <c r="W345" s="951"/>
      <c r="X345" s="951"/>
      <c r="Y345" s="951"/>
      <c r="Z345" s="951"/>
    </row>
    <row r="346" spans="1:26" ht="12.75" customHeight="1">
      <c r="A346" s="900"/>
      <c r="B346" s="951"/>
      <c r="C346" s="908"/>
      <c r="D346" s="908"/>
      <c r="E346" s="908"/>
      <c r="F346" s="908"/>
      <c r="G346" s="951"/>
      <c r="H346" s="908"/>
      <c r="I346" s="908"/>
      <c r="J346" s="908"/>
      <c r="K346" s="908"/>
      <c r="L346" s="951"/>
      <c r="M346" s="908"/>
      <c r="N346" s="908"/>
      <c r="O346" s="908"/>
      <c r="P346" s="908"/>
      <c r="Q346" s="951"/>
      <c r="R346" s="908"/>
      <c r="S346" s="908"/>
      <c r="T346" s="908"/>
      <c r="U346" s="908"/>
      <c r="V346" s="951"/>
      <c r="W346" s="951"/>
      <c r="X346" s="951"/>
      <c r="Y346" s="951"/>
      <c r="Z346" s="951"/>
    </row>
    <row r="347" spans="1:26" ht="12.75" customHeight="1">
      <c r="A347" s="900"/>
      <c r="B347" s="951"/>
      <c r="C347" s="908"/>
      <c r="D347" s="908"/>
      <c r="E347" s="908"/>
      <c r="F347" s="908"/>
      <c r="G347" s="951"/>
      <c r="H347" s="908"/>
      <c r="I347" s="908"/>
      <c r="J347" s="908"/>
      <c r="K347" s="908"/>
      <c r="L347" s="951"/>
      <c r="M347" s="908"/>
      <c r="N347" s="908"/>
      <c r="O347" s="908"/>
      <c r="P347" s="908"/>
      <c r="Q347" s="951"/>
      <c r="R347" s="908"/>
      <c r="S347" s="908"/>
      <c r="T347" s="908"/>
      <c r="U347" s="908"/>
      <c r="V347" s="951"/>
      <c r="W347" s="951"/>
      <c r="X347" s="951"/>
      <c r="Y347" s="951"/>
      <c r="Z347" s="951"/>
    </row>
    <row r="348" spans="1:26" ht="12.75" customHeight="1">
      <c r="A348" s="900"/>
      <c r="B348" s="951"/>
      <c r="C348" s="908"/>
      <c r="D348" s="908"/>
      <c r="E348" s="908"/>
      <c r="F348" s="908"/>
      <c r="G348" s="951"/>
      <c r="H348" s="908"/>
      <c r="I348" s="908"/>
      <c r="J348" s="908"/>
      <c r="K348" s="908"/>
      <c r="L348" s="951"/>
      <c r="M348" s="908"/>
      <c r="N348" s="908"/>
      <c r="O348" s="908"/>
      <c r="P348" s="908"/>
      <c r="Q348" s="951"/>
      <c r="R348" s="908"/>
      <c r="S348" s="908"/>
      <c r="T348" s="908"/>
      <c r="U348" s="908"/>
      <c r="V348" s="951"/>
      <c r="W348" s="951"/>
      <c r="X348" s="951"/>
      <c r="Y348" s="951"/>
      <c r="Z348" s="951"/>
    </row>
    <row r="349" spans="1:26" ht="12.75" customHeight="1">
      <c r="A349" s="900"/>
      <c r="B349" s="951"/>
      <c r="C349" s="908"/>
      <c r="D349" s="908"/>
      <c r="E349" s="908"/>
      <c r="F349" s="908"/>
      <c r="G349" s="951"/>
      <c r="H349" s="908"/>
      <c r="I349" s="908"/>
      <c r="J349" s="908"/>
      <c r="K349" s="908"/>
      <c r="L349" s="951"/>
      <c r="M349" s="908"/>
      <c r="N349" s="908"/>
      <c r="O349" s="908"/>
      <c r="P349" s="908"/>
      <c r="Q349" s="951"/>
      <c r="R349" s="908"/>
      <c r="S349" s="908"/>
      <c r="T349" s="908"/>
      <c r="U349" s="908"/>
      <c r="V349" s="951"/>
      <c r="W349" s="951"/>
      <c r="X349" s="951"/>
      <c r="Y349" s="951"/>
      <c r="Z349" s="951"/>
    </row>
    <row r="350" spans="1:26" ht="12.75" customHeight="1">
      <c r="A350" s="900"/>
      <c r="B350" s="951"/>
      <c r="C350" s="908"/>
      <c r="D350" s="908"/>
      <c r="E350" s="908"/>
      <c r="F350" s="908"/>
      <c r="G350" s="951"/>
      <c r="H350" s="908"/>
      <c r="I350" s="908"/>
      <c r="J350" s="908"/>
      <c r="K350" s="908"/>
      <c r="L350" s="951"/>
      <c r="M350" s="908"/>
      <c r="N350" s="908"/>
      <c r="O350" s="908"/>
      <c r="P350" s="908"/>
      <c r="Q350" s="951"/>
      <c r="R350" s="908"/>
      <c r="S350" s="908"/>
      <c r="T350" s="908"/>
      <c r="U350" s="908"/>
      <c r="V350" s="951"/>
      <c r="W350" s="951"/>
      <c r="X350" s="951"/>
      <c r="Y350" s="951"/>
      <c r="Z350" s="951"/>
    </row>
    <row r="351" spans="1:26" ht="12.75" customHeight="1">
      <c r="A351" s="900"/>
      <c r="B351" s="951"/>
      <c r="C351" s="908"/>
      <c r="D351" s="908"/>
      <c r="E351" s="908"/>
      <c r="F351" s="908"/>
      <c r="G351" s="951"/>
      <c r="H351" s="908"/>
      <c r="I351" s="908"/>
      <c r="J351" s="908"/>
      <c r="K351" s="908"/>
      <c r="L351" s="951"/>
      <c r="M351" s="908"/>
      <c r="N351" s="908"/>
      <c r="O351" s="908"/>
      <c r="P351" s="908"/>
      <c r="Q351" s="951"/>
      <c r="R351" s="908"/>
      <c r="S351" s="908"/>
      <c r="T351" s="908"/>
      <c r="U351" s="908"/>
      <c r="V351" s="951"/>
      <c r="W351" s="951"/>
      <c r="X351" s="951"/>
      <c r="Y351" s="951"/>
      <c r="Z351" s="951"/>
    </row>
    <row r="352" spans="1:26" ht="12.75" customHeight="1">
      <c r="A352" s="900"/>
      <c r="B352" s="951"/>
      <c r="C352" s="908"/>
      <c r="D352" s="908"/>
      <c r="E352" s="908"/>
      <c r="F352" s="908"/>
      <c r="G352" s="951"/>
      <c r="H352" s="908"/>
      <c r="I352" s="908"/>
      <c r="J352" s="908"/>
      <c r="K352" s="908"/>
      <c r="L352" s="951"/>
      <c r="M352" s="908"/>
      <c r="N352" s="908"/>
      <c r="O352" s="908"/>
      <c r="P352" s="908"/>
      <c r="Q352" s="951"/>
      <c r="R352" s="908"/>
      <c r="S352" s="908"/>
      <c r="T352" s="908"/>
      <c r="U352" s="908"/>
      <c r="V352" s="951"/>
      <c r="W352" s="951"/>
      <c r="X352" s="951"/>
      <c r="Y352" s="951"/>
      <c r="Z352" s="951"/>
    </row>
    <row r="353" spans="1:26" ht="12.75" customHeight="1">
      <c r="A353" s="900"/>
      <c r="B353" s="951"/>
      <c r="C353" s="908"/>
      <c r="D353" s="908"/>
      <c r="E353" s="908"/>
      <c r="F353" s="908"/>
      <c r="G353" s="951"/>
      <c r="H353" s="908"/>
      <c r="I353" s="908"/>
      <c r="J353" s="908"/>
      <c r="K353" s="908"/>
      <c r="L353" s="951"/>
      <c r="M353" s="908"/>
      <c r="N353" s="908"/>
      <c r="O353" s="908"/>
      <c r="P353" s="908"/>
      <c r="Q353" s="951"/>
      <c r="R353" s="908"/>
      <c r="S353" s="908"/>
      <c r="T353" s="908"/>
      <c r="U353" s="908"/>
      <c r="V353" s="951"/>
      <c r="W353" s="951"/>
      <c r="X353" s="951"/>
      <c r="Y353" s="951"/>
      <c r="Z353" s="951"/>
    </row>
    <row r="354" spans="1:26" ht="12.75" customHeight="1">
      <c r="A354" s="900"/>
      <c r="B354" s="951"/>
      <c r="C354" s="908"/>
      <c r="D354" s="908"/>
      <c r="E354" s="908"/>
      <c r="F354" s="908"/>
      <c r="G354" s="951"/>
      <c r="H354" s="908"/>
      <c r="I354" s="908"/>
      <c r="J354" s="908"/>
      <c r="K354" s="908"/>
      <c r="L354" s="951"/>
      <c r="M354" s="908"/>
      <c r="N354" s="908"/>
      <c r="O354" s="908"/>
      <c r="P354" s="908"/>
      <c r="Q354" s="951"/>
      <c r="R354" s="908"/>
      <c r="S354" s="908"/>
      <c r="T354" s="908"/>
      <c r="U354" s="908"/>
      <c r="V354" s="951"/>
      <c r="W354" s="951"/>
      <c r="X354" s="951"/>
      <c r="Y354" s="951"/>
      <c r="Z354" s="951"/>
    </row>
    <row r="355" spans="1:26" ht="12.75" customHeight="1">
      <c r="A355" s="900"/>
      <c r="B355" s="951"/>
      <c r="C355" s="908"/>
      <c r="D355" s="908"/>
      <c r="E355" s="908"/>
      <c r="F355" s="908"/>
      <c r="G355" s="951"/>
      <c r="H355" s="908"/>
      <c r="I355" s="908"/>
      <c r="J355" s="908"/>
      <c r="K355" s="908"/>
      <c r="L355" s="951"/>
      <c r="M355" s="908"/>
      <c r="N355" s="908"/>
      <c r="O355" s="908"/>
      <c r="P355" s="908"/>
      <c r="Q355" s="951"/>
      <c r="R355" s="908"/>
      <c r="S355" s="908"/>
      <c r="T355" s="908"/>
      <c r="U355" s="908"/>
      <c r="V355" s="951"/>
      <c r="W355" s="951"/>
      <c r="X355" s="951"/>
      <c r="Y355" s="951"/>
      <c r="Z355" s="951"/>
    </row>
    <row r="356" spans="1:26" ht="12.75" customHeight="1">
      <c r="A356" s="900"/>
      <c r="B356" s="951"/>
      <c r="C356" s="908"/>
      <c r="D356" s="908"/>
      <c r="E356" s="908"/>
      <c r="F356" s="908"/>
      <c r="G356" s="951"/>
      <c r="H356" s="908"/>
      <c r="I356" s="908"/>
      <c r="J356" s="908"/>
      <c r="K356" s="908"/>
      <c r="L356" s="951"/>
      <c r="M356" s="908"/>
      <c r="N356" s="908"/>
      <c r="O356" s="908"/>
      <c r="P356" s="908"/>
      <c r="Q356" s="951"/>
      <c r="R356" s="908"/>
      <c r="S356" s="908"/>
      <c r="T356" s="908"/>
      <c r="U356" s="908"/>
      <c r="V356" s="951"/>
      <c r="W356" s="951"/>
      <c r="X356" s="951"/>
      <c r="Y356" s="951"/>
      <c r="Z356" s="951"/>
    </row>
    <row r="357" spans="1:26" ht="12.75" customHeight="1">
      <c r="A357" s="900"/>
      <c r="B357" s="951"/>
      <c r="C357" s="908"/>
      <c r="D357" s="908"/>
      <c r="E357" s="908"/>
      <c r="F357" s="908"/>
      <c r="G357" s="951"/>
      <c r="H357" s="908"/>
      <c r="I357" s="908"/>
      <c r="J357" s="908"/>
      <c r="K357" s="908"/>
      <c r="L357" s="951"/>
      <c r="M357" s="908"/>
      <c r="N357" s="908"/>
      <c r="O357" s="908"/>
      <c r="P357" s="908"/>
      <c r="Q357" s="951"/>
      <c r="R357" s="908"/>
      <c r="S357" s="908"/>
      <c r="T357" s="908"/>
      <c r="U357" s="908"/>
      <c r="V357" s="951"/>
      <c r="W357" s="951"/>
      <c r="X357" s="951"/>
      <c r="Y357" s="951"/>
      <c r="Z357" s="951"/>
    </row>
    <row r="358" spans="1:26" ht="12.75" customHeight="1">
      <c r="A358" s="900"/>
      <c r="B358" s="951"/>
      <c r="C358" s="908"/>
      <c r="D358" s="908"/>
      <c r="E358" s="908"/>
      <c r="F358" s="908"/>
      <c r="G358" s="951"/>
      <c r="H358" s="908"/>
      <c r="I358" s="908"/>
      <c r="J358" s="908"/>
      <c r="K358" s="908"/>
      <c r="L358" s="951"/>
      <c r="M358" s="908"/>
      <c r="N358" s="908"/>
      <c r="O358" s="908"/>
      <c r="P358" s="908"/>
      <c r="Q358" s="951"/>
      <c r="R358" s="908"/>
      <c r="S358" s="908"/>
      <c r="T358" s="908"/>
      <c r="U358" s="908"/>
      <c r="V358" s="951"/>
      <c r="W358" s="951"/>
      <c r="X358" s="951"/>
      <c r="Y358" s="951"/>
      <c r="Z358" s="951"/>
    </row>
    <row r="359" spans="1:26" ht="12.75" customHeight="1">
      <c r="A359" s="900"/>
      <c r="B359" s="951"/>
      <c r="C359" s="908"/>
      <c r="D359" s="908"/>
      <c r="E359" s="908"/>
      <c r="F359" s="908"/>
      <c r="G359" s="951"/>
      <c r="H359" s="908"/>
      <c r="I359" s="908"/>
      <c r="J359" s="908"/>
      <c r="K359" s="908"/>
      <c r="L359" s="951"/>
      <c r="M359" s="908"/>
      <c r="N359" s="908"/>
      <c r="O359" s="908"/>
      <c r="P359" s="908"/>
      <c r="Q359" s="951"/>
      <c r="R359" s="908"/>
      <c r="S359" s="908"/>
      <c r="T359" s="908"/>
      <c r="U359" s="908"/>
      <c r="V359" s="951"/>
      <c r="W359" s="951"/>
      <c r="X359" s="951"/>
      <c r="Y359" s="951"/>
      <c r="Z359" s="951"/>
    </row>
    <row r="360" spans="1:26" ht="12.75" customHeight="1">
      <c r="A360" s="900"/>
      <c r="B360" s="951"/>
      <c r="C360" s="908"/>
      <c r="D360" s="908"/>
      <c r="E360" s="908"/>
      <c r="F360" s="908"/>
      <c r="G360" s="951"/>
      <c r="H360" s="908"/>
      <c r="I360" s="908"/>
      <c r="J360" s="908"/>
      <c r="K360" s="908"/>
      <c r="L360" s="951"/>
      <c r="M360" s="908"/>
      <c r="N360" s="908"/>
      <c r="O360" s="908"/>
      <c r="P360" s="908"/>
      <c r="Q360" s="951"/>
      <c r="R360" s="908"/>
      <c r="S360" s="908"/>
      <c r="T360" s="908"/>
      <c r="U360" s="908"/>
      <c r="V360" s="951"/>
      <c r="W360" s="951"/>
      <c r="X360" s="951"/>
      <c r="Y360" s="951"/>
      <c r="Z360" s="951"/>
    </row>
    <row r="361" spans="1:26" ht="12.75" customHeight="1">
      <c r="A361" s="900"/>
      <c r="B361" s="951"/>
      <c r="C361" s="908"/>
      <c r="D361" s="908"/>
      <c r="E361" s="908"/>
      <c r="F361" s="908"/>
      <c r="G361" s="951"/>
      <c r="H361" s="908"/>
      <c r="I361" s="908"/>
      <c r="J361" s="908"/>
      <c r="K361" s="908"/>
      <c r="L361" s="951"/>
      <c r="M361" s="908"/>
      <c r="N361" s="908"/>
      <c r="O361" s="908"/>
      <c r="P361" s="908"/>
      <c r="Q361" s="951"/>
      <c r="R361" s="908"/>
      <c r="S361" s="908"/>
      <c r="T361" s="908"/>
      <c r="U361" s="908"/>
      <c r="V361" s="951"/>
      <c r="W361" s="951"/>
      <c r="X361" s="951"/>
      <c r="Y361" s="951"/>
      <c r="Z361" s="951"/>
    </row>
    <row r="362" spans="1:26" ht="12.75" customHeight="1">
      <c r="A362" s="900"/>
      <c r="B362" s="951"/>
      <c r="C362" s="908"/>
      <c r="D362" s="908"/>
      <c r="E362" s="908"/>
      <c r="F362" s="908"/>
      <c r="G362" s="951"/>
      <c r="H362" s="908"/>
      <c r="I362" s="908"/>
      <c r="J362" s="908"/>
      <c r="K362" s="908"/>
      <c r="L362" s="951"/>
      <c r="M362" s="908"/>
      <c r="N362" s="908"/>
      <c r="O362" s="908"/>
      <c r="P362" s="908"/>
      <c r="Q362" s="951"/>
      <c r="R362" s="908"/>
      <c r="S362" s="908"/>
      <c r="T362" s="908"/>
      <c r="U362" s="908"/>
      <c r="V362" s="951"/>
      <c r="W362" s="951"/>
      <c r="X362" s="951"/>
      <c r="Y362" s="951"/>
      <c r="Z362" s="951"/>
    </row>
    <row r="363" spans="1:26" ht="12.75" customHeight="1">
      <c r="A363" s="900"/>
      <c r="B363" s="951"/>
      <c r="C363" s="908"/>
      <c r="D363" s="908"/>
      <c r="E363" s="908"/>
      <c r="F363" s="908"/>
      <c r="G363" s="951"/>
      <c r="H363" s="908"/>
      <c r="I363" s="908"/>
      <c r="J363" s="908"/>
      <c r="K363" s="908"/>
      <c r="L363" s="951"/>
      <c r="M363" s="908"/>
      <c r="N363" s="908"/>
      <c r="O363" s="908"/>
      <c r="P363" s="908"/>
      <c r="Q363" s="951"/>
      <c r="R363" s="908"/>
      <c r="S363" s="908"/>
      <c r="T363" s="908"/>
      <c r="U363" s="908"/>
      <c r="V363" s="951"/>
      <c r="W363" s="951"/>
      <c r="X363" s="951"/>
      <c r="Y363" s="951"/>
      <c r="Z363" s="951"/>
    </row>
    <row r="364" spans="1:26" ht="12.75" customHeight="1">
      <c r="A364" s="900"/>
      <c r="B364" s="951"/>
      <c r="C364" s="908"/>
      <c r="D364" s="908"/>
      <c r="E364" s="908"/>
      <c r="F364" s="908"/>
      <c r="G364" s="951"/>
      <c r="H364" s="908"/>
      <c r="I364" s="908"/>
      <c r="J364" s="908"/>
      <c r="K364" s="908"/>
      <c r="L364" s="951"/>
      <c r="M364" s="908"/>
      <c r="N364" s="908"/>
      <c r="O364" s="908"/>
      <c r="P364" s="908"/>
      <c r="Q364" s="951"/>
      <c r="R364" s="908"/>
      <c r="S364" s="908"/>
      <c r="T364" s="908"/>
      <c r="U364" s="908"/>
      <c r="V364" s="951"/>
      <c r="W364" s="951"/>
      <c r="X364" s="951"/>
      <c r="Y364" s="951"/>
      <c r="Z364" s="951"/>
    </row>
    <row r="365" spans="1:26" ht="12.75" customHeight="1">
      <c r="A365" s="900"/>
      <c r="B365" s="951"/>
      <c r="C365" s="908"/>
      <c r="D365" s="908"/>
      <c r="E365" s="908"/>
      <c r="F365" s="908"/>
      <c r="G365" s="951"/>
      <c r="H365" s="908"/>
      <c r="I365" s="908"/>
      <c r="J365" s="908"/>
      <c r="K365" s="908"/>
      <c r="L365" s="951"/>
      <c r="M365" s="908"/>
      <c r="N365" s="908"/>
      <c r="O365" s="908"/>
      <c r="P365" s="908"/>
      <c r="Q365" s="951"/>
      <c r="R365" s="908"/>
      <c r="S365" s="908"/>
      <c r="T365" s="908"/>
      <c r="U365" s="908"/>
      <c r="V365" s="951"/>
      <c r="W365" s="951"/>
      <c r="X365" s="951"/>
      <c r="Y365" s="951"/>
      <c r="Z365" s="951"/>
    </row>
    <row r="366" spans="1:26" ht="12.75" customHeight="1">
      <c r="A366" s="900"/>
      <c r="B366" s="951"/>
      <c r="C366" s="908"/>
      <c r="D366" s="908"/>
      <c r="E366" s="908"/>
      <c r="F366" s="908"/>
      <c r="G366" s="951"/>
      <c r="H366" s="908"/>
      <c r="I366" s="908"/>
      <c r="J366" s="908"/>
      <c r="K366" s="908"/>
      <c r="L366" s="951"/>
      <c r="M366" s="908"/>
      <c r="N366" s="908"/>
      <c r="O366" s="908"/>
      <c r="P366" s="908"/>
      <c r="Q366" s="951"/>
      <c r="R366" s="908"/>
      <c r="S366" s="908"/>
      <c r="T366" s="908"/>
      <c r="U366" s="908"/>
      <c r="V366" s="951"/>
      <c r="W366" s="951"/>
      <c r="X366" s="951"/>
      <c r="Y366" s="951"/>
      <c r="Z366" s="951"/>
    </row>
    <row r="367" spans="1:26" ht="12.75" customHeight="1">
      <c r="A367" s="900"/>
      <c r="B367" s="951"/>
      <c r="C367" s="908"/>
      <c r="D367" s="908"/>
      <c r="E367" s="908"/>
      <c r="F367" s="908"/>
      <c r="G367" s="951"/>
      <c r="H367" s="908"/>
      <c r="I367" s="908"/>
      <c r="J367" s="908"/>
      <c r="K367" s="908"/>
      <c r="L367" s="951"/>
      <c r="M367" s="908"/>
      <c r="N367" s="908"/>
      <c r="O367" s="908"/>
      <c r="P367" s="908"/>
      <c r="Q367" s="951"/>
      <c r="R367" s="908"/>
      <c r="S367" s="908"/>
      <c r="T367" s="908"/>
      <c r="U367" s="908"/>
      <c r="V367" s="951"/>
      <c r="W367" s="951"/>
      <c r="X367" s="951"/>
      <c r="Y367" s="951"/>
      <c r="Z367" s="951"/>
    </row>
    <row r="368" spans="1:26" ht="12.75" customHeight="1">
      <c r="A368" s="900"/>
      <c r="B368" s="951"/>
      <c r="C368" s="908"/>
      <c r="D368" s="908"/>
      <c r="E368" s="908"/>
      <c r="F368" s="908"/>
      <c r="G368" s="951"/>
      <c r="H368" s="908"/>
      <c r="I368" s="908"/>
      <c r="J368" s="908"/>
      <c r="K368" s="908"/>
      <c r="L368" s="951"/>
      <c r="M368" s="908"/>
      <c r="N368" s="908"/>
      <c r="O368" s="908"/>
      <c r="P368" s="908"/>
      <c r="Q368" s="951"/>
      <c r="R368" s="908"/>
      <c r="S368" s="908"/>
      <c r="T368" s="908"/>
      <c r="U368" s="908"/>
      <c r="V368" s="951"/>
      <c r="W368" s="951"/>
      <c r="X368" s="951"/>
      <c r="Y368" s="951"/>
      <c r="Z368" s="951"/>
    </row>
    <row r="369" spans="1:26" ht="12.75" customHeight="1">
      <c r="A369" s="900"/>
      <c r="B369" s="951"/>
      <c r="C369" s="908"/>
      <c r="D369" s="908"/>
      <c r="E369" s="908"/>
      <c r="F369" s="908"/>
      <c r="G369" s="951"/>
      <c r="H369" s="908"/>
      <c r="I369" s="908"/>
      <c r="J369" s="908"/>
      <c r="K369" s="908"/>
      <c r="L369" s="951"/>
      <c r="M369" s="908"/>
      <c r="N369" s="908"/>
      <c r="O369" s="908"/>
      <c r="P369" s="908"/>
      <c r="Q369" s="951"/>
      <c r="R369" s="908"/>
      <c r="S369" s="908"/>
      <c r="T369" s="908"/>
      <c r="U369" s="908"/>
      <c r="V369" s="951"/>
      <c r="W369" s="951"/>
      <c r="X369" s="951"/>
      <c r="Y369" s="951"/>
      <c r="Z369" s="951"/>
    </row>
    <row r="370" spans="1:26" ht="12.75" customHeight="1">
      <c r="A370" s="900"/>
      <c r="B370" s="951"/>
      <c r="C370" s="908"/>
      <c r="D370" s="908"/>
      <c r="E370" s="908"/>
      <c r="F370" s="908"/>
      <c r="G370" s="951"/>
      <c r="H370" s="908"/>
      <c r="I370" s="908"/>
      <c r="J370" s="908"/>
      <c r="K370" s="908"/>
      <c r="L370" s="951"/>
      <c r="M370" s="908"/>
      <c r="N370" s="908"/>
      <c r="O370" s="908"/>
      <c r="P370" s="908"/>
      <c r="Q370" s="951"/>
      <c r="R370" s="908"/>
      <c r="S370" s="908"/>
      <c r="T370" s="908"/>
      <c r="U370" s="908"/>
      <c r="V370" s="951"/>
      <c r="W370" s="951"/>
      <c r="X370" s="951"/>
      <c r="Y370" s="951"/>
      <c r="Z370" s="951"/>
    </row>
    <row r="371" spans="1:26" ht="12.75" customHeight="1">
      <c r="A371" s="900"/>
      <c r="B371" s="951"/>
      <c r="C371" s="908"/>
      <c r="D371" s="908"/>
      <c r="E371" s="908"/>
      <c r="F371" s="908"/>
      <c r="G371" s="951"/>
      <c r="H371" s="908"/>
      <c r="I371" s="908"/>
      <c r="J371" s="908"/>
      <c r="K371" s="908"/>
      <c r="L371" s="951"/>
      <c r="M371" s="908"/>
      <c r="N371" s="908"/>
      <c r="O371" s="908"/>
      <c r="P371" s="908"/>
      <c r="Q371" s="951"/>
      <c r="R371" s="908"/>
      <c r="S371" s="908"/>
      <c r="T371" s="908"/>
      <c r="U371" s="908"/>
      <c r="V371" s="951"/>
      <c r="W371" s="951"/>
      <c r="X371" s="951"/>
      <c r="Y371" s="951"/>
      <c r="Z371" s="951"/>
    </row>
    <row r="372" spans="1:26" ht="12.75" customHeight="1">
      <c r="A372" s="900"/>
      <c r="B372" s="951"/>
      <c r="C372" s="908"/>
      <c r="D372" s="908"/>
      <c r="E372" s="908"/>
      <c r="F372" s="908"/>
      <c r="G372" s="951"/>
      <c r="H372" s="908"/>
      <c r="I372" s="908"/>
      <c r="J372" s="908"/>
      <c r="K372" s="908"/>
      <c r="L372" s="951"/>
      <c r="M372" s="908"/>
      <c r="N372" s="908"/>
      <c r="O372" s="908"/>
      <c r="P372" s="908"/>
      <c r="Q372" s="951"/>
      <c r="R372" s="908"/>
      <c r="S372" s="908"/>
      <c r="T372" s="908"/>
      <c r="U372" s="908"/>
      <c r="V372" s="951"/>
      <c r="W372" s="951"/>
      <c r="X372" s="951"/>
      <c r="Y372" s="951"/>
      <c r="Z372" s="951"/>
    </row>
    <row r="373" spans="1:26" ht="12.75" customHeight="1">
      <c r="A373" s="900"/>
      <c r="B373" s="951"/>
      <c r="C373" s="908"/>
      <c r="D373" s="908"/>
      <c r="E373" s="908"/>
      <c r="F373" s="908"/>
      <c r="G373" s="951"/>
      <c r="H373" s="908"/>
      <c r="I373" s="908"/>
      <c r="J373" s="908"/>
      <c r="K373" s="908"/>
      <c r="L373" s="951"/>
      <c r="M373" s="908"/>
      <c r="N373" s="908"/>
      <c r="O373" s="908"/>
      <c r="P373" s="908"/>
      <c r="Q373" s="951"/>
      <c r="R373" s="908"/>
      <c r="S373" s="908"/>
      <c r="T373" s="908"/>
      <c r="U373" s="908"/>
      <c r="V373" s="951"/>
      <c r="W373" s="951"/>
      <c r="X373" s="951"/>
      <c r="Y373" s="951"/>
      <c r="Z373" s="951"/>
    </row>
    <row r="374" spans="1:26" ht="12.75" customHeight="1">
      <c r="A374" s="900"/>
      <c r="B374" s="951"/>
      <c r="C374" s="908"/>
      <c r="D374" s="908"/>
      <c r="E374" s="908"/>
      <c r="F374" s="908"/>
      <c r="G374" s="951"/>
      <c r="H374" s="908"/>
      <c r="I374" s="908"/>
      <c r="J374" s="908"/>
      <c r="K374" s="908"/>
      <c r="L374" s="951"/>
      <c r="M374" s="908"/>
      <c r="N374" s="908"/>
      <c r="O374" s="908"/>
      <c r="P374" s="908"/>
      <c r="Q374" s="951"/>
      <c r="R374" s="908"/>
      <c r="S374" s="908"/>
      <c r="T374" s="908"/>
      <c r="U374" s="908"/>
      <c r="V374" s="951"/>
      <c r="W374" s="951"/>
      <c r="X374" s="951"/>
      <c r="Y374" s="951"/>
      <c r="Z374" s="951"/>
    </row>
    <row r="375" spans="1:26" ht="12.75" customHeight="1">
      <c r="A375" s="900"/>
      <c r="B375" s="951"/>
      <c r="C375" s="908"/>
      <c r="D375" s="908"/>
      <c r="E375" s="908"/>
      <c r="F375" s="908"/>
      <c r="G375" s="951"/>
      <c r="H375" s="908"/>
      <c r="I375" s="908"/>
      <c r="J375" s="908"/>
      <c r="K375" s="908"/>
      <c r="L375" s="951"/>
      <c r="M375" s="908"/>
      <c r="N375" s="908"/>
      <c r="O375" s="908"/>
      <c r="P375" s="908"/>
      <c r="Q375" s="951"/>
      <c r="R375" s="908"/>
      <c r="S375" s="908"/>
      <c r="T375" s="908"/>
      <c r="U375" s="908"/>
      <c r="V375" s="951"/>
      <c r="W375" s="951"/>
      <c r="X375" s="951"/>
      <c r="Y375" s="951"/>
      <c r="Z375" s="951"/>
    </row>
    <row r="376" spans="1:26" ht="12.75" customHeight="1">
      <c r="A376" s="900"/>
      <c r="B376" s="951"/>
      <c r="C376" s="908"/>
      <c r="D376" s="908"/>
      <c r="E376" s="908"/>
      <c r="F376" s="908"/>
      <c r="G376" s="951"/>
      <c r="H376" s="908"/>
      <c r="I376" s="908"/>
      <c r="J376" s="908"/>
      <c r="K376" s="908"/>
      <c r="L376" s="951"/>
      <c r="M376" s="908"/>
      <c r="N376" s="908"/>
      <c r="O376" s="908"/>
      <c r="P376" s="908"/>
      <c r="Q376" s="951"/>
      <c r="R376" s="908"/>
      <c r="S376" s="908"/>
      <c r="T376" s="908"/>
      <c r="U376" s="908"/>
      <c r="V376" s="951"/>
      <c r="W376" s="951"/>
      <c r="X376" s="951"/>
      <c r="Y376" s="951"/>
      <c r="Z376" s="951"/>
    </row>
    <row r="377" spans="1:26" ht="12.75" customHeight="1">
      <c r="A377" s="900"/>
      <c r="B377" s="951"/>
      <c r="C377" s="908"/>
      <c r="D377" s="908"/>
      <c r="E377" s="908"/>
      <c r="F377" s="908"/>
      <c r="G377" s="951"/>
      <c r="H377" s="908"/>
      <c r="I377" s="908"/>
      <c r="J377" s="908"/>
      <c r="K377" s="908"/>
      <c r="L377" s="951"/>
      <c r="M377" s="908"/>
      <c r="N377" s="908"/>
      <c r="O377" s="908"/>
      <c r="P377" s="908"/>
      <c r="Q377" s="951"/>
      <c r="R377" s="908"/>
      <c r="S377" s="908"/>
      <c r="T377" s="908"/>
      <c r="U377" s="908"/>
      <c r="V377" s="951"/>
      <c r="W377" s="951"/>
      <c r="X377" s="951"/>
      <c r="Y377" s="951"/>
      <c r="Z377" s="951"/>
    </row>
    <row r="378" spans="1:26" ht="12.75" customHeight="1">
      <c r="A378" s="900"/>
      <c r="B378" s="951"/>
      <c r="C378" s="908"/>
      <c r="D378" s="908"/>
      <c r="E378" s="908"/>
      <c r="F378" s="908"/>
      <c r="G378" s="951"/>
      <c r="H378" s="908"/>
      <c r="I378" s="908"/>
      <c r="J378" s="908"/>
      <c r="K378" s="908"/>
      <c r="L378" s="951"/>
      <c r="M378" s="908"/>
      <c r="N378" s="908"/>
      <c r="O378" s="908"/>
      <c r="P378" s="908"/>
      <c r="Q378" s="951"/>
      <c r="R378" s="908"/>
      <c r="S378" s="908"/>
      <c r="T378" s="908"/>
      <c r="U378" s="908"/>
      <c r="V378" s="951"/>
      <c r="W378" s="951"/>
      <c r="X378" s="951"/>
      <c r="Y378" s="951"/>
      <c r="Z378" s="951"/>
    </row>
    <row r="379" spans="1:26" ht="12.75" customHeight="1">
      <c r="A379" s="900"/>
      <c r="B379" s="951"/>
      <c r="C379" s="908"/>
      <c r="D379" s="908"/>
      <c r="E379" s="908"/>
      <c r="F379" s="908"/>
      <c r="G379" s="951"/>
      <c r="H379" s="908"/>
      <c r="I379" s="908"/>
      <c r="J379" s="908"/>
      <c r="K379" s="908"/>
      <c r="L379" s="951"/>
      <c r="M379" s="908"/>
      <c r="N379" s="908"/>
      <c r="O379" s="908"/>
      <c r="P379" s="908"/>
      <c r="Q379" s="951"/>
      <c r="R379" s="908"/>
      <c r="S379" s="908"/>
      <c r="T379" s="908"/>
      <c r="U379" s="908"/>
      <c r="V379" s="951"/>
      <c r="W379" s="951"/>
      <c r="X379" s="951"/>
      <c r="Y379" s="951"/>
      <c r="Z379" s="951"/>
    </row>
    <row r="380" spans="1:26" ht="12.75" customHeight="1">
      <c r="A380" s="900"/>
      <c r="B380" s="951"/>
      <c r="C380" s="908"/>
      <c r="D380" s="908"/>
      <c r="E380" s="908"/>
      <c r="F380" s="908"/>
      <c r="G380" s="951"/>
      <c r="H380" s="908"/>
      <c r="I380" s="908"/>
      <c r="J380" s="908"/>
      <c r="K380" s="908"/>
      <c r="L380" s="951"/>
      <c r="M380" s="908"/>
      <c r="N380" s="908"/>
      <c r="O380" s="908"/>
      <c r="P380" s="908"/>
      <c r="Q380" s="951"/>
      <c r="R380" s="908"/>
      <c r="S380" s="908"/>
      <c r="T380" s="908"/>
      <c r="U380" s="908"/>
      <c r="V380" s="951"/>
      <c r="W380" s="951"/>
      <c r="X380" s="951"/>
      <c r="Y380" s="951"/>
      <c r="Z380" s="951"/>
    </row>
    <row r="381" spans="1:26" ht="12.75" customHeight="1">
      <c r="A381" s="900"/>
      <c r="B381" s="951"/>
      <c r="C381" s="908"/>
      <c r="D381" s="908"/>
      <c r="E381" s="908"/>
      <c r="F381" s="908"/>
      <c r="G381" s="951"/>
      <c r="H381" s="908"/>
      <c r="I381" s="908"/>
      <c r="J381" s="908"/>
      <c r="K381" s="908"/>
      <c r="L381" s="951"/>
      <c r="M381" s="908"/>
      <c r="N381" s="908"/>
      <c r="O381" s="908"/>
      <c r="P381" s="908"/>
      <c r="Q381" s="951"/>
      <c r="R381" s="908"/>
      <c r="S381" s="908"/>
      <c r="T381" s="908"/>
      <c r="U381" s="908"/>
      <c r="V381" s="951"/>
      <c r="W381" s="951"/>
      <c r="X381" s="951"/>
      <c r="Y381" s="951"/>
      <c r="Z381" s="951"/>
    </row>
    <row r="382" spans="1:26" ht="12.75" customHeight="1">
      <c r="A382" s="900"/>
      <c r="B382" s="951"/>
      <c r="C382" s="908"/>
      <c r="D382" s="908"/>
      <c r="E382" s="908"/>
      <c r="F382" s="908"/>
      <c r="G382" s="951"/>
      <c r="H382" s="908"/>
      <c r="I382" s="908"/>
      <c r="J382" s="908"/>
      <c r="K382" s="908"/>
      <c r="L382" s="951"/>
      <c r="M382" s="908"/>
      <c r="N382" s="908"/>
      <c r="O382" s="908"/>
      <c r="P382" s="908"/>
      <c r="Q382" s="951"/>
      <c r="R382" s="908"/>
      <c r="S382" s="908"/>
      <c r="T382" s="908"/>
      <c r="U382" s="908"/>
      <c r="V382" s="951"/>
      <c r="W382" s="951"/>
      <c r="X382" s="951"/>
      <c r="Y382" s="951"/>
      <c r="Z382" s="951"/>
    </row>
    <row r="383" spans="1:26" ht="12.75" customHeight="1">
      <c r="A383" s="900"/>
      <c r="B383" s="951"/>
      <c r="C383" s="908"/>
      <c r="D383" s="908"/>
      <c r="E383" s="908"/>
      <c r="F383" s="908"/>
      <c r="G383" s="951"/>
      <c r="H383" s="908"/>
      <c r="I383" s="908"/>
      <c r="J383" s="908"/>
      <c r="K383" s="908"/>
      <c r="L383" s="951"/>
      <c r="M383" s="908"/>
      <c r="N383" s="908"/>
      <c r="O383" s="908"/>
      <c r="P383" s="908"/>
      <c r="Q383" s="951"/>
      <c r="R383" s="908"/>
      <c r="S383" s="908"/>
      <c r="T383" s="908"/>
      <c r="U383" s="908"/>
      <c r="V383" s="951"/>
      <c r="W383" s="951"/>
      <c r="X383" s="951"/>
      <c r="Y383" s="951"/>
      <c r="Z383" s="951"/>
    </row>
    <row r="384" spans="1:26" ht="12.75" customHeight="1">
      <c r="A384" s="900"/>
      <c r="B384" s="951"/>
      <c r="C384" s="908"/>
      <c r="D384" s="908"/>
      <c r="E384" s="908"/>
      <c r="F384" s="908"/>
      <c r="G384" s="951"/>
      <c r="H384" s="908"/>
      <c r="I384" s="908"/>
      <c r="J384" s="908"/>
      <c r="K384" s="908"/>
      <c r="L384" s="951"/>
      <c r="M384" s="908"/>
      <c r="N384" s="908"/>
      <c r="O384" s="908"/>
      <c r="P384" s="908"/>
      <c r="Q384" s="951"/>
      <c r="R384" s="908"/>
      <c r="S384" s="908"/>
      <c r="T384" s="908"/>
      <c r="U384" s="908"/>
      <c r="V384" s="951"/>
      <c r="W384" s="951"/>
      <c r="X384" s="951"/>
      <c r="Y384" s="951"/>
      <c r="Z384" s="951"/>
    </row>
    <row r="385" spans="1:26" ht="12.75" customHeight="1">
      <c r="A385" s="900"/>
      <c r="B385" s="951"/>
      <c r="C385" s="908"/>
      <c r="D385" s="908"/>
      <c r="E385" s="908"/>
      <c r="F385" s="908"/>
      <c r="G385" s="951"/>
      <c r="H385" s="908"/>
      <c r="I385" s="908"/>
      <c r="J385" s="908"/>
      <c r="K385" s="908"/>
      <c r="L385" s="951"/>
      <c r="M385" s="908"/>
      <c r="N385" s="908"/>
      <c r="O385" s="908"/>
      <c r="P385" s="908"/>
      <c r="Q385" s="951"/>
      <c r="R385" s="908"/>
      <c r="S385" s="908"/>
      <c r="T385" s="908"/>
      <c r="U385" s="908"/>
      <c r="V385" s="951"/>
      <c r="W385" s="951"/>
      <c r="X385" s="951"/>
      <c r="Y385" s="951"/>
      <c r="Z385" s="951"/>
    </row>
    <row r="386" spans="1:26" ht="12.75" customHeight="1">
      <c r="A386" s="900"/>
      <c r="B386" s="951"/>
      <c r="C386" s="908"/>
      <c r="D386" s="908"/>
      <c r="E386" s="908"/>
      <c r="F386" s="908"/>
      <c r="G386" s="951"/>
      <c r="H386" s="908"/>
      <c r="I386" s="908"/>
      <c r="J386" s="908"/>
      <c r="K386" s="908"/>
      <c r="L386" s="951"/>
      <c r="M386" s="908"/>
      <c r="N386" s="908"/>
      <c r="O386" s="908"/>
      <c r="P386" s="908"/>
      <c r="Q386" s="951"/>
      <c r="R386" s="908"/>
      <c r="S386" s="908"/>
      <c r="T386" s="908"/>
      <c r="U386" s="908"/>
      <c r="V386" s="951"/>
      <c r="W386" s="951"/>
      <c r="X386" s="951"/>
      <c r="Y386" s="951"/>
      <c r="Z386" s="951"/>
    </row>
    <row r="387" spans="1:26" ht="12.75" customHeight="1">
      <c r="A387" s="900"/>
      <c r="B387" s="951"/>
      <c r="C387" s="908"/>
      <c r="D387" s="908"/>
      <c r="E387" s="908"/>
      <c r="F387" s="908"/>
      <c r="G387" s="951"/>
      <c r="H387" s="908"/>
      <c r="I387" s="908"/>
      <c r="J387" s="908"/>
      <c r="K387" s="908"/>
      <c r="L387" s="951"/>
      <c r="M387" s="908"/>
      <c r="N387" s="908"/>
      <c r="O387" s="908"/>
      <c r="P387" s="908"/>
      <c r="Q387" s="951"/>
      <c r="R387" s="908"/>
      <c r="S387" s="908"/>
      <c r="T387" s="908"/>
      <c r="U387" s="908"/>
      <c r="V387" s="951"/>
      <c r="W387" s="951"/>
      <c r="X387" s="951"/>
      <c r="Y387" s="951"/>
      <c r="Z387" s="951"/>
    </row>
    <row r="388" spans="1:26" ht="12.75" customHeight="1">
      <c r="A388" s="900"/>
      <c r="B388" s="951"/>
      <c r="C388" s="908"/>
      <c r="D388" s="908"/>
      <c r="E388" s="908"/>
      <c r="F388" s="908"/>
      <c r="G388" s="951"/>
      <c r="H388" s="908"/>
      <c r="I388" s="908"/>
      <c r="J388" s="908"/>
      <c r="K388" s="908"/>
      <c r="L388" s="951"/>
      <c r="M388" s="908"/>
      <c r="N388" s="908"/>
      <c r="O388" s="908"/>
      <c r="P388" s="908"/>
      <c r="Q388" s="951"/>
      <c r="R388" s="908"/>
      <c r="S388" s="908"/>
      <c r="T388" s="908"/>
      <c r="U388" s="908"/>
      <c r="V388" s="951"/>
      <c r="W388" s="951"/>
      <c r="X388" s="951"/>
      <c r="Y388" s="951"/>
      <c r="Z388" s="951"/>
    </row>
    <row r="389" spans="1:26" ht="12.75" customHeight="1">
      <c r="A389" s="900"/>
      <c r="B389" s="951"/>
      <c r="C389" s="908"/>
      <c r="D389" s="908"/>
      <c r="E389" s="908"/>
      <c r="F389" s="908"/>
      <c r="G389" s="951"/>
      <c r="H389" s="908"/>
      <c r="I389" s="908"/>
      <c r="J389" s="908"/>
      <c r="K389" s="908"/>
      <c r="L389" s="951"/>
      <c r="M389" s="908"/>
      <c r="N389" s="908"/>
      <c r="O389" s="908"/>
      <c r="P389" s="908"/>
      <c r="Q389" s="951"/>
      <c r="R389" s="908"/>
      <c r="S389" s="908"/>
      <c r="T389" s="908"/>
      <c r="U389" s="908"/>
      <c r="V389" s="951"/>
      <c r="W389" s="951"/>
      <c r="X389" s="951"/>
      <c r="Y389" s="951"/>
      <c r="Z389" s="951"/>
    </row>
    <row r="390" spans="1:26" ht="12.75" customHeight="1">
      <c r="A390" s="900"/>
      <c r="B390" s="951"/>
      <c r="C390" s="908"/>
      <c r="D390" s="908"/>
      <c r="E390" s="908"/>
      <c r="F390" s="908"/>
      <c r="G390" s="951"/>
      <c r="H390" s="908"/>
      <c r="I390" s="908"/>
      <c r="J390" s="908"/>
      <c r="K390" s="908"/>
      <c r="L390" s="951"/>
      <c r="M390" s="908"/>
      <c r="N390" s="908"/>
      <c r="O390" s="908"/>
      <c r="P390" s="908"/>
      <c r="Q390" s="951"/>
      <c r="R390" s="908"/>
      <c r="S390" s="908"/>
      <c r="T390" s="908"/>
      <c r="U390" s="908"/>
      <c r="V390" s="951"/>
      <c r="W390" s="951"/>
      <c r="X390" s="951"/>
      <c r="Y390" s="951"/>
      <c r="Z390" s="951"/>
    </row>
    <row r="391" spans="1:26" ht="12.75" customHeight="1">
      <c r="A391" s="900"/>
      <c r="B391" s="951"/>
      <c r="C391" s="908"/>
      <c r="D391" s="908"/>
      <c r="E391" s="908"/>
      <c r="F391" s="908"/>
      <c r="G391" s="951"/>
      <c r="H391" s="908"/>
      <c r="I391" s="908"/>
      <c r="J391" s="908"/>
      <c r="K391" s="908"/>
      <c r="L391" s="951"/>
      <c r="M391" s="908"/>
      <c r="N391" s="908"/>
      <c r="O391" s="908"/>
      <c r="P391" s="908"/>
      <c r="Q391" s="951"/>
      <c r="R391" s="908"/>
      <c r="S391" s="908"/>
      <c r="T391" s="908"/>
      <c r="U391" s="908"/>
      <c r="V391" s="951"/>
      <c r="W391" s="951"/>
      <c r="X391" s="951"/>
      <c r="Y391" s="951"/>
      <c r="Z391" s="951"/>
    </row>
    <row r="392" spans="1:26" ht="12.75" customHeight="1">
      <c r="A392" s="900"/>
      <c r="B392" s="951"/>
      <c r="C392" s="908"/>
      <c r="D392" s="908"/>
      <c r="E392" s="908"/>
      <c r="F392" s="908"/>
      <c r="G392" s="951"/>
      <c r="H392" s="908"/>
      <c r="I392" s="908"/>
      <c r="J392" s="908"/>
      <c r="K392" s="908"/>
      <c r="L392" s="951"/>
      <c r="M392" s="908"/>
      <c r="N392" s="908"/>
      <c r="O392" s="908"/>
      <c r="P392" s="908"/>
      <c r="Q392" s="951"/>
      <c r="R392" s="908"/>
      <c r="S392" s="908"/>
      <c r="T392" s="908"/>
      <c r="U392" s="908"/>
      <c r="V392" s="951"/>
      <c r="W392" s="951"/>
      <c r="X392" s="951"/>
      <c r="Y392" s="951"/>
      <c r="Z392" s="951"/>
    </row>
    <row r="393" spans="1:26" ht="12.75" customHeight="1">
      <c r="A393" s="900"/>
      <c r="B393" s="951"/>
      <c r="C393" s="908"/>
      <c r="D393" s="908"/>
      <c r="E393" s="908"/>
      <c r="F393" s="908"/>
      <c r="G393" s="951"/>
      <c r="H393" s="908"/>
      <c r="I393" s="908"/>
      <c r="J393" s="908"/>
      <c r="K393" s="908"/>
      <c r="L393" s="951"/>
      <c r="M393" s="908"/>
      <c r="N393" s="908"/>
      <c r="O393" s="908"/>
      <c r="P393" s="908"/>
      <c r="Q393" s="951"/>
      <c r="R393" s="908"/>
      <c r="S393" s="908"/>
      <c r="T393" s="908"/>
      <c r="U393" s="908"/>
      <c r="V393" s="951"/>
      <c r="W393" s="951"/>
      <c r="X393" s="951"/>
      <c r="Y393" s="951"/>
      <c r="Z393" s="951"/>
    </row>
    <row r="394" spans="1:26" ht="12.75" customHeight="1">
      <c r="A394" s="900"/>
      <c r="B394" s="951"/>
      <c r="C394" s="908"/>
      <c r="D394" s="908"/>
      <c r="E394" s="908"/>
      <c r="F394" s="908"/>
      <c r="G394" s="951"/>
      <c r="H394" s="908"/>
      <c r="I394" s="908"/>
      <c r="J394" s="908"/>
      <c r="K394" s="908"/>
      <c r="L394" s="951"/>
      <c r="M394" s="908"/>
      <c r="N394" s="908"/>
      <c r="O394" s="908"/>
      <c r="P394" s="908"/>
      <c r="Q394" s="951"/>
      <c r="R394" s="908"/>
      <c r="S394" s="908"/>
      <c r="T394" s="908"/>
      <c r="U394" s="908"/>
      <c r="V394" s="951"/>
      <c r="W394" s="951"/>
      <c r="X394" s="951"/>
      <c r="Y394" s="951"/>
      <c r="Z394" s="951"/>
    </row>
    <row r="395" spans="1:26" ht="12.75" customHeight="1">
      <c r="A395" s="900"/>
      <c r="B395" s="951"/>
      <c r="C395" s="908"/>
      <c r="D395" s="908"/>
      <c r="E395" s="908"/>
      <c r="F395" s="908"/>
      <c r="G395" s="951"/>
      <c r="H395" s="908"/>
      <c r="I395" s="908"/>
      <c r="J395" s="908"/>
      <c r="K395" s="908"/>
      <c r="L395" s="951"/>
      <c r="M395" s="908"/>
      <c r="N395" s="908"/>
      <c r="O395" s="908"/>
      <c r="P395" s="908"/>
      <c r="Q395" s="951"/>
      <c r="R395" s="908"/>
      <c r="S395" s="908"/>
      <c r="T395" s="908"/>
      <c r="U395" s="908"/>
      <c r="V395" s="951"/>
      <c r="W395" s="951"/>
      <c r="X395" s="951"/>
      <c r="Y395" s="951"/>
      <c r="Z395" s="951"/>
    </row>
    <row r="396" spans="1:26" ht="12.75" customHeight="1">
      <c r="A396" s="900"/>
      <c r="B396" s="951"/>
      <c r="C396" s="908"/>
      <c r="D396" s="908"/>
      <c r="E396" s="908"/>
      <c r="F396" s="908"/>
      <c r="G396" s="951"/>
      <c r="H396" s="908"/>
      <c r="I396" s="908"/>
      <c r="J396" s="908"/>
      <c r="K396" s="908"/>
      <c r="L396" s="951"/>
      <c r="M396" s="908"/>
      <c r="N396" s="908"/>
      <c r="O396" s="908"/>
      <c r="P396" s="908"/>
      <c r="Q396" s="951"/>
      <c r="R396" s="908"/>
      <c r="S396" s="908"/>
      <c r="T396" s="908"/>
      <c r="U396" s="908"/>
      <c r="V396" s="951"/>
      <c r="W396" s="951"/>
      <c r="X396" s="951"/>
      <c r="Y396" s="951"/>
      <c r="Z396" s="951"/>
    </row>
    <row r="397" spans="1:26" ht="12.75" customHeight="1">
      <c r="A397" s="900"/>
      <c r="B397" s="951"/>
      <c r="C397" s="908"/>
      <c r="D397" s="908"/>
      <c r="E397" s="908"/>
      <c r="F397" s="908"/>
      <c r="G397" s="951"/>
      <c r="H397" s="908"/>
      <c r="I397" s="908"/>
      <c r="J397" s="908"/>
      <c r="K397" s="908"/>
      <c r="L397" s="951"/>
      <c r="M397" s="908"/>
      <c r="N397" s="908"/>
      <c r="O397" s="908"/>
      <c r="P397" s="908"/>
      <c r="Q397" s="951"/>
      <c r="R397" s="908"/>
      <c r="S397" s="908"/>
      <c r="T397" s="908"/>
      <c r="U397" s="908"/>
      <c r="V397" s="951"/>
      <c r="W397" s="951"/>
      <c r="X397" s="951"/>
      <c r="Y397" s="951"/>
      <c r="Z397" s="951"/>
    </row>
    <row r="398" spans="1:26" ht="12.75" customHeight="1">
      <c r="A398" s="900"/>
      <c r="B398" s="951"/>
      <c r="C398" s="908"/>
      <c r="D398" s="908"/>
      <c r="E398" s="908"/>
      <c r="F398" s="908"/>
      <c r="G398" s="951"/>
      <c r="H398" s="908"/>
      <c r="I398" s="908"/>
      <c r="J398" s="908"/>
      <c r="K398" s="908"/>
      <c r="L398" s="951"/>
      <c r="M398" s="908"/>
      <c r="N398" s="908"/>
      <c r="O398" s="908"/>
      <c r="P398" s="908"/>
      <c r="Q398" s="951"/>
      <c r="R398" s="908"/>
      <c r="S398" s="908"/>
      <c r="T398" s="908"/>
      <c r="U398" s="908"/>
      <c r="V398" s="951"/>
      <c r="W398" s="951"/>
      <c r="X398" s="951"/>
      <c r="Y398" s="951"/>
      <c r="Z398" s="951"/>
    </row>
    <row r="399" spans="1:26" ht="12.75" customHeight="1">
      <c r="A399" s="900"/>
      <c r="B399" s="951"/>
      <c r="C399" s="908"/>
      <c r="D399" s="908"/>
      <c r="E399" s="908"/>
      <c r="F399" s="908"/>
      <c r="G399" s="951"/>
      <c r="H399" s="908"/>
      <c r="I399" s="908"/>
      <c r="J399" s="908"/>
      <c r="K399" s="908"/>
      <c r="L399" s="951"/>
      <c r="M399" s="908"/>
      <c r="N399" s="908"/>
      <c r="O399" s="908"/>
      <c r="P399" s="908"/>
      <c r="Q399" s="951"/>
      <c r="R399" s="908"/>
      <c r="S399" s="908"/>
      <c r="T399" s="908"/>
      <c r="U399" s="908"/>
      <c r="V399" s="951"/>
      <c r="W399" s="951"/>
      <c r="X399" s="951"/>
      <c r="Y399" s="951"/>
      <c r="Z399" s="951"/>
    </row>
    <row r="400" spans="1:26" ht="12.75" customHeight="1">
      <c r="A400" s="900"/>
      <c r="B400" s="951"/>
      <c r="C400" s="908"/>
      <c r="D400" s="908"/>
      <c r="E400" s="908"/>
      <c r="F400" s="908"/>
      <c r="G400" s="951"/>
      <c r="H400" s="908"/>
      <c r="I400" s="908"/>
      <c r="J400" s="908"/>
      <c r="K400" s="908"/>
      <c r="L400" s="951"/>
      <c r="M400" s="908"/>
      <c r="N400" s="908"/>
      <c r="O400" s="908"/>
      <c r="P400" s="908"/>
      <c r="Q400" s="951"/>
      <c r="R400" s="908"/>
      <c r="S400" s="908"/>
      <c r="T400" s="908"/>
      <c r="U400" s="908"/>
      <c r="V400" s="951"/>
      <c r="W400" s="951"/>
      <c r="X400" s="951"/>
      <c r="Y400" s="951"/>
      <c r="Z400" s="951"/>
    </row>
    <row r="401" spans="1:26" ht="12.75" customHeight="1">
      <c r="A401" s="900"/>
      <c r="B401" s="951"/>
      <c r="C401" s="908"/>
      <c r="D401" s="908"/>
      <c r="E401" s="908"/>
      <c r="F401" s="908"/>
      <c r="G401" s="951"/>
      <c r="H401" s="908"/>
      <c r="I401" s="908"/>
      <c r="J401" s="908"/>
      <c r="K401" s="908"/>
      <c r="L401" s="951"/>
      <c r="M401" s="908"/>
      <c r="N401" s="908"/>
      <c r="O401" s="908"/>
      <c r="P401" s="908"/>
      <c r="Q401" s="951"/>
      <c r="R401" s="908"/>
      <c r="S401" s="908"/>
      <c r="T401" s="908"/>
      <c r="U401" s="908"/>
      <c r="V401" s="951"/>
      <c r="W401" s="951"/>
      <c r="X401" s="951"/>
      <c r="Y401" s="951"/>
      <c r="Z401" s="951"/>
    </row>
    <row r="402" spans="1:26" ht="12.75" customHeight="1">
      <c r="A402" s="900"/>
      <c r="B402" s="951"/>
      <c r="C402" s="908"/>
      <c r="D402" s="908"/>
      <c r="E402" s="908"/>
      <c r="F402" s="908"/>
      <c r="G402" s="951"/>
      <c r="H402" s="908"/>
      <c r="I402" s="908"/>
      <c r="J402" s="908"/>
      <c r="K402" s="908"/>
      <c r="L402" s="951"/>
      <c r="M402" s="908"/>
      <c r="N402" s="908"/>
      <c r="O402" s="908"/>
      <c r="P402" s="908"/>
      <c r="Q402" s="951"/>
      <c r="R402" s="908"/>
      <c r="S402" s="908"/>
      <c r="T402" s="908"/>
      <c r="U402" s="908"/>
      <c r="V402" s="951"/>
      <c r="W402" s="951"/>
      <c r="X402" s="951"/>
      <c r="Y402" s="951"/>
      <c r="Z402" s="951"/>
    </row>
    <row r="403" spans="1:26" ht="12.75" customHeight="1">
      <c r="A403" s="900"/>
      <c r="B403" s="951"/>
      <c r="C403" s="908"/>
      <c r="D403" s="908"/>
      <c r="E403" s="908"/>
      <c r="F403" s="908"/>
      <c r="G403" s="951"/>
      <c r="H403" s="908"/>
      <c r="I403" s="908"/>
      <c r="J403" s="908"/>
      <c r="K403" s="908"/>
      <c r="L403" s="951"/>
      <c r="M403" s="908"/>
      <c r="N403" s="908"/>
      <c r="O403" s="908"/>
      <c r="P403" s="908"/>
      <c r="Q403" s="951"/>
      <c r="R403" s="908"/>
      <c r="S403" s="908"/>
      <c r="T403" s="908"/>
      <c r="U403" s="908"/>
      <c r="V403" s="951"/>
      <c r="W403" s="951"/>
      <c r="X403" s="951"/>
      <c r="Y403" s="951"/>
      <c r="Z403" s="951"/>
    </row>
    <row r="404" spans="1:26" ht="12.75" customHeight="1">
      <c r="A404" s="900"/>
      <c r="B404" s="951"/>
      <c r="C404" s="908"/>
      <c r="D404" s="908"/>
      <c r="E404" s="908"/>
      <c r="F404" s="908"/>
      <c r="G404" s="951"/>
      <c r="H404" s="908"/>
      <c r="I404" s="908"/>
      <c r="J404" s="908"/>
      <c r="K404" s="908"/>
      <c r="L404" s="951"/>
      <c r="M404" s="908"/>
      <c r="N404" s="908"/>
      <c r="O404" s="908"/>
      <c r="P404" s="908"/>
      <c r="Q404" s="951"/>
      <c r="R404" s="908"/>
      <c r="S404" s="908"/>
      <c r="T404" s="908"/>
      <c r="U404" s="908"/>
      <c r="V404" s="951"/>
      <c r="W404" s="951"/>
      <c r="X404" s="951"/>
      <c r="Y404" s="951"/>
      <c r="Z404" s="951"/>
    </row>
    <row r="405" spans="1:26" ht="12.75" customHeight="1">
      <c r="A405" s="900"/>
      <c r="B405" s="951"/>
      <c r="C405" s="908"/>
      <c r="D405" s="908"/>
      <c r="E405" s="908"/>
      <c r="F405" s="908"/>
      <c r="G405" s="951"/>
      <c r="H405" s="908"/>
      <c r="I405" s="908"/>
      <c r="J405" s="908"/>
      <c r="K405" s="908"/>
      <c r="L405" s="951"/>
      <c r="M405" s="908"/>
      <c r="N405" s="908"/>
      <c r="O405" s="908"/>
      <c r="P405" s="908"/>
      <c r="Q405" s="951"/>
      <c r="R405" s="908"/>
      <c r="S405" s="908"/>
      <c r="T405" s="908"/>
      <c r="U405" s="908"/>
      <c r="V405" s="951"/>
      <c r="W405" s="951"/>
      <c r="X405" s="951"/>
      <c r="Y405" s="951"/>
      <c r="Z405" s="951"/>
    </row>
    <row r="406" spans="1:26" ht="12.75" customHeight="1">
      <c r="A406" s="900"/>
      <c r="B406" s="951"/>
      <c r="C406" s="908"/>
      <c r="D406" s="908"/>
      <c r="E406" s="908"/>
      <c r="F406" s="908"/>
      <c r="G406" s="951"/>
      <c r="H406" s="908"/>
      <c r="I406" s="908"/>
      <c r="J406" s="908"/>
      <c r="K406" s="908"/>
      <c r="L406" s="951"/>
      <c r="M406" s="908"/>
      <c r="N406" s="908"/>
      <c r="O406" s="908"/>
      <c r="P406" s="908"/>
      <c r="Q406" s="951"/>
      <c r="R406" s="908"/>
      <c r="S406" s="908"/>
      <c r="T406" s="908"/>
      <c r="U406" s="908"/>
      <c r="V406" s="951"/>
      <c r="W406" s="951"/>
      <c r="X406" s="951"/>
      <c r="Y406" s="951"/>
      <c r="Z406" s="951"/>
    </row>
    <row r="407" spans="1:26" ht="12.75" customHeight="1">
      <c r="A407" s="900"/>
      <c r="B407" s="951"/>
      <c r="C407" s="908"/>
      <c r="D407" s="908"/>
      <c r="E407" s="908"/>
      <c r="F407" s="908"/>
      <c r="G407" s="951"/>
      <c r="H407" s="908"/>
      <c r="I407" s="908"/>
      <c r="J407" s="908"/>
      <c r="K407" s="908"/>
      <c r="L407" s="951"/>
      <c r="M407" s="908"/>
      <c r="N407" s="908"/>
      <c r="O407" s="908"/>
      <c r="P407" s="908"/>
      <c r="Q407" s="951"/>
      <c r="R407" s="908"/>
      <c r="S407" s="908"/>
      <c r="T407" s="908"/>
      <c r="U407" s="908"/>
      <c r="V407" s="951"/>
      <c r="W407" s="951"/>
      <c r="X407" s="951"/>
      <c r="Y407" s="951"/>
      <c r="Z407" s="951"/>
    </row>
    <row r="408" spans="1:26" ht="12.75" customHeight="1">
      <c r="A408" s="900"/>
      <c r="B408" s="951"/>
      <c r="C408" s="908"/>
      <c r="D408" s="908"/>
      <c r="E408" s="908"/>
      <c r="F408" s="908"/>
      <c r="G408" s="951"/>
      <c r="H408" s="908"/>
      <c r="I408" s="908"/>
      <c r="J408" s="908"/>
      <c r="K408" s="908"/>
      <c r="L408" s="951"/>
      <c r="M408" s="908"/>
      <c r="N408" s="908"/>
      <c r="O408" s="908"/>
      <c r="P408" s="908"/>
      <c r="Q408" s="951"/>
      <c r="R408" s="908"/>
      <c r="S408" s="908"/>
      <c r="T408" s="908"/>
      <c r="U408" s="908"/>
      <c r="V408" s="951"/>
      <c r="W408" s="951"/>
      <c r="X408" s="951"/>
      <c r="Y408" s="951"/>
      <c r="Z408" s="951"/>
    </row>
    <row r="409" spans="1:26" ht="12.75" customHeight="1">
      <c r="A409" s="900"/>
      <c r="B409" s="951"/>
      <c r="C409" s="908"/>
      <c r="D409" s="908"/>
      <c r="E409" s="908"/>
      <c r="F409" s="908"/>
      <c r="G409" s="951"/>
      <c r="H409" s="908"/>
      <c r="I409" s="908"/>
      <c r="J409" s="908"/>
      <c r="K409" s="908"/>
      <c r="L409" s="951"/>
      <c r="M409" s="908"/>
      <c r="N409" s="908"/>
      <c r="O409" s="908"/>
      <c r="P409" s="908"/>
      <c r="Q409" s="951"/>
      <c r="R409" s="908"/>
      <c r="S409" s="908"/>
      <c r="T409" s="908"/>
      <c r="U409" s="908"/>
      <c r="V409" s="951"/>
      <c r="W409" s="951"/>
      <c r="X409" s="951"/>
      <c r="Y409" s="951"/>
      <c r="Z409" s="951"/>
    </row>
    <row r="410" spans="1:26" ht="12.75" customHeight="1">
      <c r="A410" s="900"/>
      <c r="B410" s="951"/>
      <c r="C410" s="908"/>
      <c r="D410" s="908"/>
      <c r="E410" s="908"/>
      <c r="F410" s="908"/>
      <c r="G410" s="951"/>
      <c r="H410" s="908"/>
      <c r="I410" s="908"/>
      <c r="J410" s="908"/>
      <c r="K410" s="908"/>
      <c r="L410" s="951"/>
      <c r="M410" s="908"/>
      <c r="N410" s="908"/>
      <c r="O410" s="908"/>
      <c r="P410" s="908"/>
      <c r="Q410" s="951"/>
      <c r="R410" s="908"/>
      <c r="S410" s="908"/>
      <c r="T410" s="908"/>
      <c r="U410" s="908"/>
      <c r="V410" s="951"/>
      <c r="W410" s="951"/>
      <c r="X410" s="951"/>
      <c r="Y410" s="951"/>
      <c r="Z410" s="951"/>
    </row>
    <row r="411" spans="1:26" ht="12.75" customHeight="1">
      <c r="A411" s="900"/>
      <c r="B411" s="951"/>
      <c r="C411" s="908"/>
      <c r="D411" s="908"/>
      <c r="E411" s="908"/>
      <c r="F411" s="908"/>
      <c r="G411" s="951"/>
      <c r="H411" s="908"/>
      <c r="I411" s="908"/>
      <c r="J411" s="908"/>
      <c r="K411" s="908"/>
      <c r="L411" s="951"/>
      <c r="M411" s="908"/>
      <c r="N411" s="908"/>
      <c r="O411" s="908"/>
      <c r="P411" s="908"/>
      <c r="Q411" s="951"/>
      <c r="R411" s="908"/>
      <c r="S411" s="908"/>
      <c r="T411" s="908"/>
      <c r="U411" s="908"/>
      <c r="V411" s="951"/>
      <c r="W411" s="951"/>
      <c r="X411" s="951"/>
      <c r="Y411" s="951"/>
      <c r="Z411" s="951"/>
    </row>
    <row r="412" spans="1:26" ht="12.75" customHeight="1">
      <c r="A412" s="900"/>
      <c r="B412" s="951"/>
      <c r="C412" s="908"/>
      <c r="D412" s="908"/>
      <c r="E412" s="908"/>
      <c r="F412" s="908"/>
      <c r="G412" s="951"/>
      <c r="H412" s="908"/>
      <c r="I412" s="908"/>
      <c r="J412" s="908"/>
      <c r="K412" s="908"/>
      <c r="L412" s="951"/>
      <c r="M412" s="908"/>
      <c r="N412" s="908"/>
      <c r="O412" s="908"/>
      <c r="P412" s="908"/>
      <c r="Q412" s="951"/>
      <c r="R412" s="908"/>
      <c r="S412" s="908"/>
      <c r="T412" s="908"/>
      <c r="U412" s="908"/>
      <c r="V412" s="951"/>
      <c r="W412" s="951"/>
      <c r="X412" s="951"/>
      <c r="Y412" s="951"/>
      <c r="Z412" s="951"/>
    </row>
    <row r="413" spans="1:26" ht="12.75" customHeight="1">
      <c r="A413" s="900"/>
      <c r="B413" s="951"/>
      <c r="C413" s="908"/>
      <c r="D413" s="908"/>
      <c r="E413" s="908"/>
      <c r="F413" s="908"/>
      <c r="G413" s="951"/>
      <c r="H413" s="908"/>
      <c r="I413" s="908"/>
      <c r="J413" s="908"/>
      <c r="K413" s="908"/>
      <c r="L413" s="951"/>
      <c r="M413" s="908"/>
      <c r="N413" s="908"/>
      <c r="O413" s="908"/>
      <c r="P413" s="908"/>
      <c r="Q413" s="951"/>
      <c r="R413" s="908"/>
      <c r="S413" s="908"/>
      <c r="T413" s="908"/>
      <c r="U413" s="908"/>
      <c r="V413" s="951"/>
      <c r="W413" s="951"/>
      <c r="X413" s="951"/>
      <c r="Y413" s="951"/>
      <c r="Z413" s="951"/>
    </row>
    <row r="414" spans="1:26" ht="12.75" customHeight="1">
      <c r="A414" s="900"/>
      <c r="B414" s="951"/>
      <c r="C414" s="908"/>
      <c r="D414" s="908"/>
      <c r="E414" s="908"/>
      <c r="F414" s="908"/>
      <c r="G414" s="951"/>
      <c r="H414" s="908"/>
      <c r="I414" s="908"/>
      <c r="J414" s="908"/>
      <c r="K414" s="908"/>
      <c r="L414" s="951"/>
      <c r="M414" s="908"/>
      <c r="N414" s="908"/>
      <c r="O414" s="908"/>
      <c r="P414" s="908"/>
      <c r="Q414" s="951"/>
      <c r="R414" s="908"/>
      <c r="S414" s="908"/>
      <c r="T414" s="908"/>
      <c r="U414" s="908"/>
      <c r="V414" s="951"/>
      <c r="W414" s="951"/>
      <c r="X414" s="951"/>
      <c r="Y414" s="951"/>
      <c r="Z414" s="951"/>
    </row>
    <row r="415" spans="1:26" ht="12.75" customHeight="1">
      <c r="A415" s="900"/>
      <c r="B415" s="951"/>
      <c r="C415" s="908"/>
      <c r="D415" s="908"/>
      <c r="E415" s="908"/>
      <c r="F415" s="908"/>
      <c r="G415" s="951"/>
      <c r="H415" s="908"/>
      <c r="I415" s="908"/>
      <c r="J415" s="908"/>
      <c r="K415" s="908"/>
      <c r="L415" s="951"/>
      <c r="M415" s="908"/>
      <c r="N415" s="908"/>
      <c r="O415" s="908"/>
      <c r="P415" s="908"/>
      <c r="Q415" s="951"/>
      <c r="R415" s="908"/>
      <c r="S415" s="908"/>
      <c r="T415" s="908"/>
      <c r="U415" s="908"/>
      <c r="V415" s="951"/>
      <c r="W415" s="951"/>
      <c r="X415" s="951"/>
      <c r="Y415" s="951"/>
      <c r="Z415" s="951"/>
    </row>
    <row r="416" spans="1:26" ht="12.75" customHeight="1">
      <c r="A416" s="900"/>
      <c r="B416" s="951"/>
      <c r="C416" s="908"/>
      <c r="D416" s="908"/>
      <c r="E416" s="908"/>
      <c r="F416" s="908"/>
      <c r="G416" s="951"/>
      <c r="H416" s="908"/>
      <c r="I416" s="908"/>
      <c r="J416" s="908"/>
      <c r="K416" s="908"/>
      <c r="L416" s="951"/>
      <c r="M416" s="908"/>
      <c r="N416" s="908"/>
      <c r="O416" s="908"/>
      <c r="P416" s="908"/>
      <c r="Q416" s="951"/>
      <c r="R416" s="908"/>
      <c r="S416" s="908"/>
      <c r="T416" s="908"/>
      <c r="U416" s="908"/>
      <c r="V416" s="951"/>
      <c r="W416" s="951"/>
      <c r="X416" s="951"/>
      <c r="Y416" s="951"/>
      <c r="Z416" s="951"/>
    </row>
    <row r="417" spans="1:26" ht="12.75" customHeight="1">
      <c r="A417" s="900"/>
      <c r="B417" s="951"/>
      <c r="C417" s="908"/>
      <c r="D417" s="908"/>
      <c r="E417" s="908"/>
      <c r="F417" s="908"/>
      <c r="G417" s="951"/>
      <c r="H417" s="908"/>
      <c r="I417" s="908"/>
      <c r="J417" s="908"/>
      <c r="K417" s="908"/>
      <c r="L417" s="951"/>
      <c r="M417" s="908"/>
      <c r="N417" s="908"/>
      <c r="O417" s="908"/>
      <c r="P417" s="908"/>
      <c r="Q417" s="951"/>
      <c r="R417" s="908"/>
      <c r="S417" s="908"/>
      <c r="T417" s="908"/>
      <c r="U417" s="908"/>
      <c r="V417" s="951"/>
      <c r="W417" s="951"/>
      <c r="X417" s="951"/>
      <c r="Y417" s="951"/>
      <c r="Z417" s="951"/>
    </row>
    <row r="418" spans="1:26" ht="12.75" customHeight="1">
      <c r="A418" s="900"/>
      <c r="B418" s="951"/>
      <c r="C418" s="908"/>
      <c r="D418" s="908"/>
      <c r="E418" s="908"/>
      <c r="F418" s="908"/>
      <c r="G418" s="951"/>
      <c r="H418" s="908"/>
      <c r="I418" s="908"/>
      <c r="J418" s="908"/>
      <c r="K418" s="908"/>
      <c r="L418" s="951"/>
      <c r="M418" s="908"/>
      <c r="N418" s="908"/>
      <c r="O418" s="908"/>
      <c r="P418" s="908"/>
      <c r="Q418" s="951"/>
      <c r="R418" s="908"/>
      <c r="S418" s="908"/>
      <c r="T418" s="908"/>
      <c r="U418" s="908"/>
      <c r="V418" s="951"/>
      <c r="W418" s="951"/>
      <c r="X418" s="951"/>
      <c r="Y418" s="951"/>
      <c r="Z418" s="951"/>
    </row>
    <row r="419" spans="1:26" ht="12.75" customHeight="1">
      <c r="A419" s="900"/>
      <c r="B419" s="951"/>
      <c r="C419" s="908"/>
      <c r="D419" s="908"/>
      <c r="E419" s="908"/>
      <c r="F419" s="908"/>
      <c r="G419" s="951"/>
      <c r="H419" s="908"/>
      <c r="I419" s="908"/>
      <c r="J419" s="908"/>
      <c r="K419" s="908"/>
      <c r="L419" s="951"/>
      <c r="M419" s="908"/>
      <c r="N419" s="908"/>
      <c r="O419" s="908"/>
      <c r="P419" s="908"/>
      <c r="Q419" s="951"/>
      <c r="R419" s="908"/>
      <c r="S419" s="908"/>
      <c r="T419" s="908"/>
      <c r="U419" s="908"/>
      <c r="V419" s="951"/>
      <c r="W419" s="951"/>
      <c r="X419" s="951"/>
      <c r="Y419" s="951"/>
      <c r="Z419" s="951"/>
    </row>
    <row r="420" spans="1:26" ht="12.75" customHeight="1">
      <c r="A420" s="900"/>
      <c r="B420" s="951"/>
      <c r="C420" s="908"/>
      <c r="D420" s="908"/>
      <c r="E420" s="908"/>
      <c r="F420" s="908"/>
      <c r="G420" s="951"/>
      <c r="H420" s="908"/>
      <c r="I420" s="908"/>
      <c r="J420" s="908"/>
      <c r="K420" s="908"/>
      <c r="L420" s="951"/>
      <c r="M420" s="908"/>
      <c r="N420" s="908"/>
      <c r="O420" s="908"/>
      <c r="P420" s="908"/>
      <c r="Q420" s="951"/>
      <c r="R420" s="908"/>
      <c r="S420" s="908"/>
      <c r="T420" s="908"/>
      <c r="U420" s="908"/>
      <c r="V420" s="951"/>
      <c r="W420" s="951"/>
      <c r="X420" s="951"/>
      <c r="Y420" s="951"/>
      <c r="Z420" s="951"/>
    </row>
    <row r="421" spans="1:26" ht="12.75" customHeight="1">
      <c r="A421" s="900"/>
      <c r="B421" s="951"/>
      <c r="C421" s="908"/>
      <c r="D421" s="908"/>
      <c r="E421" s="908"/>
      <c r="F421" s="908"/>
      <c r="G421" s="951"/>
      <c r="H421" s="908"/>
      <c r="I421" s="908"/>
      <c r="J421" s="908"/>
      <c r="K421" s="908"/>
      <c r="L421" s="951"/>
      <c r="M421" s="908"/>
      <c r="N421" s="908"/>
      <c r="O421" s="908"/>
      <c r="P421" s="908"/>
      <c r="Q421" s="951"/>
      <c r="R421" s="908"/>
      <c r="S421" s="908"/>
      <c r="T421" s="908"/>
      <c r="U421" s="908"/>
      <c r="V421" s="951"/>
      <c r="W421" s="951"/>
      <c r="X421" s="951"/>
      <c r="Y421" s="951"/>
      <c r="Z421" s="951"/>
    </row>
    <row r="422" spans="1:26" ht="12.75" customHeight="1">
      <c r="A422" s="900"/>
      <c r="B422" s="951"/>
      <c r="C422" s="908"/>
      <c r="D422" s="908"/>
      <c r="E422" s="908"/>
      <c r="F422" s="908"/>
      <c r="G422" s="951"/>
      <c r="H422" s="908"/>
      <c r="I422" s="908"/>
      <c r="J422" s="908"/>
      <c r="K422" s="908"/>
      <c r="L422" s="951"/>
      <c r="M422" s="908"/>
      <c r="N422" s="908"/>
      <c r="O422" s="908"/>
      <c r="P422" s="908"/>
      <c r="Q422" s="951"/>
      <c r="R422" s="908"/>
      <c r="S422" s="908"/>
      <c r="T422" s="908"/>
      <c r="U422" s="908"/>
      <c r="V422" s="951"/>
      <c r="W422" s="951"/>
      <c r="X422" s="951"/>
      <c r="Y422" s="951"/>
      <c r="Z422" s="951"/>
    </row>
    <row r="423" spans="1:26" ht="12.75" customHeight="1">
      <c r="A423" s="900"/>
      <c r="B423" s="951"/>
      <c r="C423" s="908"/>
      <c r="D423" s="908"/>
      <c r="E423" s="908"/>
      <c r="F423" s="908"/>
      <c r="G423" s="951"/>
      <c r="H423" s="908"/>
      <c r="I423" s="908"/>
      <c r="J423" s="908"/>
      <c r="K423" s="908"/>
      <c r="L423" s="951"/>
      <c r="M423" s="908"/>
      <c r="N423" s="908"/>
      <c r="O423" s="908"/>
      <c r="P423" s="908"/>
      <c r="Q423" s="951"/>
      <c r="R423" s="908"/>
      <c r="S423" s="908"/>
      <c r="T423" s="908"/>
      <c r="U423" s="908"/>
      <c r="V423" s="951"/>
      <c r="W423" s="951"/>
      <c r="X423" s="951"/>
      <c r="Y423" s="951"/>
      <c r="Z423" s="951"/>
    </row>
    <row r="424" spans="1:26" ht="12.75" customHeight="1">
      <c r="A424" s="900"/>
      <c r="B424" s="951"/>
      <c r="C424" s="908"/>
      <c r="D424" s="908"/>
      <c r="E424" s="908"/>
      <c r="F424" s="908"/>
      <c r="G424" s="951"/>
      <c r="H424" s="908"/>
      <c r="I424" s="908"/>
      <c r="J424" s="908"/>
      <c r="K424" s="908"/>
      <c r="L424" s="951"/>
      <c r="M424" s="908"/>
      <c r="N424" s="908"/>
      <c r="O424" s="908"/>
      <c r="P424" s="908"/>
      <c r="Q424" s="951"/>
      <c r="R424" s="908"/>
      <c r="S424" s="908"/>
      <c r="T424" s="908"/>
      <c r="U424" s="908"/>
      <c r="V424" s="951"/>
      <c r="W424" s="951"/>
      <c r="X424" s="951"/>
      <c r="Y424" s="951"/>
      <c r="Z424" s="951"/>
    </row>
    <row r="425" spans="1:26" ht="12.75" customHeight="1">
      <c r="A425" s="900"/>
      <c r="B425" s="951"/>
      <c r="C425" s="908"/>
      <c r="D425" s="908"/>
      <c r="E425" s="908"/>
      <c r="F425" s="908"/>
      <c r="G425" s="951"/>
      <c r="H425" s="908"/>
      <c r="I425" s="908"/>
      <c r="J425" s="908"/>
      <c r="K425" s="908"/>
      <c r="L425" s="951"/>
      <c r="M425" s="908"/>
      <c r="N425" s="908"/>
      <c r="O425" s="908"/>
      <c r="P425" s="908"/>
      <c r="Q425" s="951"/>
      <c r="R425" s="908"/>
      <c r="S425" s="908"/>
      <c r="T425" s="908"/>
      <c r="U425" s="908"/>
      <c r="V425" s="951"/>
      <c r="W425" s="951"/>
      <c r="X425" s="951"/>
      <c r="Y425" s="951"/>
      <c r="Z425" s="951"/>
    </row>
    <row r="426" spans="1:26" ht="12.75" customHeight="1">
      <c r="A426" s="900"/>
      <c r="B426" s="951"/>
      <c r="C426" s="908"/>
      <c r="D426" s="908"/>
      <c r="E426" s="908"/>
      <c r="F426" s="908"/>
      <c r="G426" s="951"/>
      <c r="H426" s="908"/>
      <c r="I426" s="908"/>
      <c r="J426" s="908"/>
      <c r="K426" s="908"/>
      <c r="L426" s="951"/>
      <c r="M426" s="908"/>
      <c r="N426" s="908"/>
      <c r="O426" s="908"/>
      <c r="P426" s="908"/>
      <c r="Q426" s="951"/>
      <c r="R426" s="908"/>
      <c r="S426" s="908"/>
      <c r="T426" s="908"/>
      <c r="U426" s="908"/>
      <c r="V426" s="951"/>
      <c r="W426" s="951"/>
      <c r="X426" s="951"/>
      <c r="Y426" s="951"/>
      <c r="Z426" s="951"/>
    </row>
    <row r="427" spans="1:26" ht="12.75" customHeight="1">
      <c r="A427" s="900"/>
      <c r="B427" s="951"/>
      <c r="C427" s="908"/>
      <c r="D427" s="908"/>
      <c r="E427" s="908"/>
      <c r="F427" s="908"/>
      <c r="G427" s="951"/>
      <c r="H427" s="908"/>
      <c r="I427" s="908"/>
      <c r="J427" s="908"/>
      <c r="K427" s="908"/>
      <c r="L427" s="951"/>
      <c r="M427" s="908"/>
      <c r="N427" s="908"/>
      <c r="O427" s="908"/>
      <c r="P427" s="908"/>
      <c r="Q427" s="951"/>
      <c r="R427" s="908"/>
      <c r="S427" s="908"/>
      <c r="T427" s="908"/>
      <c r="U427" s="908"/>
      <c r="V427" s="951"/>
      <c r="W427" s="951"/>
      <c r="X427" s="951"/>
      <c r="Y427" s="951"/>
      <c r="Z427" s="951"/>
    </row>
    <row r="428" spans="1:26" ht="12.75" customHeight="1">
      <c r="A428" s="900"/>
      <c r="B428" s="951"/>
      <c r="C428" s="908"/>
      <c r="D428" s="908"/>
      <c r="E428" s="908"/>
      <c r="F428" s="908"/>
      <c r="G428" s="951"/>
      <c r="H428" s="908"/>
      <c r="I428" s="908"/>
      <c r="J428" s="908"/>
      <c r="K428" s="908"/>
      <c r="L428" s="951"/>
      <c r="M428" s="908"/>
      <c r="N428" s="908"/>
      <c r="O428" s="908"/>
      <c r="P428" s="908"/>
      <c r="Q428" s="951"/>
      <c r="R428" s="908"/>
      <c r="S428" s="908"/>
      <c r="T428" s="908"/>
      <c r="U428" s="908"/>
      <c r="V428" s="951"/>
      <c r="W428" s="951"/>
      <c r="X428" s="951"/>
      <c r="Y428" s="951"/>
      <c r="Z428" s="951"/>
    </row>
    <row r="429" spans="1:26" ht="12.75" customHeight="1">
      <c r="A429" s="900"/>
      <c r="B429" s="951"/>
      <c r="C429" s="908"/>
      <c r="D429" s="908"/>
      <c r="E429" s="908"/>
      <c r="F429" s="908"/>
      <c r="G429" s="951"/>
      <c r="H429" s="908"/>
      <c r="I429" s="908"/>
      <c r="J429" s="908"/>
      <c r="K429" s="908"/>
      <c r="L429" s="951"/>
      <c r="M429" s="908"/>
      <c r="N429" s="908"/>
      <c r="O429" s="908"/>
      <c r="P429" s="908"/>
      <c r="Q429" s="951"/>
      <c r="R429" s="908"/>
      <c r="S429" s="908"/>
      <c r="T429" s="908"/>
      <c r="U429" s="908"/>
      <c r="V429" s="951"/>
      <c r="W429" s="951"/>
      <c r="X429" s="951"/>
      <c r="Y429" s="951"/>
      <c r="Z429" s="951"/>
    </row>
    <row r="430" spans="1:26" ht="12.75" customHeight="1">
      <c r="A430" s="900"/>
      <c r="B430" s="951"/>
      <c r="C430" s="908"/>
      <c r="D430" s="908"/>
      <c r="E430" s="908"/>
      <c r="F430" s="908"/>
      <c r="G430" s="951"/>
      <c r="H430" s="908"/>
      <c r="I430" s="908"/>
      <c r="J430" s="908"/>
      <c r="K430" s="908"/>
      <c r="L430" s="951"/>
      <c r="M430" s="908"/>
      <c r="N430" s="908"/>
      <c r="O430" s="908"/>
      <c r="P430" s="908"/>
      <c r="Q430" s="951"/>
      <c r="R430" s="908"/>
      <c r="S430" s="908"/>
      <c r="T430" s="908"/>
      <c r="U430" s="908"/>
      <c r="V430" s="951"/>
      <c r="W430" s="951"/>
      <c r="X430" s="951"/>
      <c r="Y430" s="951"/>
      <c r="Z430" s="951"/>
    </row>
    <row r="431" spans="1:26" ht="12.75" customHeight="1">
      <c r="A431" s="900"/>
      <c r="B431" s="951"/>
      <c r="C431" s="908"/>
      <c r="D431" s="908"/>
      <c r="E431" s="908"/>
      <c r="F431" s="908"/>
      <c r="G431" s="951"/>
      <c r="H431" s="908"/>
      <c r="I431" s="908"/>
      <c r="J431" s="908"/>
      <c r="K431" s="908"/>
      <c r="L431" s="951"/>
      <c r="M431" s="908"/>
      <c r="N431" s="908"/>
      <c r="O431" s="908"/>
      <c r="P431" s="908"/>
      <c r="Q431" s="951"/>
      <c r="R431" s="908"/>
      <c r="S431" s="908"/>
      <c r="T431" s="908"/>
      <c r="U431" s="908"/>
      <c r="V431" s="951"/>
      <c r="W431" s="951"/>
      <c r="X431" s="951"/>
      <c r="Y431" s="951"/>
      <c r="Z431" s="951"/>
    </row>
    <row r="432" spans="1:26" ht="12.75" customHeight="1">
      <c r="A432" s="900"/>
      <c r="B432" s="951"/>
      <c r="C432" s="908"/>
      <c r="D432" s="908"/>
      <c r="E432" s="908"/>
      <c r="F432" s="908"/>
      <c r="G432" s="951"/>
      <c r="H432" s="908"/>
      <c r="I432" s="908"/>
      <c r="J432" s="908"/>
      <c r="K432" s="908"/>
      <c r="L432" s="951"/>
      <c r="M432" s="908"/>
      <c r="N432" s="908"/>
      <c r="O432" s="908"/>
      <c r="P432" s="908"/>
      <c r="Q432" s="951"/>
      <c r="R432" s="908"/>
      <c r="S432" s="908"/>
      <c r="T432" s="908"/>
      <c r="U432" s="908"/>
      <c r="V432" s="951"/>
      <c r="W432" s="951"/>
      <c r="X432" s="951"/>
      <c r="Y432" s="951"/>
      <c r="Z432" s="951"/>
    </row>
    <row r="433" spans="1:26" ht="12.75" customHeight="1">
      <c r="A433" s="900"/>
      <c r="B433" s="951"/>
      <c r="C433" s="908"/>
      <c r="D433" s="908"/>
      <c r="E433" s="908"/>
      <c r="F433" s="908"/>
      <c r="G433" s="951"/>
      <c r="H433" s="908"/>
      <c r="I433" s="908"/>
      <c r="J433" s="908"/>
      <c r="K433" s="908"/>
      <c r="L433" s="951"/>
      <c r="M433" s="908"/>
      <c r="N433" s="908"/>
      <c r="O433" s="908"/>
      <c r="P433" s="908"/>
      <c r="Q433" s="951"/>
      <c r="R433" s="908"/>
      <c r="S433" s="908"/>
      <c r="T433" s="908"/>
      <c r="U433" s="908"/>
      <c r="V433" s="951"/>
      <c r="W433" s="951"/>
      <c r="X433" s="951"/>
      <c r="Y433" s="951"/>
      <c r="Z433" s="951"/>
    </row>
    <row r="434" spans="1:26" ht="12.75" customHeight="1">
      <c r="A434" s="900"/>
      <c r="B434" s="951"/>
      <c r="C434" s="908"/>
      <c r="D434" s="908"/>
      <c r="E434" s="908"/>
      <c r="F434" s="908"/>
      <c r="G434" s="951"/>
      <c r="H434" s="908"/>
      <c r="I434" s="908"/>
      <c r="J434" s="908"/>
      <c r="K434" s="908"/>
      <c r="L434" s="951"/>
      <c r="M434" s="908"/>
      <c r="N434" s="908"/>
      <c r="O434" s="908"/>
      <c r="P434" s="908"/>
      <c r="Q434" s="951"/>
      <c r="R434" s="908"/>
      <c r="S434" s="908"/>
      <c r="T434" s="908"/>
      <c r="U434" s="908"/>
      <c r="V434" s="951"/>
      <c r="W434" s="951"/>
      <c r="X434" s="951"/>
      <c r="Y434" s="951"/>
      <c r="Z434" s="951"/>
    </row>
    <row r="435" spans="1:26" ht="12.75" customHeight="1">
      <c r="A435" s="900"/>
      <c r="B435" s="951"/>
      <c r="C435" s="908"/>
      <c r="D435" s="908"/>
      <c r="E435" s="908"/>
      <c r="F435" s="908"/>
      <c r="G435" s="951"/>
      <c r="H435" s="908"/>
      <c r="I435" s="908"/>
      <c r="J435" s="908"/>
      <c r="K435" s="908"/>
      <c r="L435" s="951"/>
      <c r="M435" s="908"/>
      <c r="N435" s="908"/>
      <c r="O435" s="908"/>
      <c r="P435" s="908"/>
      <c r="Q435" s="951"/>
      <c r="R435" s="908"/>
      <c r="S435" s="908"/>
      <c r="T435" s="908"/>
      <c r="U435" s="908"/>
      <c r="V435" s="951"/>
      <c r="W435" s="951"/>
      <c r="X435" s="951"/>
      <c r="Y435" s="951"/>
      <c r="Z435" s="951"/>
    </row>
    <row r="436" spans="1:26" ht="12.75" customHeight="1">
      <c r="A436" s="900"/>
      <c r="B436" s="951"/>
      <c r="C436" s="908"/>
      <c r="D436" s="908"/>
      <c r="E436" s="908"/>
      <c r="F436" s="908"/>
      <c r="G436" s="951"/>
      <c r="H436" s="908"/>
      <c r="I436" s="908"/>
      <c r="J436" s="908"/>
      <c r="K436" s="908"/>
      <c r="L436" s="951"/>
      <c r="M436" s="908"/>
      <c r="N436" s="908"/>
      <c r="O436" s="908"/>
      <c r="P436" s="908"/>
      <c r="Q436" s="951"/>
      <c r="R436" s="908"/>
      <c r="S436" s="908"/>
      <c r="T436" s="908"/>
      <c r="U436" s="908"/>
      <c r="V436" s="951"/>
      <c r="W436" s="951"/>
      <c r="X436" s="951"/>
      <c r="Y436" s="951"/>
      <c r="Z436" s="951"/>
    </row>
    <row r="437" spans="1:26" ht="12.75" customHeight="1">
      <c r="A437" s="900"/>
      <c r="B437" s="951"/>
      <c r="C437" s="908"/>
      <c r="D437" s="908"/>
      <c r="E437" s="908"/>
      <c r="F437" s="908"/>
      <c r="G437" s="951"/>
      <c r="H437" s="908"/>
      <c r="I437" s="908"/>
      <c r="J437" s="908"/>
      <c r="K437" s="908"/>
      <c r="L437" s="951"/>
      <c r="M437" s="908"/>
      <c r="N437" s="908"/>
      <c r="O437" s="908"/>
      <c r="P437" s="908"/>
      <c r="Q437" s="951"/>
      <c r="R437" s="908"/>
      <c r="S437" s="908"/>
      <c r="T437" s="908"/>
      <c r="U437" s="908"/>
      <c r="V437" s="951"/>
      <c r="W437" s="951"/>
      <c r="X437" s="951"/>
      <c r="Y437" s="951"/>
      <c r="Z437" s="951"/>
    </row>
    <row r="438" spans="1:26" ht="12.75" customHeight="1">
      <c r="A438" s="900"/>
      <c r="B438" s="951"/>
      <c r="C438" s="908"/>
      <c r="D438" s="908"/>
      <c r="E438" s="908"/>
      <c r="F438" s="908"/>
      <c r="G438" s="951"/>
      <c r="H438" s="908"/>
      <c r="I438" s="908"/>
      <c r="J438" s="908"/>
      <c r="K438" s="908"/>
      <c r="L438" s="951"/>
      <c r="M438" s="908"/>
      <c r="N438" s="908"/>
      <c r="O438" s="908"/>
      <c r="P438" s="908"/>
      <c r="Q438" s="951"/>
      <c r="R438" s="908"/>
      <c r="S438" s="908"/>
      <c r="T438" s="908"/>
      <c r="U438" s="908"/>
      <c r="V438" s="951"/>
      <c r="W438" s="951"/>
      <c r="X438" s="951"/>
      <c r="Y438" s="951"/>
      <c r="Z438" s="951"/>
    </row>
    <row r="439" spans="1:26" ht="12.75" customHeight="1">
      <c r="A439" s="900"/>
      <c r="B439" s="951"/>
      <c r="C439" s="908"/>
      <c r="D439" s="908"/>
      <c r="E439" s="908"/>
      <c r="F439" s="908"/>
      <c r="G439" s="951"/>
      <c r="H439" s="908"/>
      <c r="I439" s="908"/>
      <c r="J439" s="908"/>
      <c r="K439" s="908"/>
      <c r="L439" s="951"/>
      <c r="M439" s="908"/>
      <c r="N439" s="908"/>
      <c r="O439" s="908"/>
      <c r="P439" s="908"/>
      <c r="Q439" s="951"/>
      <c r="R439" s="908"/>
      <c r="S439" s="908"/>
      <c r="T439" s="908"/>
      <c r="U439" s="908"/>
      <c r="V439" s="951"/>
      <c r="W439" s="951"/>
      <c r="X439" s="951"/>
      <c r="Y439" s="951"/>
      <c r="Z439" s="951"/>
    </row>
    <row r="440" spans="1:26" ht="12.75" customHeight="1">
      <c r="A440" s="900"/>
      <c r="B440" s="951"/>
      <c r="C440" s="908"/>
      <c r="D440" s="908"/>
      <c r="E440" s="908"/>
      <c r="F440" s="908"/>
      <c r="G440" s="951"/>
      <c r="H440" s="908"/>
      <c r="I440" s="908"/>
      <c r="J440" s="908"/>
      <c r="K440" s="908"/>
      <c r="L440" s="951"/>
      <c r="M440" s="908"/>
      <c r="N440" s="908"/>
      <c r="O440" s="908"/>
      <c r="P440" s="908"/>
      <c r="Q440" s="951"/>
      <c r="R440" s="908"/>
      <c r="S440" s="908"/>
      <c r="T440" s="908"/>
      <c r="U440" s="908"/>
      <c r="V440" s="951"/>
      <c r="W440" s="951"/>
      <c r="X440" s="951"/>
      <c r="Y440" s="951"/>
      <c r="Z440" s="951"/>
    </row>
    <row r="441" spans="1:26" ht="12.75" customHeight="1">
      <c r="A441" s="900"/>
      <c r="B441" s="951"/>
      <c r="C441" s="908"/>
      <c r="D441" s="908"/>
      <c r="E441" s="908"/>
      <c r="F441" s="908"/>
      <c r="G441" s="951"/>
      <c r="H441" s="908"/>
      <c r="I441" s="908"/>
      <c r="J441" s="908"/>
      <c r="K441" s="908"/>
      <c r="L441" s="951"/>
      <c r="M441" s="908"/>
      <c r="N441" s="908"/>
      <c r="O441" s="908"/>
      <c r="P441" s="908"/>
      <c r="Q441" s="951"/>
      <c r="R441" s="908"/>
      <c r="S441" s="908"/>
      <c r="T441" s="908"/>
      <c r="U441" s="908"/>
      <c r="V441" s="951"/>
      <c r="W441" s="951"/>
      <c r="X441" s="951"/>
      <c r="Y441" s="951"/>
      <c r="Z441" s="951"/>
    </row>
    <row r="442" spans="1:26" ht="12.75" customHeight="1">
      <c r="A442" s="900"/>
      <c r="B442" s="951"/>
      <c r="C442" s="908"/>
      <c r="D442" s="908"/>
      <c r="E442" s="908"/>
      <c r="F442" s="908"/>
      <c r="G442" s="951"/>
      <c r="H442" s="908"/>
      <c r="I442" s="908"/>
      <c r="J442" s="908"/>
      <c r="K442" s="908"/>
      <c r="L442" s="951"/>
      <c r="M442" s="908"/>
      <c r="N442" s="908"/>
      <c r="O442" s="908"/>
      <c r="P442" s="908"/>
      <c r="Q442" s="951"/>
      <c r="R442" s="908"/>
      <c r="S442" s="908"/>
      <c r="T442" s="908"/>
      <c r="U442" s="908"/>
      <c r="V442" s="951"/>
      <c r="W442" s="951"/>
      <c r="X442" s="951"/>
      <c r="Y442" s="951"/>
      <c r="Z442" s="951"/>
    </row>
    <row r="443" spans="1:26" ht="12.75" customHeight="1">
      <c r="A443" s="900"/>
      <c r="B443" s="951"/>
      <c r="C443" s="908"/>
      <c r="D443" s="908"/>
      <c r="E443" s="908"/>
      <c r="F443" s="908"/>
      <c r="G443" s="951"/>
      <c r="H443" s="908"/>
      <c r="I443" s="908"/>
      <c r="J443" s="908"/>
      <c r="K443" s="908"/>
      <c r="L443" s="951"/>
      <c r="M443" s="908"/>
      <c r="N443" s="908"/>
      <c r="O443" s="908"/>
      <c r="P443" s="908"/>
      <c r="Q443" s="951"/>
      <c r="R443" s="908"/>
      <c r="S443" s="908"/>
      <c r="T443" s="908"/>
      <c r="U443" s="908"/>
      <c r="V443" s="951"/>
      <c r="W443" s="951"/>
      <c r="X443" s="951"/>
      <c r="Y443" s="951"/>
      <c r="Z443" s="951"/>
    </row>
    <row r="444" spans="1:26" ht="12.75" customHeight="1">
      <c r="A444" s="900"/>
      <c r="B444" s="951"/>
      <c r="C444" s="908"/>
      <c r="D444" s="908"/>
      <c r="E444" s="908"/>
      <c r="F444" s="908"/>
      <c r="G444" s="951"/>
      <c r="H444" s="908"/>
      <c r="I444" s="908"/>
      <c r="J444" s="908"/>
      <c r="K444" s="908"/>
      <c r="L444" s="951"/>
      <c r="M444" s="908"/>
      <c r="N444" s="908"/>
      <c r="O444" s="908"/>
      <c r="P444" s="908"/>
      <c r="Q444" s="951"/>
      <c r="R444" s="908"/>
      <c r="S444" s="908"/>
      <c r="T444" s="908"/>
      <c r="U444" s="908"/>
      <c r="V444" s="951"/>
      <c r="W444" s="951"/>
      <c r="X444" s="951"/>
      <c r="Y444" s="951"/>
      <c r="Z444" s="951"/>
    </row>
    <row r="445" spans="1:26" ht="12.75" customHeight="1">
      <c r="A445" s="900"/>
      <c r="B445" s="951"/>
      <c r="C445" s="908"/>
      <c r="D445" s="908"/>
      <c r="E445" s="908"/>
      <c r="F445" s="908"/>
      <c r="G445" s="951"/>
      <c r="H445" s="908"/>
      <c r="I445" s="908"/>
      <c r="J445" s="908"/>
      <c r="K445" s="908"/>
      <c r="L445" s="951"/>
      <c r="M445" s="908"/>
      <c r="N445" s="908"/>
      <c r="O445" s="908"/>
      <c r="P445" s="908"/>
      <c r="Q445" s="951"/>
      <c r="R445" s="908"/>
      <c r="S445" s="908"/>
      <c r="T445" s="908"/>
      <c r="U445" s="908"/>
      <c r="V445" s="951"/>
      <c r="W445" s="951"/>
      <c r="X445" s="951"/>
      <c r="Y445" s="951"/>
      <c r="Z445" s="951"/>
    </row>
    <row r="446" spans="1:26" ht="12.75" customHeight="1">
      <c r="A446" s="900"/>
      <c r="B446" s="951"/>
      <c r="C446" s="908"/>
      <c r="D446" s="908"/>
      <c r="E446" s="908"/>
      <c r="F446" s="908"/>
      <c r="G446" s="951"/>
      <c r="H446" s="908"/>
      <c r="I446" s="908"/>
      <c r="J446" s="908"/>
      <c r="K446" s="908"/>
      <c r="L446" s="951"/>
      <c r="M446" s="908"/>
      <c r="N446" s="908"/>
      <c r="O446" s="908"/>
      <c r="P446" s="908"/>
      <c r="Q446" s="951"/>
      <c r="R446" s="908"/>
      <c r="S446" s="908"/>
      <c r="T446" s="908"/>
      <c r="U446" s="908"/>
      <c r="V446" s="951"/>
      <c r="W446" s="951"/>
      <c r="X446" s="951"/>
      <c r="Y446" s="951"/>
      <c r="Z446" s="951"/>
    </row>
    <row r="447" spans="1:26" ht="12.75" customHeight="1">
      <c r="A447" s="900"/>
      <c r="B447" s="951"/>
      <c r="C447" s="908"/>
      <c r="D447" s="908"/>
      <c r="E447" s="908"/>
      <c r="F447" s="908"/>
      <c r="G447" s="951"/>
      <c r="H447" s="908"/>
      <c r="I447" s="908"/>
      <c r="J447" s="908"/>
      <c r="K447" s="908"/>
      <c r="L447" s="951"/>
      <c r="M447" s="908"/>
      <c r="N447" s="908"/>
      <c r="O447" s="908"/>
      <c r="P447" s="908"/>
      <c r="Q447" s="951"/>
      <c r="R447" s="908"/>
      <c r="S447" s="908"/>
      <c r="T447" s="908"/>
      <c r="U447" s="908"/>
      <c r="V447" s="951"/>
      <c r="W447" s="951"/>
      <c r="X447" s="951"/>
      <c r="Y447" s="951"/>
      <c r="Z447" s="951"/>
    </row>
    <row r="448" spans="1:26" ht="12.75" customHeight="1">
      <c r="A448" s="900"/>
      <c r="B448" s="951"/>
      <c r="C448" s="908"/>
      <c r="D448" s="908"/>
      <c r="E448" s="908"/>
      <c r="F448" s="908"/>
      <c r="G448" s="951"/>
      <c r="H448" s="908"/>
      <c r="I448" s="908"/>
      <c r="J448" s="908"/>
      <c r="K448" s="908"/>
      <c r="L448" s="951"/>
      <c r="M448" s="908"/>
      <c r="N448" s="908"/>
      <c r="O448" s="908"/>
      <c r="P448" s="908"/>
      <c r="Q448" s="951"/>
      <c r="R448" s="908"/>
      <c r="S448" s="908"/>
      <c r="T448" s="908"/>
      <c r="U448" s="908"/>
      <c r="V448" s="951"/>
      <c r="W448" s="951"/>
      <c r="X448" s="951"/>
      <c r="Y448" s="951"/>
      <c r="Z448" s="951"/>
    </row>
    <row r="449" spans="1:26" ht="12.75" customHeight="1">
      <c r="A449" s="900"/>
      <c r="B449" s="951"/>
      <c r="C449" s="908"/>
      <c r="D449" s="908"/>
      <c r="E449" s="908"/>
      <c r="F449" s="908"/>
      <c r="G449" s="951"/>
      <c r="H449" s="908"/>
      <c r="I449" s="908"/>
      <c r="J449" s="908"/>
      <c r="K449" s="908"/>
      <c r="L449" s="951"/>
      <c r="M449" s="908"/>
      <c r="N449" s="908"/>
      <c r="O449" s="908"/>
      <c r="P449" s="908"/>
      <c r="Q449" s="951"/>
      <c r="R449" s="908"/>
      <c r="S449" s="908"/>
      <c r="T449" s="908"/>
      <c r="U449" s="908"/>
      <c r="V449" s="951"/>
      <c r="W449" s="951"/>
      <c r="X449" s="951"/>
      <c r="Y449" s="951"/>
      <c r="Z449" s="951"/>
    </row>
    <row r="450" spans="1:26" ht="12.75" customHeight="1">
      <c r="A450" s="900"/>
      <c r="B450" s="951"/>
      <c r="C450" s="908"/>
      <c r="D450" s="908"/>
      <c r="E450" s="908"/>
      <c r="F450" s="908"/>
      <c r="G450" s="951"/>
      <c r="H450" s="908"/>
      <c r="I450" s="908"/>
      <c r="J450" s="908"/>
      <c r="K450" s="908"/>
      <c r="L450" s="951"/>
      <c r="M450" s="908"/>
      <c r="N450" s="908"/>
      <c r="O450" s="908"/>
      <c r="P450" s="908"/>
      <c r="Q450" s="951"/>
      <c r="R450" s="908"/>
      <c r="S450" s="908"/>
      <c r="T450" s="908"/>
      <c r="U450" s="908"/>
      <c r="V450" s="951"/>
      <c r="W450" s="951"/>
      <c r="X450" s="951"/>
      <c r="Y450" s="951"/>
      <c r="Z450" s="951"/>
    </row>
    <row r="451" spans="1:26" ht="12.75" customHeight="1">
      <c r="A451" s="900"/>
      <c r="B451" s="951"/>
      <c r="C451" s="908"/>
      <c r="D451" s="908"/>
      <c r="E451" s="908"/>
      <c r="F451" s="908"/>
      <c r="G451" s="951"/>
      <c r="H451" s="908"/>
      <c r="I451" s="908"/>
      <c r="J451" s="908"/>
      <c r="K451" s="908"/>
      <c r="L451" s="951"/>
      <c r="M451" s="908"/>
      <c r="N451" s="908"/>
      <c r="O451" s="908"/>
      <c r="P451" s="908"/>
      <c r="Q451" s="951"/>
      <c r="R451" s="908"/>
      <c r="S451" s="908"/>
      <c r="T451" s="908"/>
      <c r="U451" s="908"/>
      <c r="V451" s="951"/>
      <c r="W451" s="951"/>
      <c r="X451" s="951"/>
      <c r="Y451" s="951"/>
      <c r="Z451" s="951"/>
    </row>
    <row r="452" spans="1:26" ht="12.75" customHeight="1">
      <c r="A452" s="900"/>
      <c r="B452" s="951"/>
      <c r="C452" s="908"/>
      <c r="D452" s="908"/>
      <c r="E452" s="908"/>
      <c r="F452" s="908"/>
      <c r="G452" s="951"/>
      <c r="H452" s="908"/>
      <c r="I452" s="908"/>
      <c r="J452" s="908"/>
      <c r="K452" s="908"/>
      <c r="L452" s="951"/>
      <c r="M452" s="908"/>
      <c r="N452" s="908"/>
      <c r="O452" s="908"/>
      <c r="P452" s="908"/>
      <c r="Q452" s="951"/>
      <c r="R452" s="908"/>
      <c r="S452" s="908"/>
      <c r="T452" s="908"/>
      <c r="U452" s="908"/>
      <c r="V452" s="951"/>
      <c r="W452" s="951"/>
      <c r="X452" s="951"/>
      <c r="Y452" s="951"/>
      <c r="Z452" s="951"/>
    </row>
    <row r="453" spans="1:26" ht="12.75" customHeight="1">
      <c r="A453" s="900"/>
      <c r="B453" s="951"/>
      <c r="C453" s="908"/>
      <c r="D453" s="908"/>
      <c r="E453" s="908"/>
      <c r="F453" s="908"/>
      <c r="G453" s="951"/>
      <c r="H453" s="908"/>
      <c r="I453" s="908"/>
      <c r="J453" s="908"/>
      <c r="K453" s="908"/>
      <c r="L453" s="951"/>
      <c r="M453" s="908"/>
      <c r="N453" s="908"/>
      <c r="O453" s="908"/>
      <c r="P453" s="908"/>
      <c r="Q453" s="951"/>
      <c r="R453" s="908"/>
      <c r="S453" s="908"/>
      <c r="T453" s="908"/>
      <c r="U453" s="908"/>
      <c r="V453" s="951"/>
      <c r="W453" s="951"/>
      <c r="X453" s="951"/>
      <c r="Y453" s="951"/>
      <c r="Z453" s="951"/>
    </row>
    <row r="454" spans="1:26" ht="12.75" customHeight="1">
      <c r="A454" s="900"/>
      <c r="B454" s="951"/>
      <c r="C454" s="908"/>
      <c r="D454" s="908"/>
      <c r="E454" s="908"/>
      <c r="F454" s="908"/>
      <c r="G454" s="951"/>
      <c r="H454" s="908"/>
      <c r="I454" s="908"/>
      <c r="J454" s="908"/>
      <c r="K454" s="908"/>
      <c r="L454" s="951"/>
      <c r="M454" s="908"/>
      <c r="N454" s="908"/>
      <c r="O454" s="908"/>
      <c r="P454" s="908"/>
      <c r="Q454" s="951"/>
      <c r="R454" s="908"/>
      <c r="S454" s="908"/>
      <c r="T454" s="908"/>
      <c r="U454" s="908"/>
      <c r="V454" s="951"/>
      <c r="W454" s="951"/>
      <c r="X454" s="951"/>
      <c r="Y454" s="951"/>
      <c r="Z454" s="951"/>
    </row>
    <row r="455" spans="1:26" ht="12.75" customHeight="1">
      <c r="A455" s="900"/>
      <c r="B455" s="951"/>
      <c r="C455" s="908"/>
      <c r="D455" s="908"/>
      <c r="E455" s="908"/>
      <c r="F455" s="908"/>
      <c r="G455" s="951"/>
      <c r="H455" s="908"/>
      <c r="I455" s="908"/>
      <c r="J455" s="908"/>
      <c r="K455" s="908"/>
      <c r="L455" s="951"/>
      <c r="M455" s="908"/>
      <c r="N455" s="908"/>
      <c r="O455" s="908"/>
      <c r="P455" s="908"/>
      <c r="Q455" s="951"/>
      <c r="R455" s="908"/>
      <c r="S455" s="908"/>
      <c r="T455" s="908"/>
      <c r="U455" s="908"/>
      <c r="V455" s="951"/>
      <c r="W455" s="951"/>
      <c r="X455" s="951"/>
      <c r="Y455" s="951"/>
      <c r="Z455" s="951"/>
    </row>
    <row r="456" spans="1:26" ht="12.75" customHeight="1">
      <c r="A456" s="900"/>
      <c r="B456" s="951"/>
      <c r="C456" s="908"/>
      <c r="D456" s="908"/>
      <c r="E456" s="908"/>
      <c r="F456" s="908"/>
      <c r="G456" s="951"/>
      <c r="H456" s="908"/>
      <c r="I456" s="908"/>
      <c r="J456" s="908"/>
      <c r="K456" s="908"/>
      <c r="L456" s="951"/>
      <c r="M456" s="908"/>
      <c r="N456" s="908"/>
      <c r="O456" s="908"/>
      <c r="P456" s="908"/>
      <c r="Q456" s="951"/>
      <c r="R456" s="908"/>
      <c r="S456" s="908"/>
      <c r="T456" s="908"/>
      <c r="U456" s="908"/>
      <c r="V456" s="951"/>
      <c r="W456" s="951"/>
      <c r="X456" s="951"/>
      <c r="Y456" s="951"/>
      <c r="Z456" s="951"/>
    </row>
    <row r="457" spans="1:26" ht="12.75" customHeight="1">
      <c r="A457" s="900"/>
      <c r="B457" s="951"/>
      <c r="C457" s="908"/>
      <c r="D457" s="908"/>
      <c r="E457" s="908"/>
      <c r="F457" s="908"/>
      <c r="G457" s="951"/>
      <c r="H457" s="908"/>
      <c r="I457" s="908"/>
      <c r="J457" s="908"/>
      <c r="K457" s="908"/>
      <c r="L457" s="951"/>
      <c r="M457" s="908"/>
      <c r="N457" s="908"/>
      <c r="O457" s="908"/>
      <c r="P457" s="908"/>
      <c r="Q457" s="951"/>
      <c r="R457" s="908"/>
      <c r="S457" s="908"/>
      <c r="T457" s="908"/>
      <c r="U457" s="908"/>
      <c r="V457" s="951"/>
      <c r="W457" s="951"/>
      <c r="X457" s="951"/>
      <c r="Y457" s="951"/>
      <c r="Z457" s="951"/>
    </row>
    <row r="458" spans="1:26" ht="12.75" customHeight="1">
      <c r="A458" s="900"/>
      <c r="B458" s="951"/>
      <c r="C458" s="908"/>
      <c r="D458" s="908"/>
      <c r="E458" s="908"/>
      <c r="F458" s="908"/>
      <c r="G458" s="951"/>
      <c r="H458" s="908"/>
      <c r="I458" s="908"/>
      <c r="J458" s="908"/>
      <c r="K458" s="908"/>
      <c r="L458" s="951"/>
      <c r="M458" s="908"/>
      <c r="N458" s="908"/>
      <c r="O458" s="908"/>
      <c r="P458" s="908"/>
      <c r="Q458" s="951"/>
      <c r="R458" s="908"/>
      <c r="S458" s="908"/>
      <c r="T458" s="908"/>
      <c r="U458" s="908"/>
      <c r="V458" s="951"/>
      <c r="W458" s="951"/>
      <c r="X458" s="951"/>
      <c r="Y458" s="951"/>
      <c r="Z458" s="951"/>
    </row>
    <row r="459" spans="1:26" ht="12.75" customHeight="1">
      <c r="A459" s="900"/>
      <c r="B459" s="951"/>
      <c r="C459" s="908"/>
      <c r="D459" s="908"/>
      <c r="E459" s="908"/>
      <c r="F459" s="908"/>
      <c r="G459" s="951"/>
      <c r="H459" s="908"/>
      <c r="I459" s="908"/>
      <c r="J459" s="908"/>
      <c r="K459" s="908"/>
      <c r="L459" s="951"/>
      <c r="M459" s="908"/>
      <c r="N459" s="908"/>
      <c r="O459" s="908"/>
      <c r="P459" s="908"/>
      <c r="Q459" s="951"/>
      <c r="R459" s="908"/>
      <c r="S459" s="908"/>
      <c r="T459" s="908"/>
      <c r="U459" s="908"/>
      <c r="V459" s="951"/>
      <c r="W459" s="951"/>
      <c r="X459" s="951"/>
      <c r="Y459" s="951"/>
      <c r="Z459" s="951"/>
    </row>
    <row r="460" spans="1:26" ht="12.75" customHeight="1">
      <c r="A460" s="900"/>
      <c r="B460" s="951"/>
      <c r="C460" s="908"/>
      <c r="D460" s="908"/>
      <c r="E460" s="908"/>
      <c r="F460" s="908"/>
      <c r="G460" s="951"/>
      <c r="H460" s="908"/>
      <c r="I460" s="908"/>
      <c r="J460" s="908"/>
      <c r="K460" s="908"/>
      <c r="L460" s="951"/>
      <c r="M460" s="908"/>
      <c r="N460" s="908"/>
      <c r="O460" s="908"/>
      <c r="P460" s="908"/>
      <c r="Q460" s="951"/>
      <c r="R460" s="908"/>
      <c r="S460" s="908"/>
      <c r="T460" s="908"/>
      <c r="U460" s="908"/>
      <c r="V460" s="951"/>
      <c r="W460" s="951"/>
      <c r="X460" s="951"/>
      <c r="Y460" s="951"/>
      <c r="Z460" s="951"/>
    </row>
    <row r="461" spans="1:26" ht="12.75" customHeight="1">
      <c r="A461" s="900"/>
      <c r="B461" s="951"/>
      <c r="C461" s="908"/>
      <c r="D461" s="908"/>
      <c r="E461" s="908"/>
      <c r="F461" s="908"/>
      <c r="G461" s="951"/>
      <c r="H461" s="908"/>
      <c r="I461" s="908"/>
      <c r="J461" s="908"/>
      <c r="K461" s="908"/>
      <c r="L461" s="951"/>
      <c r="M461" s="908"/>
      <c r="N461" s="908"/>
      <c r="O461" s="908"/>
      <c r="P461" s="908"/>
      <c r="Q461" s="951"/>
      <c r="R461" s="908"/>
      <c r="S461" s="908"/>
      <c r="T461" s="908"/>
      <c r="U461" s="908"/>
      <c r="V461" s="951"/>
      <c r="W461" s="951"/>
      <c r="X461" s="951"/>
      <c r="Y461" s="951"/>
      <c r="Z461" s="951"/>
    </row>
    <row r="462" spans="1:26" ht="12.75" customHeight="1">
      <c r="A462" s="900"/>
      <c r="B462" s="951"/>
      <c r="C462" s="908"/>
      <c r="D462" s="908"/>
      <c r="E462" s="908"/>
      <c r="F462" s="908"/>
      <c r="G462" s="951"/>
      <c r="H462" s="908"/>
      <c r="I462" s="908"/>
      <c r="J462" s="908"/>
      <c r="K462" s="908"/>
      <c r="L462" s="951"/>
      <c r="M462" s="908"/>
      <c r="N462" s="908"/>
      <c r="O462" s="908"/>
      <c r="P462" s="908"/>
      <c r="Q462" s="951"/>
      <c r="R462" s="908"/>
      <c r="S462" s="908"/>
      <c r="T462" s="908"/>
      <c r="U462" s="908"/>
      <c r="V462" s="951"/>
      <c r="W462" s="951"/>
      <c r="X462" s="951"/>
      <c r="Y462" s="951"/>
      <c r="Z462" s="951"/>
    </row>
    <row r="463" spans="1:26" ht="12.75" customHeight="1">
      <c r="A463" s="900"/>
      <c r="B463" s="951"/>
      <c r="C463" s="908"/>
      <c r="D463" s="908"/>
      <c r="E463" s="908"/>
      <c r="F463" s="908"/>
      <c r="G463" s="951"/>
      <c r="H463" s="908"/>
      <c r="I463" s="908"/>
      <c r="J463" s="908"/>
      <c r="K463" s="908"/>
      <c r="L463" s="951"/>
      <c r="M463" s="908"/>
      <c r="N463" s="908"/>
      <c r="O463" s="908"/>
      <c r="P463" s="908"/>
      <c r="Q463" s="951"/>
      <c r="R463" s="908"/>
      <c r="S463" s="908"/>
      <c r="T463" s="908"/>
      <c r="U463" s="908"/>
      <c r="V463" s="951"/>
      <c r="W463" s="951"/>
      <c r="X463" s="951"/>
      <c r="Y463" s="951"/>
      <c r="Z463" s="951"/>
    </row>
    <row r="464" spans="1:26" ht="12.75" customHeight="1">
      <c r="A464" s="900"/>
      <c r="B464" s="951"/>
      <c r="C464" s="908"/>
      <c r="D464" s="908"/>
      <c r="E464" s="908"/>
      <c r="F464" s="908"/>
      <c r="G464" s="951"/>
      <c r="H464" s="908"/>
      <c r="I464" s="908"/>
      <c r="J464" s="908"/>
      <c r="K464" s="908"/>
      <c r="L464" s="951"/>
      <c r="M464" s="908"/>
      <c r="N464" s="908"/>
      <c r="O464" s="908"/>
      <c r="P464" s="908"/>
      <c r="Q464" s="951"/>
      <c r="R464" s="908"/>
      <c r="S464" s="908"/>
      <c r="T464" s="908"/>
      <c r="U464" s="908"/>
      <c r="V464" s="951"/>
      <c r="W464" s="951"/>
      <c r="X464" s="951"/>
      <c r="Y464" s="951"/>
      <c r="Z464" s="951"/>
    </row>
    <row r="465" spans="1:26" ht="12.75" customHeight="1">
      <c r="A465" s="900"/>
      <c r="B465" s="951"/>
      <c r="C465" s="908"/>
      <c r="D465" s="908"/>
      <c r="E465" s="908"/>
      <c r="F465" s="908"/>
      <c r="G465" s="951"/>
      <c r="H465" s="908"/>
      <c r="I465" s="908"/>
      <c r="J465" s="908"/>
      <c r="K465" s="908"/>
      <c r="L465" s="951"/>
      <c r="M465" s="908"/>
      <c r="N465" s="908"/>
      <c r="O465" s="908"/>
      <c r="P465" s="908"/>
      <c r="Q465" s="951"/>
      <c r="R465" s="908"/>
      <c r="S465" s="908"/>
      <c r="T465" s="908"/>
      <c r="U465" s="908"/>
      <c r="V465" s="951"/>
      <c r="W465" s="951"/>
      <c r="X465" s="951"/>
      <c r="Y465" s="951"/>
      <c r="Z465" s="951"/>
    </row>
    <row r="466" spans="1:26" ht="12.75" customHeight="1">
      <c r="A466" s="900"/>
      <c r="B466" s="951"/>
      <c r="C466" s="908"/>
      <c r="D466" s="908"/>
      <c r="E466" s="908"/>
      <c r="F466" s="908"/>
      <c r="G466" s="951"/>
      <c r="H466" s="908"/>
      <c r="I466" s="908"/>
      <c r="J466" s="908"/>
      <c r="K466" s="908"/>
      <c r="L466" s="951"/>
      <c r="M466" s="908"/>
      <c r="N466" s="908"/>
      <c r="O466" s="908"/>
      <c r="P466" s="908"/>
      <c r="Q466" s="951"/>
      <c r="R466" s="908"/>
      <c r="S466" s="908"/>
      <c r="T466" s="908"/>
      <c r="U466" s="908"/>
      <c r="V466" s="951"/>
      <c r="W466" s="951"/>
      <c r="X466" s="951"/>
      <c r="Y466" s="951"/>
      <c r="Z466" s="951"/>
    </row>
    <row r="467" spans="1:26" ht="12.75" customHeight="1">
      <c r="A467" s="900"/>
      <c r="B467" s="951"/>
      <c r="C467" s="908"/>
      <c r="D467" s="908"/>
      <c r="E467" s="908"/>
      <c r="F467" s="908"/>
      <c r="G467" s="951"/>
      <c r="H467" s="908"/>
      <c r="I467" s="908"/>
      <c r="J467" s="908"/>
      <c r="K467" s="908"/>
      <c r="L467" s="951"/>
      <c r="M467" s="908"/>
      <c r="N467" s="908"/>
      <c r="O467" s="908"/>
      <c r="P467" s="908"/>
      <c r="Q467" s="951"/>
      <c r="R467" s="908"/>
      <c r="S467" s="908"/>
      <c r="T467" s="908"/>
      <c r="U467" s="908"/>
      <c r="V467" s="951"/>
      <c r="W467" s="951"/>
      <c r="X467" s="951"/>
      <c r="Y467" s="951"/>
      <c r="Z467" s="951"/>
    </row>
    <row r="468" spans="1:26" ht="12.75" customHeight="1">
      <c r="A468" s="900"/>
      <c r="B468" s="951"/>
      <c r="C468" s="908"/>
      <c r="D468" s="908"/>
      <c r="E468" s="908"/>
      <c r="F468" s="908"/>
      <c r="G468" s="951"/>
      <c r="H468" s="908"/>
      <c r="I468" s="908"/>
      <c r="J468" s="908"/>
      <c r="K468" s="908"/>
      <c r="L468" s="951"/>
      <c r="M468" s="908"/>
      <c r="N468" s="908"/>
      <c r="O468" s="908"/>
      <c r="P468" s="908"/>
      <c r="Q468" s="951"/>
      <c r="R468" s="908"/>
      <c r="S468" s="908"/>
      <c r="T468" s="908"/>
      <c r="U468" s="908"/>
      <c r="V468" s="951"/>
      <c r="W468" s="951"/>
      <c r="X468" s="951"/>
      <c r="Y468" s="951"/>
      <c r="Z468" s="951"/>
    </row>
    <row r="469" spans="1:26" ht="12.75" customHeight="1">
      <c r="A469" s="900"/>
      <c r="B469" s="951"/>
      <c r="C469" s="908"/>
      <c r="D469" s="908"/>
      <c r="E469" s="908"/>
      <c r="F469" s="908"/>
      <c r="G469" s="951"/>
      <c r="H469" s="908"/>
      <c r="I469" s="908"/>
      <c r="J469" s="908"/>
      <c r="K469" s="908"/>
      <c r="L469" s="951"/>
      <c r="M469" s="908"/>
      <c r="N469" s="908"/>
      <c r="O469" s="908"/>
      <c r="P469" s="908"/>
      <c r="Q469" s="951"/>
      <c r="R469" s="908"/>
      <c r="S469" s="908"/>
      <c r="T469" s="908"/>
      <c r="U469" s="908"/>
      <c r="V469" s="951"/>
      <c r="W469" s="951"/>
      <c r="X469" s="951"/>
      <c r="Y469" s="951"/>
      <c r="Z469" s="951"/>
    </row>
    <row r="470" spans="1:26" ht="12.75" customHeight="1">
      <c r="A470" s="900"/>
      <c r="B470" s="951"/>
      <c r="C470" s="908"/>
      <c r="D470" s="908"/>
      <c r="E470" s="908"/>
      <c r="F470" s="908"/>
      <c r="G470" s="951"/>
      <c r="H470" s="908"/>
      <c r="I470" s="908"/>
      <c r="J470" s="908"/>
      <c r="K470" s="908"/>
      <c r="L470" s="951"/>
      <c r="M470" s="908"/>
      <c r="N470" s="908"/>
      <c r="O470" s="908"/>
      <c r="P470" s="908"/>
      <c r="Q470" s="951"/>
      <c r="R470" s="908"/>
      <c r="S470" s="908"/>
      <c r="T470" s="908"/>
      <c r="U470" s="908"/>
      <c r="V470" s="951"/>
      <c r="W470" s="951"/>
      <c r="X470" s="951"/>
      <c r="Y470" s="951"/>
      <c r="Z470" s="951"/>
    </row>
    <row r="471" spans="1:26" ht="12.75" customHeight="1">
      <c r="A471" s="900"/>
      <c r="B471" s="951"/>
      <c r="C471" s="908"/>
      <c r="D471" s="908"/>
      <c r="E471" s="908"/>
      <c r="F471" s="908"/>
      <c r="G471" s="951"/>
      <c r="H471" s="908"/>
      <c r="I471" s="908"/>
      <c r="J471" s="908"/>
      <c r="K471" s="908"/>
      <c r="L471" s="951"/>
      <c r="M471" s="908"/>
      <c r="N471" s="908"/>
      <c r="O471" s="908"/>
      <c r="P471" s="908"/>
      <c r="Q471" s="951"/>
      <c r="R471" s="908"/>
      <c r="S471" s="908"/>
      <c r="T471" s="908"/>
      <c r="U471" s="908"/>
      <c r="V471" s="951"/>
      <c r="W471" s="951"/>
      <c r="X471" s="951"/>
      <c r="Y471" s="951"/>
      <c r="Z471" s="951"/>
    </row>
    <row r="472" spans="1:26" ht="12.75" customHeight="1">
      <c r="A472" s="900"/>
      <c r="B472" s="951"/>
      <c r="C472" s="908"/>
      <c r="D472" s="908"/>
      <c r="E472" s="908"/>
      <c r="F472" s="908"/>
      <c r="G472" s="951"/>
      <c r="H472" s="908"/>
      <c r="I472" s="908"/>
      <c r="J472" s="908"/>
      <c r="K472" s="908"/>
      <c r="L472" s="951"/>
      <c r="M472" s="908"/>
      <c r="N472" s="908"/>
      <c r="O472" s="908"/>
      <c r="P472" s="908"/>
      <c r="Q472" s="951"/>
      <c r="R472" s="908"/>
      <c r="S472" s="908"/>
      <c r="T472" s="908"/>
      <c r="U472" s="908"/>
      <c r="V472" s="951"/>
      <c r="W472" s="951"/>
      <c r="X472" s="951"/>
      <c r="Y472" s="951"/>
      <c r="Z472" s="951"/>
    </row>
    <row r="473" spans="1:26" ht="12.75" customHeight="1">
      <c r="A473" s="900"/>
      <c r="B473" s="951"/>
      <c r="C473" s="908"/>
      <c r="D473" s="908"/>
      <c r="E473" s="908"/>
      <c r="F473" s="908"/>
      <c r="G473" s="951"/>
      <c r="H473" s="908"/>
      <c r="I473" s="908"/>
      <c r="J473" s="908"/>
      <c r="K473" s="908"/>
      <c r="L473" s="951"/>
      <c r="M473" s="908"/>
      <c r="N473" s="908"/>
      <c r="O473" s="908"/>
      <c r="P473" s="908"/>
      <c r="Q473" s="951"/>
      <c r="R473" s="908"/>
      <c r="S473" s="908"/>
      <c r="T473" s="908"/>
      <c r="U473" s="908"/>
      <c r="V473" s="951"/>
      <c r="W473" s="951"/>
      <c r="X473" s="951"/>
      <c r="Y473" s="951"/>
      <c r="Z473" s="951"/>
    </row>
    <row r="474" spans="1:26" ht="12.75" customHeight="1">
      <c r="A474" s="900"/>
      <c r="B474" s="951"/>
      <c r="C474" s="908"/>
      <c r="D474" s="908"/>
      <c r="E474" s="908"/>
      <c r="F474" s="908"/>
      <c r="G474" s="951"/>
      <c r="H474" s="908"/>
      <c r="I474" s="908"/>
      <c r="J474" s="908"/>
      <c r="K474" s="908"/>
      <c r="L474" s="951"/>
      <c r="M474" s="908"/>
      <c r="N474" s="908"/>
      <c r="O474" s="908"/>
      <c r="P474" s="908"/>
      <c r="Q474" s="951"/>
      <c r="R474" s="908"/>
      <c r="S474" s="908"/>
      <c r="T474" s="908"/>
      <c r="U474" s="908"/>
      <c r="V474" s="951"/>
      <c r="W474" s="951"/>
      <c r="X474" s="951"/>
      <c r="Y474" s="951"/>
      <c r="Z474" s="951"/>
    </row>
    <row r="475" spans="1:26" ht="12.75" customHeight="1">
      <c r="A475" s="900"/>
      <c r="B475" s="951"/>
      <c r="C475" s="908"/>
      <c r="D475" s="908"/>
      <c r="E475" s="908"/>
      <c r="F475" s="908"/>
      <c r="G475" s="951"/>
      <c r="H475" s="908"/>
      <c r="I475" s="908"/>
      <c r="J475" s="908"/>
      <c r="K475" s="908"/>
      <c r="L475" s="951"/>
      <c r="M475" s="908"/>
      <c r="N475" s="908"/>
      <c r="O475" s="908"/>
      <c r="P475" s="908"/>
      <c r="Q475" s="951"/>
      <c r="R475" s="908"/>
      <c r="S475" s="908"/>
      <c r="T475" s="908"/>
      <c r="U475" s="908"/>
      <c r="V475" s="951"/>
      <c r="W475" s="951"/>
      <c r="X475" s="951"/>
      <c r="Y475" s="951"/>
      <c r="Z475" s="951"/>
    </row>
    <row r="476" spans="1:26" ht="12.75" customHeight="1">
      <c r="A476" s="900"/>
      <c r="B476" s="951"/>
      <c r="C476" s="908"/>
      <c r="D476" s="908"/>
      <c r="E476" s="908"/>
      <c r="F476" s="908"/>
      <c r="G476" s="951"/>
      <c r="H476" s="908"/>
      <c r="I476" s="908"/>
      <c r="J476" s="908"/>
      <c r="K476" s="908"/>
      <c r="L476" s="951"/>
      <c r="M476" s="908"/>
      <c r="N476" s="908"/>
      <c r="O476" s="908"/>
      <c r="P476" s="908"/>
      <c r="Q476" s="951"/>
      <c r="R476" s="908"/>
      <c r="S476" s="908"/>
      <c r="T476" s="908"/>
      <c r="U476" s="908"/>
      <c r="V476" s="951"/>
      <c r="W476" s="951"/>
      <c r="X476" s="951"/>
      <c r="Y476" s="951"/>
      <c r="Z476" s="951"/>
    </row>
    <row r="477" spans="1:26" ht="12.75" customHeight="1">
      <c r="A477" s="900"/>
      <c r="B477" s="951"/>
      <c r="C477" s="908"/>
      <c r="D477" s="908"/>
      <c r="E477" s="908"/>
      <c r="F477" s="908"/>
      <c r="G477" s="951"/>
      <c r="H477" s="908"/>
      <c r="I477" s="908"/>
      <c r="J477" s="908"/>
      <c r="K477" s="908"/>
      <c r="L477" s="951"/>
      <c r="M477" s="908"/>
      <c r="N477" s="908"/>
      <c r="O477" s="908"/>
      <c r="P477" s="908"/>
      <c r="Q477" s="951"/>
      <c r="R477" s="908"/>
      <c r="S477" s="908"/>
      <c r="T477" s="908"/>
      <c r="U477" s="908"/>
      <c r="V477" s="951"/>
      <c r="W477" s="951"/>
      <c r="X477" s="951"/>
      <c r="Y477" s="951"/>
      <c r="Z477" s="951"/>
    </row>
    <row r="478" spans="1:26" ht="12.75" customHeight="1">
      <c r="A478" s="900"/>
      <c r="B478" s="951"/>
      <c r="C478" s="908"/>
      <c r="D478" s="908"/>
      <c r="E478" s="908"/>
      <c r="F478" s="908"/>
      <c r="G478" s="951"/>
      <c r="H478" s="908"/>
      <c r="I478" s="908"/>
      <c r="J478" s="908"/>
      <c r="K478" s="908"/>
      <c r="L478" s="951"/>
      <c r="M478" s="908"/>
      <c r="N478" s="908"/>
      <c r="O478" s="908"/>
      <c r="P478" s="908"/>
      <c r="Q478" s="951"/>
      <c r="R478" s="908"/>
      <c r="S478" s="908"/>
      <c r="T478" s="908"/>
      <c r="U478" s="908"/>
      <c r="V478" s="951"/>
      <c r="W478" s="951"/>
      <c r="X478" s="951"/>
      <c r="Y478" s="951"/>
      <c r="Z478" s="951"/>
    </row>
    <row r="479" spans="1:26" ht="12.75" customHeight="1">
      <c r="A479" s="900"/>
      <c r="B479" s="951"/>
      <c r="C479" s="908"/>
      <c r="D479" s="908"/>
      <c r="E479" s="908"/>
      <c r="F479" s="908"/>
      <c r="G479" s="951"/>
      <c r="H479" s="908"/>
      <c r="I479" s="908"/>
      <c r="J479" s="908"/>
      <c r="K479" s="908"/>
      <c r="L479" s="951"/>
      <c r="M479" s="908"/>
      <c r="N479" s="908"/>
      <c r="O479" s="908"/>
      <c r="P479" s="908"/>
      <c r="Q479" s="951"/>
      <c r="R479" s="908"/>
      <c r="S479" s="908"/>
      <c r="T479" s="908"/>
      <c r="U479" s="908"/>
      <c r="V479" s="951"/>
      <c r="W479" s="951"/>
      <c r="X479" s="951"/>
      <c r="Y479" s="951"/>
      <c r="Z479" s="951"/>
    </row>
    <row r="480" spans="1:26" ht="12.75" customHeight="1">
      <c r="A480" s="900"/>
      <c r="B480" s="951"/>
      <c r="C480" s="908"/>
      <c r="D480" s="908"/>
      <c r="E480" s="908"/>
      <c r="F480" s="908"/>
      <c r="G480" s="951"/>
      <c r="H480" s="908"/>
      <c r="I480" s="908"/>
      <c r="J480" s="908"/>
      <c r="K480" s="908"/>
      <c r="L480" s="951"/>
      <c r="M480" s="908"/>
      <c r="N480" s="908"/>
      <c r="O480" s="908"/>
      <c r="P480" s="908"/>
      <c r="Q480" s="951"/>
      <c r="R480" s="908"/>
      <c r="S480" s="908"/>
      <c r="T480" s="908"/>
      <c r="U480" s="908"/>
      <c r="V480" s="951"/>
      <c r="W480" s="951"/>
      <c r="X480" s="951"/>
      <c r="Y480" s="951"/>
      <c r="Z480" s="951"/>
    </row>
    <row r="481" spans="1:26" ht="12.75" customHeight="1">
      <c r="A481" s="900"/>
      <c r="B481" s="951"/>
      <c r="C481" s="908"/>
      <c r="D481" s="908"/>
      <c r="E481" s="908"/>
      <c r="F481" s="908"/>
      <c r="G481" s="951"/>
      <c r="H481" s="908"/>
      <c r="I481" s="908"/>
      <c r="J481" s="908"/>
      <c r="K481" s="908"/>
      <c r="L481" s="951"/>
      <c r="M481" s="908"/>
      <c r="N481" s="908"/>
      <c r="O481" s="908"/>
      <c r="P481" s="908"/>
      <c r="Q481" s="951"/>
      <c r="R481" s="908"/>
      <c r="S481" s="908"/>
      <c r="T481" s="908"/>
      <c r="U481" s="908"/>
      <c r="V481" s="951"/>
      <c r="W481" s="951"/>
      <c r="X481" s="951"/>
      <c r="Y481" s="951"/>
      <c r="Z481" s="951"/>
    </row>
    <row r="482" spans="1:26" ht="12.75" customHeight="1">
      <c r="A482" s="900"/>
      <c r="B482" s="951"/>
      <c r="C482" s="908"/>
      <c r="D482" s="908"/>
      <c r="E482" s="908"/>
      <c r="F482" s="908"/>
      <c r="G482" s="951"/>
      <c r="H482" s="908"/>
      <c r="I482" s="908"/>
      <c r="J482" s="908"/>
      <c r="K482" s="908"/>
      <c r="L482" s="951"/>
      <c r="M482" s="908"/>
      <c r="N482" s="908"/>
      <c r="O482" s="908"/>
      <c r="P482" s="908"/>
      <c r="Q482" s="951"/>
      <c r="R482" s="908"/>
      <c r="S482" s="908"/>
      <c r="T482" s="908"/>
      <c r="U482" s="908"/>
      <c r="V482" s="951"/>
      <c r="W482" s="951"/>
      <c r="X482" s="951"/>
      <c r="Y482" s="951"/>
      <c r="Z482" s="951"/>
    </row>
    <row r="483" spans="1:26" ht="12.75" customHeight="1">
      <c r="A483" s="900"/>
      <c r="B483" s="951"/>
      <c r="C483" s="908"/>
      <c r="D483" s="908"/>
      <c r="E483" s="908"/>
      <c r="F483" s="908"/>
      <c r="G483" s="951"/>
      <c r="H483" s="908"/>
      <c r="I483" s="908"/>
      <c r="J483" s="908"/>
      <c r="K483" s="908"/>
      <c r="L483" s="951"/>
      <c r="M483" s="908"/>
      <c r="N483" s="908"/>
      <c r="O483" s="908"/>
      <c r="P483" s="908"/>
      <c r="Q483" s="951"/>
      <c r="R483" s="908"/>
      <c r="S483" s="908"/>
      <c r="T483" s="908"/>
      <c r="U483" s="908"/>
      <c r="V483" s="951"/>
      <c r="W483" s="951"/>
      <c r="X483" s="951"/>
      <c r="Y483" s="951"/>
      <c r="Z483" s="951"/>
    </row>
    <row r="484" spans="1:26" ht="12.75" customHeight="1">
      <c r="A484" s="900"/>
      <c r="B484" s="951"/>
      <c r="C484" s="908"/>
      <c r="D484" s="908"/>
      <c r="E484" s="908"/>
      <c r="F484" s="908"/>
      <c r="G484" s="951"/>
      <c r="H484" s="908"/>
      <c r="I484" s="908"/>
      <c r="J484" s="908"/>
      <c r="K484" s="908"/>
      <c r="L484" s="951"/>
      <c r="M484" s="908"/>
      <c r="N484" s="908"/>
      <c r="O484" s="908"/>
      <c r="P484" s="908"/>
      <c r="Q484" s="951"/>
      <c r="R484" s="908"/>
      <c r="S484" s="908"/>
      <c r="T484" s="908"/>
      <c r="U484" s="908"/>
      <c r="V484" s="951"/>
      <c r="W484" s="951"/>
      <c r="X484" s="951"/>
      <c r="Y484" s="951"/>
      <c r="Z484" s="951"/>
    </row>
    <row r="485" spans="1:26" ht="12.75" customHeight="1">
      <c r="A485" s="900"/>
      <c r="B485" s="951"/>
      <c r="C485" s="908"/>
      <c r="D485" s="908"/>
      <c r="E485" s="908"/>
      <c r="F485" s="908"/>
      <c r="G485" s="951"/>
      <c r="H485" s="908"/>
      <c r="I485" s="908"/>
      <c r="J485" s="908"/>
      <c r="K485" s="908"/>
      <c r="L485" s="951"/>
      <c r="M485" s="908"/>
      <c r="N485" s="908"/>
      <c r="O485" s="908"/>
      <c r="P485" s="908"/>
      <c r="Q485" s="951"/>
      <c r="R485" s="908"/>
      <c r="S485" s="908"/>
      <c r="T485" s="908"/>
      <c r="U485" s="908"/>
      <c r="V485" s="951"/>
      <c r="W485" s="951"/>
      <c r="X485" s="951"/>
      <c r="Y485" s="951"/>
      <c r="Z485" s="951"/>
    </row>
    <row r="486" spans="1:26" ht="12.75" customHeight="1">
      <c r="A486" s="900"/>
      <c r="B486" s="951"/>
      <c r="C486" s="908"/>
      <c r="D486" s="908"/>
      <c r="E486" s="908"/>
      <c r="F486" s="908"/>
      <c r="G486" s="951"/>
      <c r="H486" s="908"/>
      <c r="I486" s="908"/>
      <c r="J486" s="908"/>
      <c r="K486" s="908"/>
      <c r="L486" s="951"/>
      <c r="M486" s="908"/>
      <c r="N486" s="908"/>
      <c r="O486" s="908"/>
      <c r="P486" s="908"/>
      <c r="Q486" s="951"/>
      <c r="R486" s="908"/>
      <c r="S486" s="908"/>
      <c r="T486" s="908"/>
      <c r="U486" s="908"/>
      <c r="V486" s="951"/>
      <c r="W486" s="951"/>
      <c r="X486" s="951"/>
      <c r="Y486" s="951"/>
      <c r="Z486" s="951"/>
    </row>
    <row r="487" spans="1:26" ht="12.75" customHeight="1">
      <c r="A487" s="900"/>
      <c r="B487" s="951"/>
      <c r="C487" s="908"/>
      <c r="D487" s="908"/>
      <c r="E487" s="908"/>
      <c r="F487" s="908"/>
      <c r="G487" s="951"/>
      <c r="H487" s="908"/>
      <c r="I487" s="908"/>
      <c r="J487" s="908"/>
      <c r="K487" s="908"/>
      <c r="L487" s="951"/>
      <c r="M487" s="908"/>
      <c r="N487" s="908"/>
      <c r="O487" s="908"/>
      <c r="P487" s="908"/>
      <c r="Q487" s="951"/>
      <c r="R487" s="908"/>
      <c r="S487" s="908"/>
      <c r="T487" s="908"/>
      <c r="U487" s="908"/>
      <c r="V487" s="951"/>
      <c r="W487" s="951"/>
      <c r="X487" s="951"/>
      <c r="Y487" s="951"/>
      <c r="Z487" s="951"/>
    </row>
    <row r="488" spans="1:26" ht="12.75" customHeight="1">
      <c r="A488" s="900"/>
      <c r="B488" s="951"/>
      <c r="C488" s="908"/>
      <c r="D488" s="908"/>
      <c r="E488" s="908"/>
      <c r="F488" s="908"/>
      <c r="G488" s="951"/>
      <c r="H488" s="908"/>
      <c r="I488" s="908"/>
      <c r="J488" s="908"/>
      <c r="K488" s="908"/>
      <c r="L488" s="951"/>
      <c r="M488" s="908"/>
      <c r="N488" s="908"/>
      <c r="O488" s="908"/>
      <c r="P488" s="908"/>
      <c r="Q488" s="951"/>
      <c r="R488" s="908"/>
      <c r="S488" s="908"/>
      <c r="T488" s="908"/>
      <c r="U488" s="908"/>
      <c r="V488" s="951"/>
      <c r="W488" s="951"/>
      <c r="X488" s="951"/>
      <c r="Y488" s="951"/>
      <c r="Z488" s="951"/>
    </row>
    <row r="489" spans="1:26" ht="12.75" customHeight="1">
      <c r="A489" s="900"/>
      <c r="B489" s="951"/>
      <c r="C489" s="908"/>
      <c r="D489" s="908"/>
      <c r="E489" s="908"/>
      <c r="F489" s="908"/>
      <c r="G489" s="951"/>
      <c r="H489" s="908"/>
      <c r="I489" s="908"/>
      <c r="J489" s="908"/>
      <c r="K489" s="908"/>
      <c r="L489" s="951"/>
      <c r="M489" s="908"/>
      <c r="N489" s="908"/>
      <c r="O489" s="908"/>
      <c r="P489" s="908"/>
      <c r="Q489" s="951"/>
      <c r="R489" s="908"/>
      <c r="S489" s="908"/>
      <c r="T489" s="908"/>
      <c r="U489" s="908"/>
      <c r="V489" s="951"/>
      <c r="W489" s="951"/>
      <c r="X489" s="951"/>
      <c r="Y489" s="951"/>
      <c r="Z489" s="951"/>
    </row>
    <row r="490" spans="1:26" ht="12.75" customHeight="1">
      <c r="A490" s="900"/>
      <c r="B490" s="951"/>
      <c r="C490" s="908"/>
      <c r="D490" s="908"/>
      <c r="E490" s="908"/>
      <c r="F490" s="908"/>
      <c r="G490" s="951"/>
      <c r="H490" s="908"/>
      <c r="I490" s="908"/>
      <c r="J490" s="908"/>
      <c r="K490" s="908"/>
      <c r="L490" s="951"/>
      <c r="M490" s="908"/>
      <c r="N490" s="908"/>
      <c r="O490" s="908"/>
      <c r="P490" s="908"/>
      <c r="Q490" s="951"/>
      <c r="R490" s="908"/>
      <c r="S490" s="908"/>
      <c r="T490" s="908"/>
      <c r="U490" s="908"/>
      <c r="V490" s="951"/>
      <c r="W490" s="951"/>
      <c r="X490" s="951"/>
      <c r="Y490" s="951"/>
      <c r="Z490" s="951"/>
    </row>
    <row r="491" spans="1:26" ht="12.75" customHeight="1">
      <c r="A491" s="900"/>
      <c r="B491" s="951"/>
      <c r="C491" s="908"/>
      <c r="D491" s="908"/>
      <c r="E491" s="908"/>
      <c r="F491" s="908"/>
      <c r="G491" s="951"/>
      <c r="H491" s="908"/>
      <c r="I491" s="908"/>
      <c r="J491" s="908"/>
      <c r="K491" s="908"/>
      <c r="L491" s="951"/>
      <c r="M491" s="908"/>
      <c r="N491" s="908"/>
      <c r="O491" s="908"/>
      <c r="P491" s="908"/>
      <c r="Q491" s="951"/>
      <c r="R491" s="908"/>
      <c r="S491" s="908"/>
      <c r="T491" s="908"/>
      <c r="U491" s="908"/>
      <c r="V491" s="951"/>
      <c r="W491" s="951"/>
      <c r="X491" s="951"/>
      <c r="Y491" s="951"/>
      <c r="Z491" s="951"/>
    </row>
    <row r="492" spans="1:26" ht="12.75" customHeight="1">
      <c r="A492" s="900"/>
      <c r="B492" s="951"/>
      <c r="C492" s="908"/>
      <c r="D492" s="908"/>
      <c r="E492" s="908"/>
      <c r="F492" s="908"/>
      <c r="G492" s="951"/>
      <c r="H492" s="908"/>
      <c r="I492" s="908"/>
      <c r="J492" s="908"/>
      <c r="K492" s="908"/>
      <c r="L492" s="951"/>
      <c r="M492" s="908"/>
      <c r="N492" s="908"/>
      <c r="O492" s="908"/>
      <c r="P492" s="908"/>
      <c r="Q492" s="951"/>
      <c r="R492" s="908"/>
      <c r="S492" s="908"/>
      <c r="T492" s="908"/>
      <c r="U492" s="908"/>
      <c r="V492" s="951"/>
      <c r="W492" s="951"/>
      <c r="X492" s="951"/>
      <c r="Y492" s="951"/>
      <c r="Z492" s="951"/>
    </row>
    <row r="493" spans="1:26" ht="12.75" customHeight="1">
      <c r="A493" s="900"/>
      <c r="B493" s="951"/>
      <c r="C493" s="908"/>
      <c r="D493" s="908"/>
      <c r="E493" s="908"/>
      <c r="F493" s="908"/>
      <c r="G493" s="951"/>
      <c r="H493" s="908"/>
      <c r="I493" s="908"/>
      <c r="J493" s="908"/>
      <c r="K493" s="908"/>
      <c r="L493" s="951"/>
      <c r="M493" s="908"/>
      <c r="N493" s="908"/>
      <c r="O493" s="908"/>
      <c r="P493" s="908"/>
      <c r="Q493" s="951"/>
      <c r="R493" s="908"/>
      <c r="S493" s="908"/>
      <c r="T493" s="908"/>
      <c r="U493" s="908"/>
      <c r="V493" s="951"/>
      <c r="W493" s="951"/>
      <c r="X493" s="951"/>
      <c r="Y493" s="951"/>
      <c r="Z493" s="951"/>
    </row>
    <row r="494" spans="1:26" ht="12.75" customHeight="1">
      <c r="A494" s="900"/>
      <c r="B494" s="951"/>
      <c r="C494" s="908"/>
      <c r="D494" s="908"/>
      <c r="E494" s="908"/>
      <c r="F494" s="908"/>
      <c r="G494" s="951"/>
      <c r="H494" s="908"/>
      <c r="I494" s="908"/>
      <c r="J494" s="908"/>
      <c r="K494" s="908"/>
      <c r="L494" s="951"/>
      <c r="M494" s="908"/>
      <c r="N494" s="908"/>
      <c r="O494" s="908"/>
      <c r="P494" s="908"/>
      <c r="Q494" s="951"/>
      <c r="R494" s="908"/>
      <c r="S494" s="908"/>
      <c r="T494" s="908"/>
      <c r="U494" s="908"/>
      <c r="V494" s="951"/>
      <c r="W494" s="951"/>
      <c r="X494" s="951"/>
      <c r="Y494" s="951"/>
      <c r="Z494" s="951"/>
    </row>
    <row r="495" spans="1:26" ht="12.75" customHeight="1">
      <c r="A495" s="900"/>
      <c r="B495" s="951"/>
      <c r="C495" s="908"/>
      <c r="D495" s="908"/>
      <c r="E495" s="908"/>
      <c r="F495" s="908"/>
      <c r="G495" s="951"/>
      <c r="H495" s="908"/>
      <c r="I495" s="908"/>
      <c r="J495" s="908"/>
      <c r="K495" s="908"/>
      <c r="L495" s="951"/>
      <c r="M495" s="908"/>
      <c r="N495" s="908"/>
      <c r="O495" s="908"/>
      <c r="P495" s="908"/>
      <c r="Q495" s="951"/>
      <c r="R495" s="908"/>
      <c r="S495" s="908"/>
      <c r="T495" s="908"/>
      <c r="U495" s="908"/>
      <c r="V495" s="951"/>
      <c r="W495" s="951"/>
      <c r="X495" s="951"/>
      <c r="Y495" s="951"/>
      <c r="Z495" s="951"/>
    </row>
    <row r="496" spans="1:26" ht="12.75" customHeight="1">
      <c r="A496" s="900"/>
      <c r="B496" s="951"/>
      <c r="C496" s="908"/>
      <c r="D496" s="908"/>
      <c r="E496" s="908"/>
      <c r="F496" s="908"/>
      <c r="G496" s="951"/>
      <c r="H496" s="908"/>
      <c r="I496" s="908"/>
      <c r="J496" s="908"/>
      <c r="K496" s="908"/>
      <c r="L496" s="951"/>
      <c r="M496" s="908"/>
      <c r="N496" s="908"/>
      <c r="O496" s="908"/>
      <c r="P496" s="908"/>
      <c r="Q496" s="951"/>
      <c r="R496" s="908"/>
      <c r="S496" s="908"/>
      <c r="T496" s="908"/>
      <c r="U496" s="908"/>
      <c r="V496" s="951"/>
      <c r="W496" s="951"/>
      <c r="X496" s="951"/>
      <c r="Y496" s="951"/>
      <c r="Z496" s="951"/>
    </row>
    <row r="497" spans="1:26" ht="12.75" customHeight="1">
      <c r="A497" s="900"/>
      <c r="B497" s="951"/>
      <c r="C497" s="908"/>
      <c r="D497" s="908"/>
      <c r="E497" s="908"/>
      <c r="F497" s="908"/>
      <c r="G497" s="951"/>
      <c r="H497" s="908"/>
      <c r="I497" s="908"/>
      <c r="J497" s="908"/>
      <c r="K497" s="908"/>
      <c r="L497" s="951"/>
      <c r="M497" s="908"/>
      <c r="N497" s="908"/>
      <c r="O497" s="908"/>
      <c r="P497" s="908"/>
      <c r="Q497" s="951"/>
      <c r="R497" s="908"/>
      <c r="S497" s="908"/>
      <c r="T497" s="908"/>
      <c r="U497" s="908"/>
      <c r="V497" s="951"/>
      <c r="W497" s="951"/>
      <c r="X497" s="951"/>
      <c r="Y497" s="951"/>
      <c r="Z497" s="951"/>
    </row>
    <row r="498" spans="1:26" ht="12.75" customHeight="1">
      <c r="A498" s="900"/>
      <c r="B498" s="951"/>
      <c r="C498" s="908"/>
      <c r="D498" s="908"/>
      <c r="E498" s="908"/>
      <c r="F498" s="908"/>
      <c r="G498" s="951"/>
      <c r="H498" s="908"/>
      <c r="I498" s="908"/>
      <c r="J498" s="908"/>
      <c r="K498" s="908"/>
      <c r="L498" s="951"/>
      <c r="M498" s="908"/>
      <c r="N498" s="908"/>
      <c r="O498" s="908"/>
      <c r="P498" s="908"/>
      <c r="Q498" s="951"/>
      <c r="R498" s="908"/>
      <c r="S498" s="908"/>
      <c r="T498" s="908"/>
      <c r="U498" s="908"/>
      <c r="V498" s="951"/>
      <c r="W498" s="951"/>
      <c r="X498" s="951"/>
      <c r="Y498" s="951"/>
      <c r="Z498" s="951"/>
    </row>
    <row r="499" spans="1:26" ht="12.75" customHeight="1">
      <c r="A499" s="900"/>
      <c r="B499" s="951"/>
      <c r="C499" s="908"/>
      <c r="D499" s="908"/>
      <c r="E499" s="908"/>
      <c r="F499" s="908"/>
      <c r="G499" s="951"/>
      <c r="H499" s="908"/>
      <c r="I499" s="908"/>
      <c r="J499" s="908"/>
      <c r="K499" s="908"/>
      <c r="L499" s="951"/>
      <c r="M499" s="908"/>
      <c r="N499" s="908"/>
      <c r="O499" s="908"/>
      <c r="P499" s="908"/>
      <c r="Q499" s="951"/>
      <c r="R499" s="908"/>
      <c r="S499" s="908"/>
      <c r="T499" s="908"/>
      <c r="U499" s="908"/>
      <c r="V499" s="951"/>
      <c r="W499" s="951"/>
      <c r="X499" s="951"/>
      <c r="Y499" s="951"/>
      <c r="Z499" s="951"/>
    </row>
    <row r="500" spans="1:26" ht="12.75" customHeight="1">
      <c r="A500" s="900"/>
      <c r="B500" s="951"/>
      <c r="C500" s="908"/>
      <c r="D500" s="908"/>
      <c r="E500" s="908"/>
      <c r="F500" s="908"/>
      <c r="G500" s="951"/>
      <c r="H500" s="908"/>
      <c r="I500" s="908"/>
      <c r="J500" s="908"/>
      <c r="K500" s="908"/>
      <c r="L500" s="951"/>
      <c r="M500" s="908"/>
      <c r="N500" s="908"/>
      <c r="O500" s="908"/>
      <c r="P500" s="908"/>
      <c r="Q500" s="951"/>
      <c r="R500" s="908"/>
      <c r="S500" s="908"/>
      <c r="T500" s="908"/>
      <c r="U500" s="908"/>
      <c r="V500" s="951"/>
      <c r="W500" s="951"/>
      <c r="X500" s="951"/>
      <c r="Y500" s="951"/>
      <c r="Z500" s="951"/>
    </row>
    <row r="501" spans="1:26" ht="12.75" customHeight="1">
      <c r="A501" s="900"/>
      <c r="B501" s="951"/>
      <c r="C501" s="908"/>
      <c r="D501" s="908"/>
      <c r="E501" s="908"/>
      <c r="F501" s="908"/>
      <c r="G501" s="951"/>
      <c r="H501" s="908"/>
      <c r="I501" s="908"/>
      <c r="J501" s="908"/>
      <c r="K501" s="908"/>
      <c r="L501" s="951"/>
      <c r="M501" s="908"/>
      <c r="N501" s="908"/>
      <c r="O501" s="908"/>
      <c r="P501" s="908"/>
      <c r="Q501" s="951"/>
      <c r="R501" s="908"/>
      <c r="S501" s="908"/>
      <c r="T501" s="908"/>
      <c r="U501" s="908"/>
      <c r="V501" s="951"/>
      <c r="W501" s="951"/>
      <c r="X501" s="951"/>
      <c r="Y501" s="951"/>
      <c r="Z501" s="951"/>
    </row>
    <row r="502" spans="1:26" ht="12.75" customHeight="1">
      <c r="A502" s="900"/>
      <c r="B502" s="951"/>
      <c r="C502" s="908"/>
      <c r="D502" s="908"/>
      <c r="E502" s="908"/>
      <c r="F502" s="908"/>
      <c r="G502" s="951"/>
      <c r="H502" s="908"/>
      <c r="I502" s="908"/>
      <c r="J502" s="908"/>
      <c r="K502" s="908"/>
      <c r="L502" s="951"/>
      <c r="M502" s="908"/>
      <c r="N502" s="908"/>
      <c r="O502" s="908"/>
      <c r="P502" s="908"/>
      <c r="Q502" s="951"/>
      <c r="R502" s="908"/>
      <c r="S502" s="908"/>
      <c r="T502" s="908"/>
      <c r="U502" s="908"/>
      <c r="V502" s="951"/>
      <c r="W502" s="951"/>
      <c r="X502" s="951"/>
      <c r="Y502" s="951"/>
      <c r="Z502" s="951"/>
    </row>
    <row r="503" spans="1:26" ht="12.75" customHeight="1">
      <c r="A503" s="900"/>
      <c r="B503" s="951"/>
      <c r="C503" s="908"/>
      <c r="D503" s="908"/>
      <c r="E503" s="908"/>
      <c r="F503" s="908"/>
      <c r="G503" s="951"/>
      <c r="H503" s="908"/>
      <c r="I503" s="908"/>
      <c r="J503" s="908"/>
      <c r="K503" s="908"/>
      <c r="L503" s="951"/>
      <c r="M503" s="908"/>
      <c r="N503" s="908"/>
      <c r="O503" s="908"/>
      <c r="P503" s="908"/>
      <c r="Q503" s="951"/>
      <c r="R503" s="908"/>
      <c r="S503" s="908"/>
      <c r="T503" s="908"/>
      <c r="U503" s="908"/>
      <c r="V503" s="951"/>
      <c r="W503" s="951"/>
      <c r="X503" s="951"/>
      <c r="Y503" s="951"/>
      <c r="Z503" s="951"/>
    </row>
    <row r="504" spans="1:26" ht="12.75" customHeight="1">
      <c r="A504" s="900"/>
      <c r="B504" s="951"/>
      <c r="C504" s="908"/>
      <c r="D504" s="908"/>
      <c r="E504" s="908"/>
      <c r="F504" s="908"/>
      <c r="G504" s="951"/>
      <c r="H504" s="908"/>
      <c r="I504" s="908"/>
      <c r="J504" s="908"/>
      <c r="K504" s="908"/>
      <c r="L504" s="951"/>
      <c r="M504" s="908"/>
      <c r="N504" s="908"/>
      <c r="O504" s="908"/>
      <c r="P504" s="908"/>
      <c r="Q504" s="951"/>
      <c r="R504" s="908"/>
      <c r="S504" s="908"/>
      <c r="T504" s="908"/>
      <c r="U504" s="908"/>
      <c r="V504" s="951"/>
      <c r="W504" s="951"/>
      <c r="X504" s="951"/>
      <c r="Y504" s="951"/>
      <c r="Z504" s="951"/>
    </row>
    <row r="505" spans="1:26" ht="12.75" customHeight="1">
      <c r="A505" s="900"/>
      <c r="B505" s="951"/>
      <c r="C505" s="908"/>
      <c r="D505" s="908"/>
      <c r="E505" s="908"/>
      <c r="F505" s="908"/>
      <c r="G505" s="951"/>
      <c r="H505" s="908"/>
      <c r="I505" s="908"/>
      <c r="J505" s="908"/>
      <c r="K505" s="908"/>
      <c r="L505" s="951"/>
      <c r="M505" s="908"/>
      <c r="N505" s="908"/>
      <c r="O505" s="908"/>
      <c r="P505" s="908"/>
      <c r="Q505" s="951"/>
      <c r="R505" s="908"/>
      <c r="S505" s="908"/>
      <c r="T505" s="908"/>
      <c r="U505" s="908"/>
      <c r="V505" s="951"/>
      <c r="W505" s="951"/>
      <c r="X505" s="951"/>
      <c r="Y505" s="951"/>
      <c r="Z505" s="951"/>
    </row>
    <row r="506" spans="1:26" ht="12.75" customHeight="1">
      <c r="A506" s="900"/>
      <c r="B506" s="951"/>
      <c r="C506" s="908"/>
      <c r="D506" s="908"/>
      <c r="E506" s="908"/>
      <c r="F506" s="908"/>
      <c r="G506" s="951"/>
      <c r="H506" s="908"/>
      <c r="I506" s="908"/>
      <c r="J506" s="908"/>
      <c r="K506" s="908"/>
      <c r="L506" s="951"/>
      <c r="M506" s="908"/>
      <c r="N506" s="908"/>
      <c r="O506" s="908"/>
      <c r="P506" s="908"/>
      <c r="Q506" s="951"/>
      <c r="R506" s="908"/>
      <c r="S506" s="908"/>
      <c r="T506" s="908"/>
      <c r="U506" s="908"/>
      <c r="V506" s="951"/>
      <c r="W506" s="951"/>
      <c r="X506" s="951"/>
      <c r="Y506" s="951"/>
      <c r="Z506" s="951"/>
    </row>
    <row r="507" spans="1:26" ht="12.75" customHeight="1">
      <c r="A507" s="900"/>
      <c r="B507" s="951"/>
      <c r="C507" s="908"/>
      <c r="D507" s="908"/>
      <c r="E507" s="908"/>
      <c r="F507" s="908"/>
      <c r="G507" s="951"/>
      <c r="H507" s="908"/>
      <c r="I507" s="908"/>
      <c r="J507" s="908"/>
      <c r="K507" s="908"/>
      <c r="L507" s="951"/>
      <c r="M507" s="908"/>
      <c r="N507" s="908"/>
      <c r="O507" s="908"/>
      <c r="P507" s="908"/>
      <c r="Q507" s="951"/>
      <c r="R507" s="908"/>
      <c r="S507" s="908"/>
      <c r="T507" s="908"/>
      <c r="U507" s="908"/>
      <c r="V507" s="951"/>
      <c r="W507" s="951"/>
      <c r="X507" s="951"/>
      <c r="Y507" s="951"/>
      <c r="Z507" s="951"/>
    </row>
    <row r="508" spans="1:26" ht="12.75" customHeight="1">
      <c r="A508" s="900"/>
      <c r="B508" s="951"/>
      <c r="C508" s="908"/>
      <c r="D508" s="908"/>
      <c r="E508" s="908"/>
      <c r="F508" s="908"/>
      <c r="G508" s="951"/>
      <c r="H508" s="908"/>
      <c r="I508" s="908"/>
      <c r="J508" s="908"/>
      <c r="K508" s="908"/>
      <c r="L508" s="951"/>
      <c r="M508" s="908"/>
      <c r="N508" s="908"/>
      <c r="O508" s="908"/>
      <c r="P508" s="908"/>
      <c r="Q508" s="951"/>
      <c r="R508" s="908"/>
      <c r="S508" s="908"/>
      <c r="T508" s="908"/>
      <c r="U508" s="908"/>
      <c r="V508" s="951"/>
      <c r="W508" s="951"/>
      <c r="X508" s="951"/>
      <c r="Y508" s="951"/>
      <c r="Z508" s="951"/>
    </row>
    <row r="509" spans="1:26" ht="12.75" customHeight="1">
      <c r="A509" s="900"/>
      <c r="B509" s="951"/>
      <c r="C509" s="908"/>
      <c r="D509" s="908"/>
      <c r="E509" s="908"/>
      <c r="F509" s="908"/>
      <c r="G509" s="951"/>
      <c r="H509" s="908"/>
      <c r="I509" s="908"/>
      <c r="J509" s="908"/>
      <c r="K509" s="908"/>
      <c r="L509" s="951"/>
      <c r="M509" s="908"/>
      <c r="N509" s="908"/>
      <c r="O509" s="908"/>
      <c r="P509" s="908"/>
      <c r="Q509" s="951"/>
      <c r="R509" s="908"/>
      <c r="S509" s="908"/>
      <c r="T509" s="908"/>
      <c r="U509" s="908"/>
      <c r="V509" s="951"/>
      <c r="W509" s="951"/>
      <c r="X509" s="951"/>
      <c r="Y509" s="951"/>
      <c r="Z509" s="951"/>
    </row>
    <row r="510" spans="1:26" ht="12.75" customHeight="1">
      <c r="A510" s="900"/>
      <c r="B510" s="951"/>
      <c r="C510" s="908"/>
      <c r="D510" s="908"/>
      <c r="E510" s="908"/>
      <c r="F510" s="908"/>
      <c r="G510" s="951"/>
      <c r="H510" s="908"/>
      <c r="I510" s="908"/>
      <c r="J510" s="908"/>
      <c r="K510" s="908"/>
      <c r="L510" s="951"/>
      <c r="M510" s="908"/>
      <c r="N510" s="908"/>
      <c r="O510" s="908"/>
      <c r="P510" s="908"/>
      <c r="Q510" s="951"/>
      <c r="R510" s="908"/>
      <c r="S510" s="908"/>
      <c r="T510" s="908"/>
      <c r="U510" s="908"/>
      <c r="V510" s="951"/>
      <c r="W510" s="951"/>
      <c r="X510" s="951"/>
      <c r="Y510" s="951"/>
      <c r="Z510" s="951"/>
    </row>
    <row r="511" spans="1:26" ht="12.75" customHeight="1">
      <c r="A511" s="900"/>
      <c r="B511" s="951"/>
      <c r="C511" s="908"/>
      <c r="D511" s="908"/>
      <c r="E511" s="908"/>
      <c r="F511" s="908"/>
      <c r="G511" s="951"/>
      <c r="H511" s="908"/>
      <c r="I511" s="908"/>
      <c r="J511" s="908"/>
      <c r="K511" s="908"/>
      <c r="L511" s="951"/>
      <c r="M511" s="908"/>
      <c r="N511" s="908"/>
      <c r="O511" s="908"/>
      <c r="P511" s="908"/>
      <c r="Q511" s="951"/>
      <c r="R511" s="908"/>
      <c r="S511" s="908"/>
      <c r="T511" s="908"/>
      <c r="U511" s="908"/>
      <c r="V511" s="951"/>
      <c r="W511" s="951"/>
      <c r="X511" s="951"/>
      <c r="Y511" s="951"/>
      <c r="Z511" s="951"/>
    </row>
    <row r="512" spans="1:26" ht="12.75" customHeight="1">
      <c r="A512" s="900"/>
      <c r="B512" s="951"/>
      <c r="C512" s="908"/>
      <c r="D512" s="908"/>
      <c r="E512" s="908"/>
      <c r="F512" s="908"/>
      <c r="G512" s="951"/>
      <c r="H512" s="908"/>
      <c r="I512" s="908"/>
      <c r="J512" s="908"/>
      <c r="K512" s="908"/>
      <c r="L512" s="951"/>
      <c r="M512" s="908"/>
      <c r="N512" s="908"/>
      <c r="O512" s="908"/>
      <c r="P512" s="908"/>
      <c r="Q512" s="951"/>
      <c r="R512" s="908"/>
      <c r="S512" s="908"/>
      <c r="T512" s="908"/>
      <c r="U512" s="908"/>
      <c r="V512" s="951"/>
      <c r="W512" s="951"/>
      <c r="X512" s="951"/>
      <c r="Y512" s="951"/>
      <c r="Z512" s="951"/>
    </row>
    <row r="513" spans="1:26" ht="12.75" customHeight="1">
      <c r="A513" s="900"/>
      <c r="B513" s="951"/>
      <c r="C513" s="908"/>
      <c r="D513" s="908"/>
      <c r="E513" s="908"/>
      <c r="F513" s="908"/>
      <c r="G513" s="951"/>
      <c r="H513" s="908"/>
      <c r="I513" s="908"/>
      <c r="J513" s="908"/>
      <c r="K513" s="908"/>
      <c r="L513" s="951"/>
      <c r="M513" s="908"/>
      <c r="N513" s="908"/>
      <c r="O513" s="908"/>
      <c r="P513" s="908"/>
      <c r="Q513" s="951"/>
      <c r="R513" s="908"/>
      <c r="S513" s="908"/>
      <c r="T513" s="908"/>
      <c r="U513" s="908"/>
      <c r="V513" s="951"/>
      <c r="W513" s="951"/>
      <c r="X513" s="951"/>
      <c r="Y513" s="951"/>
      <c r="Z513" s="951"/>
    </row>
    <row r="514" spans="1:26" ht="12.75" customHeight="1">
      <c r="A514" s="900"/>
      <c r="B514" s="951"/>
      <c r="C514" s="908"/>
      <c r="D514" s="908"/>
      <c r="E514" s="908"/>
      <c r="F514" s="908"/>
      <c r="G514" s="951"/>
      <c r="H514" s="908"/>
      <c r="I514" s="908"/>
      <c r="J514" s="908"/>
      <c r="K514" s="908"/>
      <c r="L514" s="951"/>
      <c r="M514" s="908"/>
      <c r="N514" s="908"/>
      <c r="O514" s="908"/>
      <c r="P514" s="908"/>
      <c r="Q514" s="951"/>
      <c r="R514" s="908"/>
      <c r="S514" s="908"/>
      <c r="T514" s="908"/>
      <c r="U514" s="908"/>
      <c r="V514" s="951"/>
      <c r="W514" s="951"/>
      <c r="X514" s="951"/>
      <c r="Y514" s="951"/>
      <c r="Z514" s="951"/>
    </row>
    <row r="515" spans="1:26" ht="12.75" customHeight="1">
      <c r="A515" s="900"/>
      <c r="B515" s="951"/>
      <c r="C515" s="908"/>
      <c r="D515" s="908"/>
      <c r="E515" s="908"/>
      <c r="F515" s="908"/>
      <c r="G515" s="951"/>
      <c r="H515" s="908"/>
      <c r="I515" s="908"/>
      <c r="J515" s="908"/>
      <c r="K515" s="908"/>
      <c r="L515" s="951"/>
      <c r="M515" s="908"/>
      <c r="N515" s="908"/>
      <c r="O515" s="908"/>
      <c r="P515" s="908"/>
      <c r="Q515" s="951"/>
      <c r="R515" s="908"/>
      <c r="S515" s="908"/>
      <c r="T515" s="908"/>
      <c r="U515" s="908"/>
      <c r="V515" s="951"/>
      <c r="W515" s="951"/>
      <c r="X515" s="951"/>
      <c r="Y515" s="951"/>
      <c r="Z515" s="951"/>
    </row>
    <row r="516" spans="1:26" ht="12.75" customHeight="1">
      <c r="A516" s="900"/>
      <c r="B516" s="951"/>
      <c r="C516" s="908"/>
      <c r="D516" s="908"/>
      <c r="E516" s="908"/>
      <c r="F516" s="908"/>
      <c r="G516" s="951"/>
      <c r="H516" s="908"/>
      <c r="I516" s="908"/>
      <c r="J516" s="908"/>
      <c r="K516" s="908"/>
      <c r="L516" s="951"/>
      <c r="M516" s="908"/>
      <c r="N516" s="908"/>
      <c r="O516" s="908"/>
      <c r="P516" s="908"/>
      <c r="Q516" s="951"/>
      <c r="R516" s="908"/>
      <c r="S516" s="908"/>
      <c r="T516" s="908"/>
      <c r="U516" s="908"/>
      <c r="V516" s="951"/>
      <c r="W516" s="951"/>
      <c r="X516" s="951"/>
      <c r="Y516" s="951"/>
      <c r="Z516" s="951"/>
    </row>
    <row r="517" spans="1:26" ht="12.75" customHeight="1">
      <c r="A517" s="900"/>
      <c r="B517" s="951"/>
      <c r="C517" s="908"/>
      <c r="D517" s="908"/>
      <c r="E517" s="908"/>
      <c r="F517" s="908"/>
      <c r="G517" s="951"/>
      <c r="H517" s="908"/>
      <c r="I517" s="908"/>
      <c r="J517" s="908"/>
      <c r="K517" s="908"/>
      <c r="L517" s="951"/>
      <c r="M517" s="908"/>
      <c r="N517" s="908"/>
      <c r="O517" s="908"/>
      <c r="P517" s="908"/>
      <c r="Q517" s="951"/>
      <c r="R517" s="908"/>
      <c r="S517" s="908"/>
      <c r="T517" s="908"/>
      <c r="U517" s="908"/>
      <c r="V517" s="951"/>
      <c r="W517" s="951"/>
      <c r="X517" s="951"/>
      <c r="Y517" s="951"/>
      <c r="Z517" s="951"/>
    </row>
    <row r="518" spans="1:26" ht="12.75" customHeight="1">
      <c r="A518" s="900"/>
      <c r="B518" s="951"/>
      <c r="C518" s="908"/>
      <c r="D518" s="908"/>
      <c r="E518" s="908"/>
      <c r="F518" s="908"/>
      <c r="G518" s="951"/>
      <c r="H518" s="908"/>
      <c r="I518" s="908"/>
      <c r="J518" s="908"/>
      <c r="K518" s="908"/>
      <c r="L518" s="951"/>
      <c r="M518" s="908"/>
      <c r="N518" s="908"/>
      <c r="O518" s="908"/>
      <c r="P518" s="908"/>
      <c r="Q518" s="951"/>
      <c r="R518" s="908"/>
      <c r="S518" s="908"/>
      <c r="T518" s="908"/>
      <c r="U518" s="908"/>
      <c r="V518" s="951"/>
      <c r="W518" s="951"/>
      <c r="X518" s="951"/>
      <c r="Y518" s="951"/>
      <c r="Z518" s="951"/>
    </row>
    <row r="519" spans="1:26" ht="12.75" customHeight="1">
      <c r="A519" s="900"/>
      <c r="B519" s="951"/>
      <c r="C519" s="908"/>
      <c r="D519" s="908"/>
      <c r="E519" s="908"/>
      <c r="F519" s="908"/>
      <c r="G519" s="951"/>
      <c r="H519" s="908"/>
      <c r="I519" s="908"/>
      <c r="J519" s="908"/>
      <c r="K519" s="908"/>
      <c r="L519" s="951"/>
      <c r="M519" s="908"/>
      <c r="N519" s="908"/>
      <c r="O519" s="908"/>
      <c r="P519" s="908"/>
      <c r="Q519" s="951"/>
      <c r="R519" s="908"/>
      <c r="S519" s="908"/>
      <c r="T519" s="908"/>
      <c r="U519" s="908"/>
      <c r="V519" s="951"/>
      <c r="W519" s="951"/>
      <c r="X519" s="951"/>
      <c r="Y519" s="951"/>
      <c r="Z519" s="951"/>
    </row>
    <row r="520" spans="1:26" ht="12.75" customHeight="1">
      <c r="A520" s="900"/>
      <c r="B520" s="951"/>
      <c r="C520" s="908"/>
      <c r="D520" s="908"/>
      <c r="E520" s="908"/>
      <c r="F520" s="908"/>
      <c r="G520" s="951"/>
      <c r="H520" s="908"/>
      <c r="I520" s="908"/>
      <c r="J520" s="908"/>
      <c r="K520" s="908"/>
      <c r="L520" s="951"/>
      <c r="M520" s="908"/>
      <c r="N520" s="908"/>
      <c r="O520" s="908"/>
      <c r="P520" s="908"/>
      <c r="Q520" s="951"/>
      <c r="R520" s="908"/>
      <c r="S520" s="908"/>
      <c r="T520" s="908"/>
      <c r="U520" s="908"/>
      <c r="V520" s="951"/>
      <c r="W520" s="951"/>
      <c r="X520" s="951"/>
      <c r="Y520" s="951"/>
      <c r="Z520" s="951"/>
    </row>
    <row r="521" spans="1:26" ht="12.75" customHeight="1">
      <c r="A521" s="900"/>
      <c r="B521" s="951"/>
      <c r="C521" s="908"/>
      <c r="D521" s="908"/>
      <c r="E521" s="908"/>
      <c r="F521" s="908"/>
      <c r="G521" s="951"/>
      <c r="H521" s="908"/>
      <c r="I521" s="908"/>
      <c r="J521" s="908"/>
      <c r="K521" s="908"/>
      <c r="L521" s="951"/>
      <c r="M521" s="908"/>
      <c r="N521" s="908"/>
      <c r="O521" s="908"/>
      <c r="P521" s="908"/>
      <c r="Q521" s="951"/>
      <c r="R521" s="908"/>
      <c r="S521" s="908"/>
      <c r="T521" s="908"/>
      <c r="U521" s="908"/>
      <c r="V521" s="951"/>
      <c r="W521" s="951"/>
      <c r="X521" s="951"/>
      <c r="Y521" s="951"/>
      <c r="Z521" s="951"/>
    </row>
    <row r="522" spans="1:26" ht="12.75" customHeight="1">
      <c r="A522" s="900"/>
      <c r="B522" s="951"/>
      <c r="C522" s="908"/>
      <c r="D522" s="908"/>
      <c r="E522" s="908"/>
      <c r="F522" s="908"/>
      <c r="G522" s="951"/>
      <c r="H522" s="908"/>
      <c r="I522" s="908"/>
      <c r="J522" s="908"/>
      <c r="K522" s="908"/>
      <c r="L522" s="951"/>
      <c r="M522" s="908"/>
      <c r="N522" s="908"/>
      <c r="O522" s="908"/>
      <c r="P522" s="908"/>
      <c r="Q522" s="951"/>
      <c r="R522" s="908"/>
      <c r="S522" s="908"/>
      <c r="T522" s="908"/>
      <c r="U522" s="908"/>
      <c r="V522" s="951"/>
      <c r="W522" s="951"/>
      <c r="X522" s="951"/>
      <c r="Y522" s="951"/>
      <c r="Z522" s="951"/>
    </row>
    <row r="523" spans="1:26" ht="12.75" customHeight="1">
      <c r="A523" s="900"/>
      <c r="B523" s="951"/>
      <c r="C523" s="908"/>
      <c r="D523" s="908"/>
      <c r="E523" s="908"/>
      <c r="F523" s="908"/>
      <c r="G523" s="951"/>
      <c r="H523" s="908"/>
      <c r="I523" s="908"/>
      <c r="J523" s="908"/>
      <c r="K523" s="908"/>
      <c r="L523" s="951"/>
      <c r="M523" s="908"/>
      <c r="N523" s="908"/>
      <c r="O523" s="908"/>
      <c r="P523" s="908"/>
      <c r="Q523" s="951"/>
      <c r="R523" s="908"/>
      <c r="S523" s="908"/>
      <c r="T523" s="908"/>
      <c r="U523" s="908"/>
      <c r="V523" s="951"/>
      <c r="W523" s="951"/>
      <c r="X523" s="951"/>
      <c r="Y523" s="951"/>
      <c r="Z523" s="951"/>
    </row>
    <row r="524" spans="1:26" ht="12.75" customHeight="1">
      <c r="A524" s="900"/>
      <c r="B524" s="951"/>
      <c r="C524" s="908"/>
      <c r="D524" s="908"/>
      <c r="E524" s="908"/>
      <c r="F524" s="908"/>
      <c r="G524" s="951"/>
      <c r="H524" s="908"/>
      <c r="I524" s="908"/>
      <c r="J524" s="908"/>
      <c r="K524" s="908"/>
      <c r="L524" s="951"/>
      <c r="M524" s="908"/>
      <c r="N524" s="908"/>
      <c r="O524" s="908"/>
      <c r="P524" s="908"/>
      <c r="Q524" s="951"/>
      <c r="R524" s="908"/>
      <c r="S524" s="908"/>
      <c r="T524" s="908"/>
      <c r="U524" s="908"/>
      <c r="V524" s="951"/>
      <c r="W524" s="951"/>
      <c r="X524" s="951"/>
      <c r="Y524" s="951"/>
      <c r="Z524" s="951"/>
    </row>
    <row r="525" spans="1:26" ht="12.75" customHeight="1">
      <c r="A525" s="900"/>
      <c r="B525" s="951"/>
      <c r="C525" s="908"/>
      <c r="D525" s="908"/>
      <c r="E525" s="908"/>
      <c r="F525" s="908"/>
      <c r="G525" s="951"/>
      <c r="H525" s="908"/>
      <c r="I525" s="908"/>
      <c r="J525" s="908"/>
      <c r="K525" s="908"/>
      <c r="L525" s="951"/>
      <c r="M525" s="908"/>
      <c r="N525" s="908"/>
      <c r="O525" s="908"/>
      <c r="P525" s="908"/>
      <c r="Q525" s="951"/>
      <c r="R525" s="908"/>
      <c r="S525" s="908"/>
      <c r="T525" s="908"/>
      <c r="U525" s="908"/>
      <c r="V525" s="951"/>
      <c r="W525" s="951"/>
      <c r="X525" s="951"/>
      <c r="Y525" s="951"/>
      <c r="Z525" s="951"/>
    </row>
    <row r="526" spans="1:26" ht="12.75" customHeight="1">
      <c r="A526" s="900"/>
      <c r="B526" s="951"/>
      <c r="C526" s="908"/>
      <c r="D526" s="908"/>
      <c r="E526" s="908"/>
      <c r="F526" s="908"/>
      <c r="G526" s="951"/>
      <c r="H526" s="908"/>
      <c r="I526" s="908"/>
      <c r="J526" s="908"/>
      <c r="K526" s="908"/>
      <c r="L526" s="951"/>
      <c r="M526" s="908"/>
      <c r="N526" s="908"/>
      <c r="O526" s="908"/>
      <c r="P526" s="908"/>
      <c r="Q526" s="951"/>
      <c r="R526" s="908"/>
      <c r="S526" s="908"/>
      <c r="T526" s="908"/>
      <c r="U526" s="908"/>
      <c r="V526" s="951"/>
      <c r="W526" s="951"/>
      <c r="X526" s="951"/>
      <c r="Y526" s="951"/>
      <c r="Z526" s="951"/>
    </row>
    <row r="527" spans="1:26" ht="12.75" customHeight="1">
      <c r="A527" s="900"/>
      <c r="B527" s="951"/>
      <c r="C527" s="908"/>
      <c r="D527" s="908"/>
      <c r="E527" s="908"/>
      <c r="F527" s="908"/>
      <c r="G527" s="951"/>
      <c r="H527" s="908"/>
      <c r="I527" s="908"/>
      <c r="J527" s="908"/>
      <c r="K527" s="908"/>
      <c r="L527" s="951"/>
      <c r="M527" s="908"/>
      <c r="N527" s="908"/>
      <c r="O527" s="908"/>
      <c r="P527" s="908"/>
      <c r="Q527" s="951"/>
      <c r="R527" s="908"/>
      <c r="S527" s="908"/>
      <c r="T527" s="908"/>
      <c r="U527" s="908"/>
      <c r="V527" s="951"/>
      <c r="W527" s="951"/>
      <c r="X527" s="951"/>
      <c r="Y527" s="951"/>
      <c r="Z527" s="951"/>
    </row>
    <row r="528" spans="1:26" ht="12.75" customHeight="1">
      <c r="A528" s="900"/>
      <c r="B528" s="951"/>
      <c r="C528" s="908"/>
      <c r="D528" s="908"/>
      <c r="E528" s="908"/>
      <c r="F528" s="908"/>
      <c r="G528" s="951"/>
      <c r="H528" s="908"/>
      <c r="I528" s="908"/>
      <c r="J528" s="908"/>
      <c r="K528" s="908"/>
      <c r="L528" s="951"/>
      <c r="M528" s="908"/>
      <c r="N528" s="908"/>
      <c r="O528" s="908"/>
      <c r="P528" s="908"/>
      <c r="Q528" s="951"/>
      <c r="R528" s="908"/>
      <c r="S528" s="908"/>
      <c r="T528" s="908"/>
      <c r="U528" s="908"/>
      <c r="V528" s="951"/>
      <c r="W528" s="951"/>
      <c r="X528" s="951"/>
      <c r="Y528" s="951"/>
      <c r="Z528" s="951"/>
    </row>
    <row r="529" spans="1:26" ht="12.75" customHeight="1">
      <c r="A529" s="900"/>
      <c r="B529" s="951"/>
      <c r="C529" s="908"/>
      <c r="D529" s="908"/>
      <c r="E529" s="908"/>
      <c r="F529" s="908"/>
      <c r="G529" s="951"/>
      <c r="H529" s="908"/>
      <c r="I529" s="908"/>
      <c r="J529" s="908"/>
      <c r="K529" s="908"/>
      <c r="L529" s="951"/>
      <c r="M529" s="908"/>
      <c r="N529" s="908"/>
      <c r="O529" s="908"/>
      <c r="P529" s="908"/>
      <c r="Q529" s="951"/>
      <c r="R529" s="908"/>
      <c r="S529" s="908"/>
      <c r="T529" s="908"/>
      <c r="U529" s="908"/>
      <c r="V529" s="951"/>
      <c r="W529" s="951"/>
      <c r="X529" s="951"/>
      <c r="Y529" s="951"/>
      <c r="Z529" s="951"/>
    </row>
    <row r="530" spans="1:26" ht="12.75" customHeight="1">
      <c r="A530" s="900"/>
      <c r="B530" s="951"/>
      <c r="C530" s="908"/>
      <c r="D530" s="908"/>
      <c r="E530" s="908"/>
      <c r="F530" s="908"/>
      <c r="G530" s="951"/>
      <c r="H530" s="908"/>
      <c r="I530" s="908"/>
      <c r="J530" s="908"/>
      <c r="K530" s="908"/>
      <c r="L530" s="951"/>
      <c r="M530" s="908"/>
      <c r="N530" s="908"/>
      <c r="O530" s="908"/>
      <c r="P530" s="908"/>
      <c r="Q530" s="951"/>
      <c r="R530" s="908"/>
      <c r="S530" s="908"/>
      <c r="T530" s="908"/>
      <c r="U530" s="908"/>
      <c r="V530" s="951"/>
      <c r="W530" s="951"/>
      <c r="X530" s="951"/>
      <c r="Y530" s="951"/>
      <c r="Z530" s="951"/>
    </row>
    <row r="531" spans="1:26" ht="12.75" customHeight="1">
      <c r="A531" s="900"/>
      <c r="B531" s="951"/>
      <c r="C531" s="908"/>
      <c r="D531" s="908"/>
      <c r="E531" s="908"/>
      <c r="F531" s="908"/>
      <c r="G531" s="951"/>
      <c r="H531" s="908"/>
      <c r="I531" s="908"/>
      <c r="J531" s="908"/>
      <c r="K531" s="908"/>
      <c r="L531" s="951"/>
      <c r="M531" s="908"/>
      <c r="N531" s="908"/>
      <c r="O531" s="908"/>
      <c r="P531" s="908"/>
      <c r="Q531" s="951"/>
      <c r="R531" s="908"/>
      <c r="S531" s="908"/>
      <c r="T531" s="908"/>
      <c r="U531" s="908"/>
      <c r="V531" s="951"/>
      <c r="W531" s="951"/>
      <c r="X531" s="951"/>
      <c r="Y531" s="951"/>
      <c r="Z531" s="951"/>
    </row>
    <row r="532" spans="1:26" ht="12.75" customHeight="1">
      <c r="A532" s="900"/>
      <c r="B532" s="951"/>
      <c r="C532" s="908"/>
      <c r="D532" s="908"/>
      <c r="E532" s="908"/>
      <c r="F532" s="908"/>
      <c r="G532" s="951"/>
      <c r="H532" s="908"/>
      <c r="I532" s="908"/>
      <c r="J532" s="908"/>
      <c r="K532" s="908"/>
      <c r="L532" s="951"/>
      <c r="M532" s="908"/>
      <c r="N532" s="908"/>
      <c r="O532" s="908"/>
      <c r="P532" s="908"/>
      <c r="Q532" s="951"/>
      <c r="R532" s="908"/>
      <c r="S532" s="908"/>
      <c r="T532" s="908"/>
      <c r="U532" s="908"/>
      <c r="V532" s="951"/>
      <c r="W532" s="951"/>
      <c r="X532" s="951"/>
      <c r="Y532" s="951"/>
      <c r="Z532" s="951"/>
    </row>
    <row r="533" spans="1:26" ht="12.75" customHeight="1">
      <c r="A533" s="900"/>
      <c r="B533" s="951"/>
      <c r="C533" s="908"/>
      <c r="D533" s="908"/>
      <c r="E533" s="908"/>
      <c r="F533" s="908"/>
      <c r="G533" s="951"/>
      <c r="H533" s="908"/>
      <c r="I533" s="908"/>
      <c r="J533" s="908"/>
      <c r="K533" s="908"/>
      <c r="L533" s="951"/>
      <c r="M533" s="908"/>
      <c r="N533" s="908"/>
      <c r="O533" s="908"/>
      <c r="P533" s="908"/>
      <c r="Q533" s="951"/>
      <c r="R533" s="908"/>
      <c r="S533" s="908"/>
      <c r="T533" s="908"/>
      <c r="U533" s="908"/>
      <c r="V533" s="951"/>
      <c r="W533" s="951"/>
      <c r="X533" s="951"/>
      <c r="Y533" s="951"/>
      <c r="Z533" s="951"/>
    </row>
    <row r="534" spans="1:26" ht="12.75" customHeight="1">
      <c r="A534" s="900"/>
      <c r="B534" s="951"/>
      <c r="C534" s="908"/>
      <c r="D534" s="908"/>
      <c r="E534" s="908"/>
      <c r="F534" s="908"/>
      <c r="G534" s="951"/>
      <c r="H534" s="908"/>
      <c r="I534" s="908"/>
      <c r="J534" s="908"/>
      <c r="K534" s="908"/>
      <c r="L534" s="951"/>
      <c r="M534" s="908"/>
      <c r="N534" s="908"/>
      <c r="O534" s="908"/>
      <c r="P534" s="908"/>
      <c r="Q534" s="951"/>
      <c r="R534" s="908"/>
      <c r="S534" s="908"/>
      <c r="T534" s="908"/>
      <c r="U534" s="908"/>
      <c r="V534" s="951"/>
      <c r="W534" s="951"/>
      <c r="X534" s="951"/>
      <c r="Y534" s="951"/>
      <c r="Z534" s="951"/>
    </row>
    <row r="535" spans="1:26" ht="12.75" customHeight="1">
      <c r="A535" s="900"/>
      <c r="B535" s="951"/>
      <c r="C535" s="908"/>
      <c r="D535" s="908"/>
      <c r="E535" s="908"/>
      <c r="F535" s="908"/>
      <c r="G535" s="951"/>
      <c r="H535" s="908"/>
      <c r="I535" s="908"/>
      <c r="J535" s="908"/>
      <c r="K535" s="908"/>
      <c r="L535" s="951"/>
      <c r="M535" s="908"/>
      <c r="N535" s="908"/>
      <c r="O535" s="908"/>
      <c r="P535" s="908"/>
      <c r="Q535" s="951"/>
      <c r="R535" s="908"/>
      <c r="S535" s="908"/>
      <c r="T535" s="908"/>
      <c r="U535" s="908"/>
      <c r="V535" s="951"/>
      <c r="W535" s="951"/>
      <c r="X535" s="951"/>
      <c r="Y535" s="951"/>
      <c r="Z535" s="951"/>
    </row>
    <row r="536" spans="1:26" ht="12.75" customHeight="1">
      <c r="A536" s="900"/>
      <c r="B536" s="951"/>
      <c r="C536" s="908"/>
      <c r="D536" s="908"/>
      <c r="E536" s="908"/>
      <c r="F536" s="908"/>
      <c r="G536" s="951"/>
      <c r="H536" s="908"/>
      <c r="I536" s="908"/>
      <c r="J536" s="908"/>
      <c r="K536" s="908"/>
      <c r="L536" s="951"/>
      <c r="M536" s="908"/>
      <c r="N536" s="908"/>
      <c r="O536" s="908"/>
      <c r="P536" s="908"/>
      <c r="Q536" s="951"/>
      <c r="R536" s="908"/>
      <c r="S536" s="908"/>
      <c r="T536" s="908"/>
      <c r="U536" s="908"/>
      <c r="V536" s="951"/>
      <c r="W536" s="951"/>
      <c r="X536" s="951"/>
      <c r="Y536" s="951"/>
      <c r="Z536" s="951"/>
    </row>
    <row r="537" spans="1:26" ht="12.75" customHeight="1">
      <c r="A537" s="900"/>
      <c r="B537" s="951"/>
      <c r="C537" s="908"/>
      <c r="D537" s="908"/>
      <c r="E537" s="908"/>
      <c r="F537" s="908"/>
      <c r="G537" s="951"/>
      <c r="H537" s="908"/>
      <c r="I537" s="908"/>
      <c r="J537" s="908"/>
      <c r="K537" s="908"/>
      <c r="L537" s="951"/>
      <c r="M537" s="908"/>
      <c r="N537" s="908"/>
      <c r="O537" s="908"/>
      <c r="P537" s="908"/>
      <c r="Q537" s="951"/>
      <c r="R537" s="908"/>
      <c r="S537" s="908"/>
      <c r="T537" s="908"/>
      <c r="U537" s="908"/>
      <c r="V537" s="951"/>
      <c r="W537" s="951"/>
      <c r="X537" s="951"/>
      <c r="Y537" s="951"/>
      <c r="Z537" s="951"/>
    </row>
    <row r="538" spans="1:26" ht="12.75" customHeight="1">
      <c r="A538" s="900"/>
      <c r="B538" s="951"/>
      <c r="C538" s="908"/>
      <c r="D538" s="908"/>
      <c r="E538" s="908"/>
      <c r="F538" s="908"/>
      <c r="G538" s="951"/>
      <c r="H538" s="908"/>
      <c r="I538" s="908"/>
      <c r="J538" s="908"/>
      <c r="K538" s="908"/>
      <c r="L538" s="951"/>
      <c r="M538" s="908"/>
      <c r="N538" s="908"/>
      <c r="O538" s="908"/>
      <c r="P538" s="908"/>
      <c r="Q538" s="951"/>
      <c r="R538" s="908"/>
      <c r="S538" s="908"/>
      <c r="T538" s="908"/>
      <c r="U538" s="908"/>
      <c r="V538" s="951"/>
      <c r="W538" s="951"/>
      <c r="X538" s="951"/>
      <c r="Y538" s="951"/>
      <c r="Z538" s="951"/>
    </row>
    <row r="539" spans="1:26" ht="12.75" customHeight="1">
      <c r="A539" s="900"/>
      <c r="B539" s="951"/>
      <c r="C539" s="908"/>
      <c r="D539" s="908"/>
      <c r="E539" s="908"/>
      <c r="F539" s="908"/>
      <c r="G539" s="951"/>
      <c r="H539" s="908"/>
      <c r="I539" s="908"/>
      <c r="J539" s="908"/>
      <c r="K539" s="908"/>
      <c r="L539" s="951"/>
      <c r="M539" s="908"/>
      <c r="N539" s="908"/>
      <c r="O539" s="908"/>
      <c r="P539" s="908"/>
      <c r="Q539" s="951"/>
      <c r="R539" s="908"/>
      <c r="S539" s="908"/>
      <c r="T539" s="908"/>
      <c r="U539" s="908"/>
      <c r="V539" s="951"/>
      <c r="W539" s="951"/>
      <c r="X539" s="951"/>
      <c r="Y539" s="951"/>
      <c r="Z539" s="951"/>
    </row>
    <row r="540" spans="1:26" ht="12.75" customHeight="1">
      <c r="A540" s="900"/>
      <c r="B540" s="951"/>
      <c r="C540" s="908"/>
      <c r="D540" s="908"/>
      <c r="E540" s="908"/>
      <c r="F540" s="908"/>
      <c r="G540" s="951"/>
      <c r="H540" s="908"/>
      <c r="I540" s="908"/>
      <c r="J540" s="908"/>
      <c r="K540" s="908"/>
      <c r="L540" s="951"/>
      <c r="M540" s="908"/>
      <c r="N540" s="908"/>
      <c r="O540" s="908"/>
      <c r="P540" s="908"/>
      <c r="Q540" s="951"/>
      <c r="R540" s="908"/>
      <c r="S540" s="908"/>
      <c r="T540" s="908"/>
      <c r="U540" s="908"/>
      <c r="V540" s="951"/>
      <c r="W540" s="951"/>
      <c r="X540" s="951"/>
      <c r="Y540" s="951"/>
      <c r="Z540" s="951"/>
    </row>
    <row r="541" spans="1:26" ht="12.75" customHeight="1">
      <c r="A541" s="900"/>
      <c r="B541" s="951"/>
      <c r="C541" s="908"/>
      <c r="D541" s="908"/>
      <c r="E541" s="908"/>
      <c r="F541" s="908"/>
      <c r="G541" s="951"/>
      <c r="H541" s="908"/>
      <c r="I541" s="908"/>
      <c r="J541" s="908"/>
      <c r="K541" s="908"/>
      <c r="L541" s="951"/>
      <c r="M541" s="908"/>
      <c r="N541" s="908"/>
      <c r="O541" s="908"/>
      <c r="P541" s="908"/>
      <c r="Q541" s="951"/>
      <c r="R541" s="908"/>
      <c r="S541" s="908"/>
      <c r="T541" s="908"/>
      <c r="U541" s="908"/>
      <c r="V541" s="951"/>
      <c r="W541" s="951"/>
      <c r="X541" s="951"/>
      <c r="Y541" s="951"/>
      <c r="Z541" s="951"/>
    </row>
    <row r="542" spans="1:26" ht="12.75" customHeight="1">
      <c r="A542" s="900"/>
      <c r="B542" s="951"/>
      <c r="C542" s="908"/>
      <c r="D542" s="908"/>
      <c r="E542" s="908"/>
      <c r="F542" s="908"/>
      <c r="G542" s="951"/>
      <c r="H542" s="908"/>
      <c r="I542" s="908"/>
      <c r="J542" s="908"/>
      <c r="K542" s="908"/>
      <c r="L542" s="951"/>
      <c r="M542" s="908"/>
      <c r="N542" s="908"/>
      <c r="O542" s="908"/>
      <c r="P542" s="908"/>
      <c r="Q542" s="951"/>
      <c r="R542" s="908"/>
      <c r="S542" s="908"/>
      <c r="T542" s="908"/>
      <c r="U542" s="908"/>
      <c r="V542" s="951"/>
      <c r="W542" s="951"/>
      <c r="X542" s="951"/>
      <c r="Y542" s="951"/>
      <c r="Z542" s="951"/>
    </row>
    <row r="543" spans="1:26" ht="12.75" customHeight="1">
      <c r="A543" s="900"/>
      <c r="B543" s="951"/>
      <c r="C543" s="908"/>
      <c r="D543" s="908"/>
      <c r="E543" s="908"/>
      <c r="F543" s="908"/>
      <c r="G543" s="951"/>
      <c r="H543" s="908"/>
      <c r="I543" s="908"/>
      <c r="J543" s="908"/>
      <c r="K543" s="908"/>
      <c r="L543" s="951"/>
      <c r="M543" s="908"/>
      <c r="N543" s="908"/>
      <c r="O543" s="908"/>
      <c r="P543" s="908"/>
      <c r="Q543" s="951"/>
      <c r="R543" s="908"/>
      <c r="S543" s="908"/>
      <c r="T543" s="908"/>
      <c r="U543" s="908"/>
      <c r="V543" s="951"/>
      <c r="W543" s="951"/>
      <c r="X543" s="951"/>
      <c r="Y543" s="951"/>
      <c r="Z543" s="951"/>
    </row>
    <row r="544" spans="1:26" ht="12.75" customHeight="1">
      <c r="A544" s="900"/>
      <c r="B544" s="951"/>
      <c r="C544" s="908"/>
      <c r="D544" s="908"/>
      <c r="E544" s="908"/>
      <c r="F544" s="908"/>
      <c r="G544" s="951"/>
      <c r="H544" s="908"/>
      <c r="I544" s="908"/>
      <c r="J544" s="908"/>
      <c r="K544" s="908"/>
      <c r="L544" s="951"/>
      <c r="M544" s="908"/>
      <c r="N544" s="908"/>
      <c r="O544" s="908"/>
      <c r="P544" s="908"/>
      <c r="Q544" s="951"/>
      <c r="R544" s="908"/>
      <c r="S544" s="908"/>
      <c r="T544" s="908"/>
      <c r="U544" s="908"/>
      <c r="V544" s="951"/>
      <c r="W544" s="951"/>
      <c r="X544" s="951"/>
      <c r="Y544" s="951"/>
      <c r="Z544" s="951"/>
    </row>
    <row r="545" spans="1:26" ht="12.75" customHeight="1">
      <c r="A545" s="900"/>
      <c r="B545" s="951"/>
      <c r="C545" s="908"/>
      <c r="D545" s="908"/>
      <c r="E545" s="908"/>
      <c r="F545" s="908"/>
      <c r="G545" s="951"/>
      <c r="H545" s="908"/>
      <c r="I545" s="908"/>
      <c r="J545" s="908"/>
      <c r="K545" s="908"/>
      <c r="L545" s="951"/>
      <c r="M545" s="908"/>
      <c r="N545" s="908"/>
      <c r="O545" s="908"/>
      <c r="P545" s="908"/>
      <c r="Q545" s="951"/>
      <c r="R545" s="908"/>
      <c r="S545" s="908"/>
      <c r="T545" s="908"/>
      <c r="U545" s="908"/>
      <c r="V545" s="951"/>
      <c r="W545" s="951"/>
      <c r="X545" s="951"/>
      <c r="Y545" s="951"/>
      <c r="Z545" s="951"/>
    </row>
    <row r="546" spans="1:26" ht="12.75" customHeight="1">
      <c r="A546" s="900"/>
      <c r="B546" s="951"/>
      <c r="C546" s="908"/>
      <c r="D546" s="908"/>
      <c r="E546" s="908"/>
      <c r="F546" s="908"/>
      <c r="G546" s="951"/>
      <c r="H546" s="908"/>
      <c r="I546" s="908"/>
      <c r="J546" s="908"/>
      <c r="K546" s="908"/>
      <c r="L546" s="951"/>
      <c r="M546" s="908"/>
      <c r="N546" s="908"/>
      <c r="O546" s="908"/>
      <c r="P546" s="908"/>
      <c r="Q546" s="951"/>
      <c r="R546" s="908"/>
      <c r="S546" s="908"/>
      <c r="T546" s="908"/>
      <c r="U546" s="908"/>
      <c r="V546" s="951"/>
      <c r="W546" s="951"/>
      <c r="X546" s="951"/>
      <c r="Y546" s="951"/>
      <c r="Z546" s="951"/>
    </row>
    <row r="547" spans="1:26" ht="12.75" customHeight="1">
      <c r="A547" s="900"/>
      <c r="B547" s="951"/>
      <c r="C547" s="908"/>
      <c r="D547" s="908"/>
      <c r="E547" s="908"/>
      <c r="F547" s="908"/>
      <c r="G547" s="951"/>
      <c r="H547" s="908"/>
      <c r="I547" s="908"/>
      <c r="J547" s="908"/>
      <c r="K547" s="908"/>
      <c r="L547" s="951"/>
      <c r="M547" s="908"/>
      <c r="N547" s="908"/>
      <c r="O547" s="908"/>
      <c r="P547" s="908"/>
      <c r="Q547" s="951"/>
      <c r="R547" s="908"/>
      <c r="S547" s="908"/>
      <c r="T547" s="908"/>
      <c r="U547" s="908"/>
      <c r="V547" s="951"/>
      <c r="W547" s="951"/>
      <c r="X547" s="951"/>
      <c r="Y547" s="951"/>
      <c r="Z547" s="951"/>
    </row>
    <row r="548" spans="1:26" ht="12.75" customHeight="1">
      <c r="A548" s="900"/>
      <c r="B548" s="951"/>
      <c r="C548" s="908"/>
      <c r="D548" s="908"/>
      <c r="E548" s="908"/>
      <c r="F548" s="908"/>
      <c r="G548" s="951"/>
      <c r="H548" s="908"/>
      <c r="I548" s="908"/>
      <c r="J548" s="908"/>
      <c r="K548" s="908"/>
      <c r="L548" s="951"/>
      <c r="M548" s="908"/>
      <c r="N548" s="908"/>
      <c r="O548" s="908"/>
      <c r="P548" s="908"/>
      <c r="Q548" s="951"/>
      <c r="R548" s="908"/>
      <c r="S548" s="908"/>
      <c r="T548" s="908"/>
      <c r="U548" s="908"/>
      <c r="V548" s="951"/>
      <c r="W548" s="951"/>
      <c r="X548" s="951"/>
      <c r="Y548" s="951"/>
      <c r="Z548" s="951"/>
    </row>
    <row r="549" spans="1:26" ht="12.75" customHeight="1">
      <c r="A549" s="900"/>
      <c r="B549" s="951"/>
      <c r="C549" s="908"/>
      <c r="D549" s="908"/>
      <c r="E549" s="908"/>
      <c r="F549" s="908"/>
      <c r="G549" s="951"/>
      <c r="H549" s="908"/>
      <c r="I549" s="908"/>
      <c r="J549" s="908"/>
      <c r="K549" s="908"/>
      <c r="L549" s="951"/>
      <c r="M549" s="908"/>
      <c r="N549" s="908"/>
      <c r="O549" s="908"/>
      <c r="P549" s="908"/>
      <c r="Q549" s="951"/>
      <c r="R549" s="908"/>
      <c r="S549" s="908"/>
      <c r="T549" s="908"/>
      <c r="U549" s="908"/>
      <c r="V549" s="951"/>
      <c r="W549" s="951"/>
      <c r="X549" s="951"/>
      <c r="Y549" s="951"/>
      <c r="Z549" s="951"/>
    </row>
    <row r="550" spans="1:26" ht="12.75" customHeight="1">
      <c r="A550" s="900"/>
      <c r="B550" s="951"/>
      <c r="C550" s="908"/>
      <c r="D550" s="908"/>
      <c r="E550" s="908"/>
      <c r="F550" s="908"/>
      <c r="G550" s="951"/>
      <c r="H550" s="908"/>
      <c r="I550" s="908"/>
      <c r="J550" s="908"/>
      <c r="K550" s="908"/>
      <c r="L550" s="951"/>
      <c r="M550" s="908"/>
      <c r="N550" s="908"/>
      <c r="O550" s="908"/>
      <c r="P550" s="908"/>
      <c r="Q550" s="951"/>
      <c r="R550" s="908"/>
      <c r="S550" s="908"/>
      <c r="T550" s="908"/>
      <c r="U550" s="908"/>
      <c r="V550" s="951"/>
      <c r="W550" s="951"/>
      <c r="X550" s="951"/>
      <c r="Y550" s="951"/>
      <c r="Z550" s="951"/>
    </row>
    <row r="551" spans="1:26" ht="12.75" customHeight="1">
      <c r="A551" s="900"/>
      <c r="B551" s="951"/>
      <c r="C551" s="908"/>
      <c r="D551" s="908"/>
      <c r="E551" s="908"/>
      <c r="F551" s="908"/>
      <c r="G551" s="951"/>
      <c r="H551" s="908"/>
      <c r="I551" s="908"/>
      <c r="J551" s="908"/>
      <c r="K551" s="908"/>
      <c r="L551" s="951"/>
      <c r="M551" s="908"/>
      <c r="N551" s="908"/>
      <c r="O551" s="908"/>
      <c r="P551" s="908"/>
      <c r="Q551" s="951"/>
      <c r="R551" s="908"/>
      <c r="S551" s="908"/>
      <c r="T551" s="908"/>
      <c r="U551" s="908"/>
      <c r="V551" s="951"/>
      <c r="W551" s="951"/>
      <c r="X551" s="951"/>
      <c r="Y551" s="951"/>
      <c r="Z551" s="951"/>
    </row>
    <row r="552" spans="1:26" ht="12.75" customHeight="1">
      <c r="A552" s="900"/>
      <c r="B552" s="951"/>
      <c r="C552" s="908"/>
      <c r="D552" s="908"/>
      <c r="E552" s="908"/>
      <c r="F552" s="908"/>
      <c r="G552" s="951"/>
      <c r="H552" s="908"/>
      <c r="I552" s="908"/>
      <c r="J552" s="908"/>
      <c r="K552" s="908"/>
      <c r="L552" s="951"/>
      <c r="M552" s="908"/>
      <c r="N552" s="908"/>
      <c r="O552" s="908"/>
      <c r="P552" s="908"/>
      <c r="Q552" s="951"/>
      <c r="R552" s="908"/>
      <c r="S552" s="908"/>
      <c r="T552" s="908"/>
      <c r="U552" s="908"/>
      <c r="V552" s="951"/>
      <c r="W552" s="951"/>
      <c r="X552" s="951"/>
      <c r="Y552" s="951"/>
      <c r="Z552" s="951"/>
    </row>
    <row r="553" spans="1:26" ht="12.75" customHeight="1">
      <c r="A553" s="900"/>
      <c r="B553" s="951"/>
      <c r="C553" s="908"/>
      <c r="D553" s="908"/>
      <c r="E553" s="908"/>
      <c r="F553" s="908"/>
      <c r="G553" s="951"/>
      <c r="H553" s="908"/>
      <c r="I553" s="908"/>
      <c r="J553" s="908"/>
      <c r="K553" s="908"/>
      <c r="L553" s="951"/>
      <c r="M553" s="908"/>
      <c r="N553" s="908"/>
      <c r="O553" s="908"/>
      <c r="P553" s="908"/>
      <c r="Q553" s="951"/>
      <c r="R553" s="908"/>
      <c r="S553" s="908"/>
      <c r="T553" s="908"/>
      <c r="U553" s="908"/>
      <c r="V553" s="951"/>
      <c r="W553" s="951"/>
      <c r="X553" s="951"/>
      <c r="Y553" s="951"/>
      <c r="Z553" s="951"/>
    </row>
    <row r="554" spans="1:26" ht="12.75" customHeight="1">
      <c r="A554" s="900"/>
      <c r="B554" s="951"/>
      <c r="C554" s="908"/>
      <c r="D554" s="908"/>
      <c r="E554" s="908"/>
      <c r="F554" s="908"/>
      <c r="G554" s="951"/>
      <c r="H554" s="908"/>
      <c r="I554" s="908"/>
      <c r="J554" s="908"/>
      <c r="K554" s="908"/>
      <c r="L554" s="951"/>
      <c r="M554" s="908"/>
      <c r="N554" s="908"/>
      <c r="O554" s="908"/>
      <c r="P554" s="908"/>
      <c r="Q554" s="951"/>
      <c r="R554" s="908"/>
      <c r="S554" s="908"/>
      <c r="T554" s="908"/>
      <c r="U554" s="908"/>
      <c r="V554" s="951"/>
      <c r="W554" s="951"/>
      <c r="X554" s="951"/>
      <c r="Y554" s="951"/>
      <c r="Z554" s="951"/>
    </row>
    <row r="555" spans="1:26" ht="12.75" customHeight="1">
      <c r="A555" s="900"/>
      <c r="B555" s="951"/>
      <c r="C555" s="908"/>
      <c r="D555" s="908"/>
      <c r="E555" s="908"/>
      <c r="F555" s="908"/>
      <c r="G555" s="951"/>
      <c r="H555" s="908"/>
      <c r="I555" s="908"/>
      <c r="J555" s="908"/>
      <c r="K555" s="908"/>
      <c r="L555" s="951"/>
      <c r="M555" s="908"/>
      <c r="N555" s="908"/>
      <c r="O555" s="908"/>
      <c r="P555" s="908"/>
      <c r="Q555" s="951"/>
      <c r="R555" s="908"/>
      <c r="S555" s="908"/>
      <c r="T555" s="908"/>
      <c r="U555" s="908"/>
      <c r="V555" s="951"/>
      <c r="W555" s="951"/>
      <c r="X555" s="951"/>
      <c r="Y555" s="951"/>
      <c r="Z555" s="951"/>
    </row>
    <row r="556" spans="1:26" ht="12.75" customHeight="1">
      <c r="A556" s="900"/>
      <c r="B556" s="951"/>
      <c r="C556" s="908"/>
      <c r="D556" s="908"/>
      <c r="E556" s="908"/>
      <c r="F556" s="908"/>
      <c r="G556" s="951"/>
      <c r="H556" s="908"/>
      <c r="I556" s="908"/>
      <c r="J556" s="908"/>
      <c r="K556" s="908"/>
      <c r="L556" s="951"/>
      <c r="M556" s="908"/>
      <c r="N556" s="908"/>
      <c r="O556" s="908"/>
      <c r="P556" s="908"/>
      <c r="Q556" s="951"/>
      <c r="R556" s="908"/>
      <c r="S556" s="908"/>
      <c r="T556" s="908"/>
      <c r="U556" s="908"/>
      <c r="V556" s="951"/>
      <c r="W556" s="951"/>
      <c r="X556" s="951"/>
      <c r="Y556" s="951"/>
      <c r="Z556" s="951"/>
    </row>
    <row r="557" spans="1:26" ht="12.75" customHeight="1">
      <c r="A557" s="900"/>
      <c r="B557" s="951"/>
      <c r="C557" s="908"/>
      <c r="D557" s="908"/>
      <c r="E557" s="908"/>
      <c r="F557" s="908"/>
      <c r="G557" s="951"/>
      <c r="H557" s="908"/>
      <c r="I557" s="908"/>
      <c r="J557" s="908"/>
      <c r="K557" s="908"/>
      <c r="L557" s="951"/>
      <c r="M557" s="908"/>
      <c r="N557" s="908"/>
      <c r="O557" s="908"/>
      <c r="P557" s="908"/>
      <c r="Q557" s="951"/>
      <c r="R557" s="908"/>
      <c r="S557" s="908"/>
      <c r="T557" s="908"/>
      <c r="U557" s="908"/>
      <c r="V557" s="951"/>
      <c r="W557" s="951"/>
      <c r="X557" s="951"/>
      <c r="Y557" s="951"/>
      <c r="Z557" s="951"/>
    </row>
    <row r="558" spans="1:26" ht="12.75" customHeight="1">
      <c r="A558" s="900"/>
      <c r="B558" s="951"/>
      <c r="C558" s="908"/>
      <c r="D558" s="908"/>
      <c r="E558" s="908"/>
      <c r="F558" s="908"/>
      <c r="G558" s="951"/>
      <c r="H558" s="908"/>
      <c r="I558" s="908"/>
      <c r="J558" s="908"/>
      <c r="K558" s="908"/>
      <c r="L558" s="951"/>
      <c r="M558" s="908"/>
      <c r="N558" s="908"/>
      <c r="O558" s="908"/>
      <c r="P558" s="908"/>
      <c r="Q558" s="951"/>
      <c r="R558" s="908"/>
      <c r="S558" s="908"/>
      <c r="T558" s="908"/>
      <c r="U558" s="908"/>
      <c r="V558" s="951"/>
      <c r="W558" s="951"/>
      <c r="X558" s="951"/>
      <c r="Y558" s="951"/>
      <c r="Z558" s="951"/>
    </row>
    <row r="559" spans="1:26" ht="12.75" customHeight="1">
      <c r="A559" s="900"/>
      <c r="B559" s="951"/>
      <c r="C559" s="908"/>
      <c r="D559" s="908"/>
      <c r="E559" s="908"/>
      <c r="F559" s="908"/>
      <c r="G559" s="951"/>
      <c r="H559" s="908"/>
      <c r="I559" s="908"/>
      <c r="J559" s="908"/>
      <c r="K559" s="908"/>
      <c r="L559" s="951"/>
      <c r="M559" s="908"/>
      <c r="N559" s="908"/>
      <c r="O559" s="908"/>
      <c r="P559" s="908"/>
      <c r="Q559" s="951"/>
      <c r="R559" s="908"/>
      <c r="S559" s="908"/>
      <c r="T559" s="908"/>
      <c r="U559" s="908"/>
      <c r="V559" s="951"/>
      <c r="W559" s="951"/>
      <c r="X559" s="951"/>
      <c r="Y559" s="951"/>
      <c r="Z559" s="951"/>
    </row>
    <row r="560" spans="1:26" ht="12.75" customHeight="1">
      <c r="A560" s="900"/>
      <c r="B560" s="951"/>
      <c r="C560" s="908"/>
      <c r="D560" s="908"/>
      <c r="E560" s="908"/>
      <c r="F560" s="908"/>
      <c r="G560" s="951"/>
      <c r="H560" s="908"/>
      <c r="I560" s="908"/>
      <c r="J560" s="908"/>
      <c r="K560" s="908"/>
      <c r="L560" s="951"/>
      <c r="M560" s="908"/>
      <c r="N560" s="908"/>
      <c r="O560" s="908"/>
      <c r="P560" s="908"/>
      <c r="Q560" s="951"/>
      <c r="R560" s="908"/>
      <c r="S560" s="908"/>
      <c r="T560" s="908"/>
      <c r="U560" s="908"/>
      <c r="V560" s="951"/>
      <c r="W560" s="951"/>
      <c r="X560" s="951"/>
      <c r="Y560" s="951"/>
      <c r="Z560" s="951"/>
    </row>
    <row r="561" spans="1:26" ht="12.75" customHeight="1">
      <c r="A561" s="900"/>
      <c r="B561" s="951"/>
      <c r="C561" s="908"/>
      <c r="D561" s="908"/>
      <c r="E561" s="908"/>
      <c r="F561" s="908"/>
      <c r="G561" s="951"/>
      <c r="H561" s="908"/>
      <c r="I561" s="908"/>
      <c r="J561" s="908"/>
      <c r="K561" s="908"/>
      <c r="L561" s="951"/>
      <c r="M561" s="908"/>
      <c r="N561" s="908"/>
      <c r="O561" s="908"/>
      <c r="P561" s="908"/>
      <c r="Q561" s="951"/>
      <c r="R561" s="908"/>
      <c r="S561" s="908"/>
      <c r="T561" s="908"/>
      <c r="U561" s="908"/>
      <c r="V561" s="951"/>
      <c r="W561" s="951"/>
      <c r="X561" s="951"/>
      <c r="Y561" s="951"/>
      <c r="Z561" s="951"/>
    </row>
    <row r="562" spans="1:26" ht="12.75" customHeight="1">
      <c r="A562" s="900"/>
      <c r="B562" s="951"/>
      <c r="C562" s="908"/>
      <c r="D562" s="908"/>
      <c r="E562" s="908"/>
      <c r="F562" s="908"/>
      <c r="G562" s="951"/>
      <c r="H562" s="908"/>
      <c r="I562" s="908"/>
      <c r="J562" s="908"/>
      <c r="K562" s="908"/>
      <c r="L562" s="951"/>
      <c r="M562" s="908"/>
      <c r="N562" s="908"/>
      <c r="O562" s="908"/>
      <c r="P562" s="908"/>
      <c r="Q562" s="951"/>
      <c r="R562" s="908"/>
      <c r="S562" s="908"/>
      <c r="T562" s="908"/>
      <c r="U562" s="908"/>
      <c r="V562" s="951"/>
      <c r="W562" s="951"/>
      <c r="X562" s="951"/>
      <c r="Y562" s="951"/>
      <c r="Z562" s="951"/>
    </row>
    <row r="563" spans="1:26" ht="12.75" customHeight="1">
      <c r="A563" s="900"/>
      <c r="B563" s="951"/>
      <c r="C563" s="908"/>
      <c r="D563" s="908"/>
      <c r="E563" s="908"/>
      <c r="F563" s="908"/>
      <c r="G563" s="951"/>
      <c r="H563" s="908"/>
      <c r="I563" s="908"/>
      <c r="J563" s="908"/>
      <c r="K563" s="908"/>
      <c r="L563" s="951"/>
      <c r="M563" s="908"/>
      <c r="N563" s="908"/>
      <c r="O563" s="908"/>
      <c r="P563" s="908"/>
      <c r="Q563" s="951"/>
      <c r="R563" s="908"/>
      <c r="S563" s="908"/>
      <c r="T563" s="908"/>
      <c r="U563" s="908"/>
      <c r="V563" s="951"/>
      <c r="W563" s="951"/>
      <c r="X563" s="951"/>
      <c r="Y563" s="951"/>
      <c r="Z563" s="951"/>
    </row>
    <row r="564" spans="1:26" ht="12.75" customHeight="1">
      <c r="A564" s="900"/>
      <c r="B564" s="951"/>
      <c r="C564" s="908"/>
      <c r="D564" s="908"/>
      <c r="E564" s="908"/>
      <c r="F564" s="908"/>
      <c r="G564" s="951"/>
      <c r="H564" s="908"/>
      <c r="I564" s="908"/>
      <c r="J564" s="908"/>
      <c r="K564" s="908"/>
      <c r="L564" s="951"/>
      <c r="M564" s="908"/>
      <c r="N564" s="908"/>
      <c r="O564" s="908"/>
      <c r="P564" s="908"/>
      <c r="Q564" s="951"/>
      <c r="R564" s="908"/>
      <c r="S564" s="908"/>
      <c r="T564" s="908"/>
      <c r="U564" s="908"/>
      <c r="V564" s="951"/>
      <c r="W564" s="951"/>
      <c r="X564" s="951"/>
      <c r="Y564" s="951"/>
      <c r="Z564" s="951"/>
    </row>
    <row r="565" spans="1:26" ht="12.75" customHeight="1">
      <c r="A565" s="900"/>
      <c r="B565" s="951"/>
      <c r="C565" s="908"/>
      <c r="D565" s="908"/>
      <c r="E565" s="908"/>
      <c r="F565" s="908"/>
      <c r="G565" s="951"/>
      <c r="H565" s="908"/>
      <c r="I565" s="908"/>
      <c r="J565" s="908"/>
      <c r="K565" s="908"/>
      <c r="L565" s="951"/>
      <c r="M565" s="908"/>
      <c r="N565" s="908"/>
      <c r="O565" s="908"/>
      <c r="P565" s="908"/>
      <c r="Q565" s="951"/>
      <c r="R565" s="908"/>
      <c r="S565" s="908"/>
      <c r="T565" s="908"/>
      <c r="U565" s="908"/>
      <c r="V565" s="951"/>
      <c r="W565" s="951"/>
      <c r="X565" s="951"/>
      <c r="Y565" s="951"/>
      <c r="Z565" s="951"/>
    </row>
    <row r="566" spans="1:26" ht="12.75" customHeight="1">
      <c r="A566" s="900"/>
      <c r="B566" s="951"/>
      <c r="C566" s="908"/>
      <c r="D566" s="908"/>
      <c r="E566" s="908"/>
      <c r="F566" s="908"/>
      <c r="G566" s="951"/>
      <c r="H566" s="908"/>
      <c r="I566" s="908"/>
      <c r="J566" s="908"/>
      <c r="K566" s="908"/>
      <c r="L566" s="951"/>
      <c r="M566" s="908"/>
      <c r="N566" s="908"/>
      <c r="O566" s="908"/>
      <c r="P566" s="908"/>
      <c r="Q566" s="951"/>
      <c r="R566" s="908"/>
      <c r="S566" s="908"/>
      <c r="T566" s="908"/>
      <c r="U566" s="908"/>
      <c r="V566" s="951"/>
      <c r="W566" s="951"/>
      <c r="X566" s="951"/>
      <c r="Y566" s="951"/>
      <c r="Z566" s="951"/>
    </row>
    <row r="567" spans="1:26" ht="12.75" customHeight="1">
      <c r="A567" s="900"/>
      <c r="B567" s="951"/>
      <c r="C567" s="908"/>
      <c r="D567" s="908"/>
      <c r="E567" s="908"/>
      <c r="F567" s="908"/>
      <c r="G567" s="951"/>
      <c r="H567" s="908"/>
      <c r="I567" s="908"/>
      <c r="J567" s="908"/>
      <c r="K567" s="908"/>
      <c r="L567" s="951"/>
      <c r="M567" s="908"/>
      <c r="N567" s="908"/>
      <c r="O567" s="908"/>
      <c r="P567" s="908"/>
      <c r="Q567" s="951"/>
      <c r="R567" s="908"/>
      <c r="S567" s="908"/>
      <c r="T567" s="908"/>
      <c r="U567" s="908"/>
      <c r="V567" s="951"/>
      <c r="W567" s="951"/>
      <c r="X567" s="951"/>
      <c r="Y567" s="951"/>
      <c r="Z567" s="951"/>
    </row>
    <row r="568" spans="1:26" ht="12.75" customHeight="1">
      <c r="A568" s="900"/>
      <c r="B568" s="951"/>
      <c r="C568" s="908"/>
      <c r="D568" s="908"/>
      <c r="E568" s="908"/>
      <c r="F568" s="908"/>
      <c r="G568" s="951"/>
      <c r="H568" s="908"/>
      <c r="I568" s="908"/>
      <c r="J568" s="908"/>
      <c r="K568" s="908"/>
      <c r="L568" s="951"/>
      <c r="M568" s="908"/>
      <c r="N568" s="908"/>
      <c r="O568" s="908"/>
      <c r="P568" s="908"/>
      <c r="Q568" s="951"/>
      <c r="R568" s="908"/>
      <c r="S568" s="908"/>
      <c r="T568" s="908"/>
      <c r="U568" s="908"/>
      <c r="V568" s="951"/>
      <c r="W568" s="951"/>
      <c r="X568" s="951"/>
      <c r="Y568" s="951"/>
      <c r="Z568" s="951"/>
    </row>
    <row r="569" spans="1:26" ht="12.75" customHeight="1">
      <c r="A569" s="900"/>
      <c r="B569" s="951"/>
      <c r="C569" s="908"/>
      <c r="D569" s="908"/>
      <c r="E569" s="908"/>
      <c r="F569" s="908"/>
      <c r="G569" s="951"/>
      <c r="H569" s="908"/>
      <c r="I569" s="908"/>
      <c r="J569" s="908"/>
      <c r="K569" s="908"/>
      <c r="L569" s="951"/>
      <c r="M569" s="908"/>
      <c r="N569" s="908"/>
      <c r="O569" s="908"/>
      <c r="P569" s="908"/>
      <c r="Q569" s="951"/>
      <c r="R569" s="908"/>
      <c r="S569" s="908"/>
      <c r="T569" s="908"/>
      <c r="U569" s="908"/>
      <c r="V569" s="951"/>
      <c r="W569" s="951"/>
      <c r="X569" s="951"/>
      <c r="Y569" s="951"/>
      <c r="Z569" s="951"/>
    </row>
    <row r="570" spans="1:26" ht="12.75" customHeight="1">
      <c r="A570" s="900"/>
      <c r="B570" s="951"/>
      <c r="C570" s="908"/>
      <c r="D570" s="908"/>
      <c r="E570" s="908"/>
      <c r="F570" s="908"/>
      <c r="G570" s="951"/>
      <c r="H570" s="908"/>
      <c r="I570" s="908"/>
      <c r="J570" s="908"/>
      <c r="K570" s="908"/>
      <c r="L570" s="951"/>
      <c r="M570" s="908"/>
      <c r="N570" s="908"/>
      <c r="O570" s="908"/>
      <c r="P570" s="908"/>
      <c r="Q570" s="951"/>
      <c r="R570" s="908"/>
      <c r="S570" s="908"/>
      <c r="T570" s="908"/>
      <c r="U570" s="908"/>
      <c r="V570" s="951"/>
      <c r="W570" s="951"/>
      <c r="X570" s="951"/>
      <c r="Y570" s="951"/>
      <c r="Z570" s="951"/>
    </row>
    <row r="571" spans="1:26" ht="12.75" customHeight="1">
      <c r="A571" s="900"/>
      <c r="B571" s="951"/>
      <c r="C571" s="908"/>
      <c r="D571" s="908"/>
      <c r="E571" s="908"/>
      <c r="F571" s="908"/>
      <c r="G571" s="951"/>
      <c r="H571" s="908"/>
      <c r="I571" s="908"/>
      <c r="J571" s="908"/>
      <c r="K571" s="908"/>
      <c r="L571" s="951"/>
      <c r="M571" s="908"/>
      <c r="N571" s="908"/>
      <c r="O571" s="908"/>
      <c r="P571" s="908"/>
      <c r="Q571" s="951"/>
      <c r="R571" s="908"/>
      <c r="S571" s="908"/>
      <c r="T571" s="908"/>
      <c r="U571" s="908"/>
      <c r="V571" s="951"/>
      <c r="W571" s="951"/>
      <c r="X571" s="951"/>
      <c r="Y571" s="951"/>
      <c r="Z571" s="951"/>
    </row>
    <row r="572" spans="1:26" ht="12.75" customHeight="1">
      <c r="A572" s="900"/>
      <c r="B572" s="951"/>
      <c r="C572" s="908"/>
      <c r="D572" s="908"/>
      <c r="E572" s="908"/>
      <c r="F572" s="908"/>
      <c r="G572" s="951"/>
      <c r="H572" s="908"/>
      <c r="I572" s="908"/>
      <c r="J572" s="908"/>
      <c r="K572" s="908"/>
      <c r="L572" s="951"/>
      <c r="M572" s="908"/>
      <c r="N572" s="908"/>
      <c r="O572" s="908"/>
      <c r="P572" s="908"/>
      <c r="Q572" s="951"/>
      <c r="R572" s="908"/>
      <c r="S572" s="908"/>
      <c r="T572" s="908"/>
      <c r="U572" s="908"/>
      <c r="V572" s="951"/>
      <c r="W572" s="951"/>
      <c r="X572" s="951"/>
      <c r="Y572" s="951"/>
      <c r="Z572" s="951"/>
    </row>
    <row r="573" spans="1:26" ht="12.75" customHeight="1">
      <c r="A573" s="900"/>
      <c r="B573" s="951"/>
      <c r="C573" s="908"/>
      <c r="D573" s="908"/>
      <c r="E573" s="908"/>
      <c r="F573" s="908"/>
      <c r="G573" s="951"/>
      <c r="H573" s="908"/>
      <c r="I573" s="908"/>
      <c r="J573" s="908"/>
      <c r="K573" s="908"/>
      <c r="L573" s="951"/>
      <c r="M573" s="908"/>
      <c r="N573" s="908"/>
      <c r="O573" s="908"/>
      <c r="P573" s="908"/>
      <c r="Q573" s="951"/>
      <c r="R573" s="908"/>
      <c r="S573" s="908"/>
      <c r="T573" s="908"/>
      <c r="U573" s="908"/>
      <c r="V573" s="951"/>
      <c r="W573" s="951"/>
      <c r="X573" s="951"/>
      <c r="Y573" s="951"/>
      <c r="Z573" s="951"/>
    </row>
    <row r="574" spans="1:26" ht="12.75" customHeight="1">
      <c r="A574" s="900"/>
      <c r="B574" s="951"/>
      <c r="C574" s="908"/>
      <c r="D574" s="908"/>
      <c r="E574" s="908"/>
      <c r="F574" s="908"/>
      <c r="G574" s="951"/>
      <c r="H574" s="908"/>
      <c r="I574" s="908"/>
      <c r="J574" s="908"/>
      <c r="K574" s="908"/>
      <c r="L574" s="951"/>
      <c r="M574" s="908"/>
      <c r="N574" s="908"/>
      <c r="O574" s="908"/>
      <c r="P574" s="908"/>
      <c r="Q574" s="951"/>
      <c r="R574" s="908"/>
      <c r="S574" s="908"/>
      <c r="T574" s="908"/>
      <c r="U574" s="908"/>
      <c r="V574" s="951"/>
      <c r="W574" s="951"/>
      <c r="X574" s="951"/>
      <c r="Y574" s="951"/>
      <c r="Z574" s="951"/>
    </row>
    <row r="575" spans="1:26" ht="12.75" customHeight="1">
      <c r="A575" s="900"/>
      <c r="B575" s="951"/>
      <c r="C575" s="908"/>
      <c r="D575" s="908"/>
      <c r="E575" s="908"/>
      <c r="F575" s="908"/>
      <c r="G575" s="951"/>
      <c r="H575" s="908"/>
      <c r="I575" s="908"/>
      <c r="J575" s="908"/>
      <c r="K575" s="908"/>
      <c r="L575" s="951"/>
      <c r="M575" s="908"/>
      <c r="N575" s="908"/>
      <c r="O575" s="908"/>
      <c r="P575" s="908"/>
      <c r="Q575" s="951"/>
      <c r="R575" s="908"/>
      <c r="S575" s="908"/>
      <c r="T575" s="908"/>
      <c r="U575" s="908"/>
      <c r="V575" s="951"/>
      <c r="W575" s="951"/>
      <c r="X575" s="951"/>
      <c r="Y575" s="951"/>
      <c r="Z575" s="951"/>
    </row>
    <row r="576" spans="1:26" ht="12.75" customHeight="1">
      <c r="A576" s="900"/>
      <c r="B576" s="951"/>
      <c r="C576" s="908"/>
      <c r="D576" s="908"/>
      <c r="E576" s="908"/>
      <c r="F576" s="908"/>
      <c r="G576" s="951"/>
      <c r="H576" s="908"/>
      <c r="I576" s="908"/>
      <c r="J576" s="908"/>
      <c r="K576" s="908"/>
      <c r="L576" s="951"/>
      <c r="M576" s="908"/>
      <c r="N576" s="908"/>
      <c r="O576" s="908"/>
      <c r="P576" s="908"/>
      <c r="Q576" s="951"/>
      <c r="R576" s="908"/>
      <c r="S576" s="908"/>
      <c r="T576" s="908"/>
      <c r="U576" s="908"/>
      <c r="V576" s="951"/>
      <c r="W576" s="951"/>
      <c r="X576" s="951"/>
      <c r="Y576" s="951"/>
      <c r="Z576" s="951"/>
    </row>
    <row r="577" spans="1:26" ht="12.75" customHeight="1">
      <c r="A577" s="900"/>
      <c r="B577" s="951"/>
      <c r="C577" s="908"/>
      <c r="D577" s="908"/>
      <c r="E577" s="908"/>
      <c r="F577" s="908"/>
      <c r="G577" s="951"/>
      <c r="H577" s="908"/>
      <c r="I577" s="908"/>
      <c r="J577" s="908"/>
      <c r="K577" s="908"/>
      <c r="L577" s="951"/>
      <c r="M577" s="908"/>
      <c r="N577" s="908"/>
      <c r="O577" s="908"/>
      <c r="P577" s="908"/>
      <c r="Q577" s="951"/>
      <c r="R577" s="908"/>
      <c r="S577" s="908"/>
      <c r="T577" s="908"/>
      <c r="U577" s="908"/>
      <c r="V577" s="951"/>
      <c r="W577" s="951"/>
      <c r="X577" s="951"/>
      <c r="Y577" s="951"/>
      <c r="Z577" s="951"/>
    </row>
    <row r="578" spans="1:26" ht="12.75" customHeight="1">
      <c r="A578" s="900"/>
      <c r="B578" s="951"/>
      <c r="C578" s="908"/>
      <c r="D578" s="908"/>
      <c r="E578" s="908"/>
      <c r="F578" s="908"/>
      <c r="G578" s="951"/>
      <c r="H578" s="908"/>
      <c r="I578" s="908"/>
      <c r="J578" s="908"/>
      <c r="K578" s="908"/>
      <c r="L578" s="951"/>
      <c r="M578" s="908"/>
      <c r="N578" s="908"/>
      <c r="O578" s="908"/>
      <c r="P578" s="908"/>
      <c r="Q578" s="951"/>
      <c r="R578" s="908"/>
      <c r="S578" s="908"/>
      <c r="T578" s="908"/>
      <c r="U578" s="908"/>
      <c r="V578" s="951"/>
      <c r="W578" s="951"/>
      <c r="X578" s="951"/>
      <c r="Y578" s="951"/>
      <c r="Z578" s="951"/>
    </row>
    <row r="579" spans="1:26" ht="12.75" customHeight="1">
      <c r="A579" s="900"/>
      <c r="B579" s="951"/>
      <c r="C579" s="908"/>
      <c r="D579" s="908"/>
      <c r="E579" s="908"/>
      <c r="F579" s="908"/>
      <c r="G579" s="951"/>
      <c r="H579" s="908"/>
      <c r="I579" s="908"/>
      <c r="J579" s="908"/>
      <c r="K579" s="908"/>
      <c r="L579" s="951"/>
      <c r="M579" s="908"/>
      <c r="N579" s="908"/>
      <c r="O579" s="908"/>
      <c r="P579" s="908"/>
      <c r="Q579" s="951"/>
      <c r="R579" s="908"/>
      <c r="S579" s="908"/>
      <c r="T579" s="908"/>
      <c r="U579" s="908"/>
      <c r="V579" s="951"/>
      <c r="W579" s="951"/>
      <c r="X579" s="951"/>
      <c r="Y579" s="951"/>
      <c r="Z579" s="951"/>
    </row>
    <row r="580" spans="1:26" ht="12.75" customHeight="1">
      <c r="A580" s="900"/>
      <c r="B580" s="951"/>
      <c r="C580" s="908"/>
      <c r="D580" s="908"/>
      <c r="E580" s="908"/>
      <c r="F580" s="908"/>
      <c r="G580" s="951"/>
      <c r="H580" s="908"/>
      <c r="I580" s="908"/>
      <c r="J580" s="908"/>
      <c r="K580" s="908"/>
      <c r="L580" s="951"/>
      <c r="M580" s="908"/>
      <c r="N580" s="908"/>
      <c r="O580" s="908"/>
      <c r="P580" s="908"/>
      <c r="Q580" s="951"/>
      <c r="R580" s="908"/>
      <c r="S580" s="908"/>
      <c r="T580" s="908"/>
      <c r="U580" s="908"/>
      <c r="V580" s="951"/>
      <c r="W580" s="951"/>
      <c r="X580" s="951"/>
      <c r="Y580" s="951"/>
      <c r="Z580" s="951"/>
    </row>
    <row r="581" spans="1:26" ht="12.75" customHeight="1">
      <c r="A581" s="900"/>
      <c r="B581" s="951"/>
      <c r="C581" s="908"/>
      <c r="D581" s="908"/>
      <c r="E581" s="908"/>
      <c r="F581" s="908"/>
      <c r="G581" s="951"/>
      <c r="H581" s="908"/>
      <c r="I581" s="908"/>
      <c r="J581" s="908"/>
      <c r="K581" s="908"/>
      <c r="L581" s="951"/>
      <c r="M581" s="908"/>
      <c r="N581" s="908"/>
      <c r="O581" s="908"/>
      <c r="P581" s="908"/>
      <c r="Q581" s="951"/>
      <c r="R581" s="908"/>
      <c r="S581" s="908"/>
      <c r="T581" s="908"/>
      <c r="U581" s="908"/>
      <c r="V581" s="951"/>
      <c r="W581" s="951"/>
      <c r="X581" s="951"/>
      <c r="Y581" s="951"/>
      <c r="Z581" s="951"/>
    </row>
    <row r="582" spans="1:26" ht="12.75" customHeight="1">
      <c r="A582" s="900"/>
      <c r="B582" s="951"/>
      <c r="C582" s="908"/>
      <c r="D582" s="908"/>
      <c r="E582" s="908"/>
      <c r="F582" s="908"/>
      <c r="G582" s="951"/>
      <c r="H582" s="908"/>
      <c r="I582" s="908"/>
      <c r="J582" s="908"/>
      <c r="K582" s="908"/>
      <c r="L582" s="951"/>
      <c r="M582" s="908"/>
      <c r="N582" s="908"/>
      <c r="O582" s="908"/>
      <c r="P582" s="908"/>
      <c r="Q582" s="951"/>
      <c r="R582" s="908"/>
      <c r="S582" s="908"/>
      <c r="T582" s="908"/>
      <c r="U582" s="908"/>
      <c r="V582" s="951"/>
      <c r="W582" s="951"/>
      <c r="X582" s="951"/>
      <c r="Y582" s="951"/>
      <c r="Z582" s="951"/>
    </row>
    <row r="583" spans="1:26" ht="12.75" customHeight="1">
      <c r="A583" s="900"/>
      <c r="B583" s="951"/>
      <c r="C583" s="908"/>
      <c r="D583" s="908"/>
      <c r="E583" s="908"/>
      <c r="F583" s="908"/>
      <c r="G583" s="951"/>
      <c r="H583" s="908"/>
      <c r="I583" s="908"/>
      <c r="J583" s="908"/>
      <c r="K583" s="908"/>
      <c r="L583" s="951"/>
      <c r="M583" s="908"/>
      <c r="N583" s="908"/>
      <c r="O583" s="908"/>
      <c r="P583" s="908"/>
      <c r="Q583" s="951"/>
      <c r="R583" s="908"/>
      <c r="S583" s="908"/>
      <c r="T583" s="908"/>
      <c r="U583" s="908"/>
      <c r="V583" s="951"/>
      <c r="W583" s="951"/>
      <c r="X583" s="951"/>
      <c r="Y583" s="951"/>
      <c r="Z583" s="951"/>
    </row>
    <row r="584" spans="1:26" ht="12.75" customHeight="1">
      <c r="A584" s="900"/>
      <c r="B584" s="951"/>
      <c r="C584" s="908"/>
      <c r="D584" s="908"/>
      <c r="E584" s="908"/>
      <c r="F584" s="908"/>
      <c r="G584" s="951"/>
      <c r="H584" s="908"/>
      <c r="I584" s="908"/>
      <c r="J584" s="908"/>
      <c r="K584" s="908"/>
      <c r="L584" s="951"/>
      <c r="M584" s="908"/>
      <c r="N584" s="908"/>
      <c r="O584" s="908"/>
      <c r="P584" s="908"/>
      <c r="Q584" s="951"/>
      <c r="R584" s="908"/>
      <c r="S584" s="908"/>
      <c r="T584" s="908"/>
      <c r="U584" s="908"/>
      <c r="V584" s="951"/>
      <c r="W584" s="951"/>
      <c r="X584" s="951"/>
      <c r="Y584" s="951"/>
      <c r="Z584" s="951"/>
    </row>
    <row r="585" spans="1:26" ht="12.75" customHeight="1">
      <c r="A585" s="900"/>
      <c r="B585" s="951"/>
      <c r="C585" s="908"/>
      <c r="D585" s="908"/>
      <c r="E585" s="908"/>
      <c r="F585" s="908"/>
      <c r="G585" s="951"/>
      <c r="H585" s="908"/>
      <c r="I585" s="908"/>
      <c r="J585" s="908"/>
      <c r="K585" s="908"/>
      <c r="L585" s="951"/>
      <c r="M585" s="908"/>
      <c r="N585" s="908"/>
      <c r="O585" s="908"/>
      <c r="P585" s="908"/>
      <c r="Q585" s="951"/>
      <c r="R585" s="908"/>
      <c r="S585" s="908"/>
      <c r="T585" s="908"/>
      <c r="U585" s="908"/>
      <c r="V585" s="951"/>
      <c r="W585" s="951"/>
      <c r="X585" s="951"/>
      <c r="Y585" s="951"/>
      <c r="Z585" s="951"/>
    </row>
    <row r="586" spans="1:26" ht="12.75" customHeight="1">
      <c r="A586" s="900"/>
      <c r="B586" s="951"/>
      <c r="C586" s="908"/>
      <c r="D586" s="908"/>
      <c r="E586" s="908"/>
      <c r="F586" s="908"/>
      <c r="G586" s="951"/>
      <c r="H586" s="908"/>
      <c r="I586" s="908"/>
      <c r="J586" s="908"/>
      <c r="K586" s="908"/>
      <c r="L586" s="951"/>
      <c r="M586" s="908"/>
      <c r="N586" s="908"/>
      <c r="O586" s="908"/>
      <c r="P586" s="908"/>
      <c r="Q586" s="951"/>
      <c r="R586" s="908"/>
      <c r="S586" s="908"/>
      <c r="T586" s="908"/>
      <c r="U586" s="908"/>
      <c r="V586" s="951"/>
      <c r="W586" s="951"/>
      <c r="X586" s="951"/>
      <c r="Y586" s="951"/>
      <c r="Z586" s="951"/>
    </row>
    <row r="587" spans="1:26" ht="12.75" customHeight="1">
      <c r="A587" s="900"/>
      <c r="B587" s="951"/>
      <c r="C587" s="908"/>
      <c r="D587" s="908"/>
      <c r="E587" s="908"/>
      <c r="F587" s="908"/>
      <c r="G587" s="951"/>
      <c r="H587" s="908"/>
      <c r="I587" s="908"/>
      <c r="J587" s="908"/>
      <c r="K587" s="908"/>
      <c r="L587" s="951"/>
      <c r="M587" s="908"/>
      <c r="N587" s="908"/>
      <c r="O587" s="908"/>
      <c r="P587" s="908"/>
      <c r="Q587" s="951"/>
      <c r="R587" s="908"/>
      <c r="S587" s="908"/>
      <c r="T587" s="908"/>
      <c r="U587" s="908"/>
      <c r="V587" s="951"/>
      <c r="W587" s="951"/>
      <c r="X587" s="951"/>
      <c r="Y587" s="951"/>
      <c r="Z587" s="951"/>
    </row>
    <row r="588" spans="1:26" ht="12.75" customHeight="1">
      <c r="A588" s="900"/>
      <c r="B588" s="951"/>
      <c r="C588" s="908"/>
      <c r="D588" s="908"/>
      <c r="E588" s="908"/>
      <c r="F588" s="908"/>
      <c r="G588" s="951"/>
      <c r="H588" s="908"/>
      <c r="I588" s="908"/>
      <c r="J588" s="908"/>
      <c r="K588" s="908"/>
      <c r="L588" s="951"/>
      <c r="M588" s="908"/>
      <c r="N588" s="908"/>
      <c r="O588" s="908"/>
      <c r="P588" s="908"/>
      <c r="Q588" s="951"/>
      <c r="R588" s="908"/>
      <c r="S588" s="908"/>
      <c r="T588" s="908"/>
      <c r="U588" s="908"/>
      <c r="V588" s="951"/>
      <c r="W588" s="951"/>
      <c r="X588" s="951"/>
      <c r="Y588" s="951"/>
      <c r="Z588" s="951"/>
    </row>
    <row r="589" spans="1:26" ht="12.75" customHeight="1">
      <c r="A589" s="900"/>
      <c r="B589" s="951"/>
      <c r="C589" s="908"/>
      <c r="D589" s="908"/>
      <c r="E589" s="908"/>
      <c r="F589" s="908"/>
      <c r="G589" s="951"/>
      <c r="H589" s="908"/>
      <c r="I589" s="908"/>
      <c r="J589" s="908"/>
      <c r="K589" s="908"/>
      <c r="L589" s="951"/>
      <c r="M589" s="908"/>
      <c r="N589" s="908"/>
      <c r="O589" s="908"/>
      <c r="P589" s="908"/>
      <c r="Q589" s="951"/>
      <c r="R589" s="908"/>
      <c r="S589" s="908"/>
      <c r="T589" s="908"/>
      <c r="U589" s="908"/>
      <c r="V589" s="951"/>
      <c r="W589" s="951"/>
      <c r="X589" s="951"/>
      <c r="Y589" s="951"/>
      <c r="Z589" s="951"/>
    </row>
    <row r="590" spans="1:26" ht="12.75" customHeight="1">
      <c r="A590" s="900"/>
      <c r="B590" s="951"/>
      <c r="C590" s="908"/>
      <c r="D590" s="908"/>
      <c r="E590" s="908"/>
      <c r="F590" s="908"/>
      <c r="G590" s="951"/>
      <c r="H590" s="908"/>
      <c r="I590" s="908"/>
      <c r="J590" s="908"/>
      <c r="K590" s="908"/>
      <c r="L590" s="951"/>
      <c r="M590" s="908"/>
      <c r="N590" s="908"/>
      <c r="O590" s="908"/>
      <c r="P590" s="908"/>
      <c r="Q590" s="951"/>
      <c r="R590" s="908"/>
      <c r="S590" s="908"/>
      <c r="T590" s="908"/>
      <c r="U590" s="908"/>
      <c r="V590" s="951"/>
      <c r="W590" s="951"/>
      <c r="X590" s="951"/>
      <c r="Y590" s="951"/>
      <c r="Z590" s="951"/>
    </row>
    <row r="591" spans="1:26" ht="12.75" customHeight="1">
      <c r="A591" s="900"/>
      <c r="B591" s="951"/>
      <c r="C591" s="908"/>
      <c r="D591" s="908"/>
      <c r="E591" s="908"/>
      <c r="F591" s="908"/>
      <c r="G591" s="951"/>
      <c r="H591" s="908"/>
      <c r="I591" s="908"/>
      <c r="J591" s="908"/>
      <c r="K591" s="908"/>
      <c r="L591" s="951"/>
      <c r="M591" s="908"/>
      <c r="N591" s="908"/>
      <c r="O591" s="908"/>
      <c r="P591" s="908"/>
      <c r="Q591" s="951"/>
      <c r="R591" s="908"/>
      <c r="S591" s="908"/>
      <c r="T591" s="908"/>
      <c r="U591" s="908"/>
      <c r="V591" s="951"/>
      <c r="W591" s="951"/>
      <c r="X591" s="951"/>
      <c r="Y591" s="951"/>
      <c r="Z591" s="951"/>
    </row>
    <row r="592" spans="1:26" ht="12.75" customHeight="1">
      <c r="A592" s="900"/>
      <c r="B592" s="951"/>
      <c r="C592" s="908"/>
      <c r="D592" s="908"/>
      <c r="E592" s="908"/>
      <c r="F592" s="908"/>
      <c r="G592" s="951"/>
      <c r="H592" s="908"/>
      <c r="I592" s="908"/>
      <c r="J592" s="908"/>
      <c r="K592" s="908"/>
      <c r="L592" s="951"/>
      <c r="M592" s="908"/>
      <c r="N592" s="908"/>
      <c r="O592" s="908"/>
      <c r="P592" s="908"/>
      <c r="Q592" s="951"/>
      <c r="R592" s="908"/>
      <c r="S592" s="908"/>
      <c r="T592" s="908"/>
      <c r="U592" s="908"/>
      <c r="V592" s="951"/>
      <c r="W592" s="951"/>
      <c r="X592" s="951"/>
      <c r="Y592" s="951"/>
      <c r="Z592" s="951"/>
    </row>
    <row r="593" spans="1:26" ht="12.75" customHeight="1">
      <c r="A593" s="900"/>
      <c r="B593" s="951"/>
      <c r="C593" s="908"/>
      <c r="D593" s="908"/>
      <c r="E593" s="908"/>
      <c r="F593" s="908"/>
      <c r="G593" s="951"/>
      <c r="H593" s="908"/>
      <c r="I593" s="908"/>
      <c r="J593" s="908"/>
      <c r="K593" s="908"/>
      <c r="L593" s="951"/>
      <c r="M593" s="908"/>
      <c r="N593" s="908"/>
      <c r="O593" s="908"/>
      <c r="P593" s="908"/>
      <c r="Q593" s="951"/>
      <c r="R593" s="908"/>
      <c r="S593" s="908"/>
      <c r="T593" s="908"/>
      <c r="U593" s="908"/>
      <c r="V593" s="951"/>
      <c r="W593" s="951"/>
      <c r="X593" s="951"/>
      <c r="Y593" s="951"/>
      <c r="Z593" s="951"/>
    </row>
    <row r="594" spans="1:26" ht="12.75" customHeight="1">
      <c r="A594" s="900"/>
      <c r="B594" s="951"/>
      <c r="C594" s="908"/>
      <c r="D594" s="908"/>
      <c r="E594" s="908"/>
      <c r="F594" s="908"/>
      <c r="G594" s="951"/>
      <c r="H594" s="908"/>
      <c r="I594" s="908"/>
      <c r="J594" s="908"/>
      <c r="K594" s="908"/>
      <c r="L594" s="951"/>
      <c r="M594" s="908"/>
      <c r="N594" s="908"/>
      <c r="O594" s="908"/>
      <c r="P594" s="908"/>
      <c r="Q594" s="951"/>
      <c r="R594" s="908"/>
      <c r="S594" s="908"/>
      <c r="T594" s="908"/>
      <c r="U594" s="908"/>
      <c r="V594" s="951"/>
      <c r="W594" s="951"/>
      <c r="X594" s="951"/>
      <c r="Y594" s="951"/>
      <c r="Z594" s="951"/>
    </row>
    <row r="595" spans="1:26" ht="12.75" customHeight="1">
      <c r="A595" s="900"/>
      <c r="B595" s="951"/>
      <c r="C595" s="908"/>
      <c r="D595" s="908"/>
      <c r="E595" s="908"/>
      <c r="F595" s="908"/>
      <c r="G595" s="951"/>
      <c r="H595" s="908"/>
      <c r="I595" s="908"/>
      <c r="J595" s="908"/>
      <c r="K595" s="908"/>
      <c r="L595" s="951"/>
      <c r="M595" s="908"/>
      <c r="N595" s="908"/>
      <c r="O595" s="908"/>
      <c r="P595" s="908"/>
      <c r="Q595" s="951"/>
      <c r="R595" s="908"/>
      <c r="S595" s="908"/>
      <c r="T595" s="908"/>
      <c r="U595" s="908"/>
      <c r="V595" s="951"/>
      <c r="W595" s="951"/>
      <c r="X595" s="951"/>
      <c r="Y595" s="951"/>
      <c r="Z595" s="951"/>
    </row>
    <row r="596" spans="1:26" ht="12.75" customHeight="1">
      <c r="A596" s="900"/>
      <c r="B596" s="951"/>
      <c r="C596" s="908"/>
      <c r="D596" s="908"/>
      <c r="E596" s="908"/>
      <c r="F596" s="908"/>
      <c r="G596" s="951"/>
      <c r="H596" s="908"/>
      <c r="I596" s="908"/>
      <c r="J596" s="908"/>
      <c r="K596" s="908"/>
      <c r="L596" s="951"/>
      <c r="M596" s="908"/>
      <c r="N596" s="908"/>
      <c r="O596" s="908"/>
      <c r="P596" s="908"/>
      <c r="Q596" s="951"/>
      <c r="R596" s="908"/>
      <c r="S596" s="908"/>
      <c r="T596" s="908"/>
      <c r="U596" s="908"/>
      <c r="V596" s="951"/>
      <c r="W596" s="951"/>
      <c r="X596" s="951"/>
      <c r="Y596" s="951"/>
      <c r="Z596" s="951"/>
    </row>
    <row r="597" spans="1:26" ht="12.75" customHeight="1">
      <c r="A597" s="900"/>
      <c r="B597" s="951"/>
      <c r="C597" s="908"/>
      <c r="D597" s="908"/>
      <c r="E597" s="908"/>
      <c r="F597" s="908"/>
      <c r="G597" s="951"/>
      <c r="H597" s="908"/>
      <c r="I597" s="908"/>
      <c r="J597" s="908"/>
      <c r="K597" s="908"/>
      <c r="L597" s="951"/>
      <c r="M597" s="908"/>
      <c r="N597" s="908"/>
      <c r="O597" s="908"/>
      <c r="P597" s="908"/>
      <c r="Q597" s="951"/>
      <c r="R597" s="908"/>
      <c r="S597" s="908"/>
      <c r="T597" s="908"/>
      <c r="U597" s="908"/>
      <c r="V597" s="951"/>
      <c r="W597" s="951"/>
      <c r="X597" s="951"/>
      <c r="Y597" s="951"/>
      <c r="Z597" s="951"/>
    </row>
    <row r="598" spans="1:26" ht="12.75" customHeight="1">
      <c r="A598" s="900"/>
      <c r="B598" s="951"/>
      <c r="C598" s="908"/>
      <c r="D598" s="908"/>
      <c r="E598" s="908"/>
      <c r="F598" s="908"/>
      <c r="G598" s="951"/>
      <c r="H598" s="908"/>
      <c r="I598" s="908"/>
      <c r="J598" s="908"/>
      <c r="K598" s="908"/>
      <c r="L598" s="951"/>
      <c r="M598" s="908"/>
      <c r="N598" s="908"/>
      <c r="O598" s="908"/>
      <c r="P598" s="908"/>
      <c r="Q598" s="951"/>
      <c r="R598" s="908"/>
      <c r="S598" s="908"/>
      <c r="T598" s="908"/>
      <c r="U598" s="908"/>
      <c r="V598" s="951"/>
      <c r="W598" s="951"/>
      <c r="X598" s="951"/>
      <c r="Y598" s="951"/>
      <c r="Z598" s="951"/>
    </row>
    <row r="599" spans="1:26" ht="12.75" customHeight="1">
      <c r="A599" s="900"/>
      <c r="B599" s="951"/>
      <c r="C599" s="908"/>
      <c r="D599" s="908"/>
      <c r="E599" s="908"/>
      <c r="F599" s="908"/>
      <c r="G599" s="951"/>
      <c r="H599" s="908"/>
      <c r="I599" s="908"/>
      <c r="J599" s="908"/>
      <c r="K599" s="908"/>
      <c r="L599" s="951"/>
      <c r="M599" s="908"/>
      <c r="N599" s="908"/>
      <c r="O599" s="908"/>
      <c r="P599" s="908"/>
      <c r="Q599" s="951"/>
      <c r="R599" s="908"/>
      <c r="S599" s="908"/>
      <c r="T599" s="908"/>
      <c r="U599" s="908"/>
      <c r="V599" s="951"/>
      <c r="W599" s="951"/>
      <c r="X599" s="951"/>
      <c r="Y599" s="951"/>
      <c r="Z599" s="951"/>
    </row>
    <row r="600" spans="1:26" ht="12.75" customHeight="1">
      <c r="A600" s="900"/>
      <c r="B600" s="951"/>
      <c r="C600" s="908"/>
      <c r="D600" s="908"/>
      <c r="E600" s="908"/>
      <c r="F600" s="908"/>
      <c r="G600" s="951"/>
      <c r="H600" s="908"/>
      <c r="I600" s="908"/>
      <c r="J600" s="908"/>
      <c r="K600" s="908"/>
      <c r="L600" s="951"/>
      <c r="M600" s="908"/>
      <c r="N600" s="908"/>
      <c r="O600" s="908"/>
      <c r="P600" s="908"/>
      <c r="Q600" s="951"/>
      <c r="R600" s="908"/>
      <c r="S600" s="908"/>
      <c r="T600" s="908"/>
      <c r="U600" s="908"/>
      <c r="V600" s="951"/>
      <c r="W600" s="951"/>
      <c r="X600" s="951"/>
      <c r="Y600" s="951"/>
      <c r="Z600" s="951"/>
    </row>
    <row r="601" spans="1:26" ht="12.75" customHeight="1">
      <c r="A601" s="900"/>
      <c r="B601" s="951"/>
      <c r="C601" s="908"/>
      <c r="D601" s="908"/>
      <c r="E601" s="908"/>
      <c r="F601" s="908"/>
      <c r="G601" s="951"/>
      <c r="H601" s="908"/>
      <c r="I601" s="908"/>
      <c r="J601" s="908"/>
      <c r="K601" s="908"/>
      <c r="L601" s="951"/>
      <c r="M601" s="908"/>
      <c r="N601" s="908"/>
      <c r="O601" s="908"/>
      <c r="P601" s="908"/>
      <c r="Q601" s="951"/>
      <c r="R601" s="908"/>
      <c r="S601" s="908"/>
      <c r="T601" s="908"/>
      <c r="U601" s="908"/>
      <c r="V601" s="951"/>
      <c r="W601" s="951"/>
      <c r="X601" s="951"/>
      <c r="Y601" s="951"/>
      <c r="Z601" s="951"/>
    </row>
    <row r="602" spans="1:26" ht="12.75" customHeight="1">
      <c r="A602" s="900"/>
      <c r="B602" s="951"/>
      <c r="C602" s="908"/>
      <c r="D602" s="908"/>
      <c r="E602" s="908"/>
      <c r="F602" s="908"/>
      <c r="G602" s="951"/>
      <c r="H602" s="908"/>
      <c r="I602" s="908"/>
      <c r="J602" s="908"/>
      <c r="K602" s="908"/>
      <c r="L602" s="951"/>
      <c r="M602" s="908"/>
      <c r="N602" s="908"/>
      <c r="O602" s="908"/>
      <c r="P602" s="908"/>
      <c r="Q602" s="951"/>
      <c r="R602" s="908"/>
      <c r="S602" s="908"/>
      <c r="T602" s="908"/>
      <c r="U602" s="908"/>
      <c r="V602" s="951"/>
      <c r="W602" s="951"/>
      <c r="X602" s="951"/>
      <c r="Y602" s="951"/>
      <c r="Z602" s="951"/>
    </row>
    <row r="603" spans="1:26" ht="12.75" customHeight="1">
      <c r="A603" s="900"/>
      <c r="B603" s="951"/>
      <c r="C603" s="908"/>
      <c r="D603" s="908"/>
      <c r="E603" s="908"/>
      <c r="F603" s="908"/>
      <c r="G603" s="951"/>
      <c r="H603" s="908"/>
      <c r="I603" s="908"/>
      <c r="J603" s="908"/>
      <c r="K603" s="908"/>
      <c r="L603" s="951"/>
      <c r="M603" s="908"/>
      <c r="N603" s="908"/>
      <c r="O603" s="908"/>
      <c r="P603" s="908"/>
      <c r="Q603" s="951"/>
      <c r="R603" s="908"/>
      <c r="S603" s="908"/>
      <c r="T603" s="908"/>
      <c r="U603" s="908"/>
      <c r="V603" s="951"/>
      <c r="W603" s="951"/>
      <c r="X603" s="951"/>
      <c r="Y603" s="951"/>
      <c r="Z603" s="951"/>
    </row>
    <row r="604" spans="1:26" ht="12.75" customHeight="1">
      <c r="A604" s="900"/>
      <c r="B604" s="951"/>
      <c r="C604" s="908"/>
      <c r="D604" s="908"/>
      <c r="E604" s="908"/>
      <c r="F604" s="908"/>
      <c r="G604" s="951"/>
      <c r="H604" s="908"/>
      <c r="I604" s="908"/>
      <c r="J604" s="908"/>
      <c r="K604" s="908"/>
      <c r="L604" s="951"/>
      <c r="M604" s="908"/>
      <c r="N604" s="908"/>
      <c r="O604" s="908"/>
      <c r="P604" s="908"/>
      <c r="Q604" s="951"/>
      <c r="R604" s="908"/>
      <c r="S604" s="908"/>
      <c r="T604" s="908"/>
      <c r="U604" s="908"/>
      <c r="V604" s="951"/>
      <c r="W604" s="951"/>
      <c r="X604" s="951"/>
      <c r="Y604" s="951"/>
      <c r="Z604" s="951"/>
    </row>
    <row r="605" spans="1:26" ht="12.75" customHeight="1">
      <c r="A605" s="900"/>
      <c r="B605" s="951"/>
      <c r="C605" s="908"/>
      <c r="D605" s="908"/>
      <c r="E605" s="908"/>
      <c r="F605" s="908"/>
      <c r="G605" s="951"/>
      <c r="H605" s="908"/>
      <c r="I605" s="908"/>
      <c r="J605" s="908"/>
      <c r="K605" s="908"/>
      <c r="L605" s="951"/>
      <c r="M605" s="908"/>
      <c r="N605" s="908"/>
      <c r="O605" s="908"/>
      <c r="P605" s="908"/>
      <c r="Q605" s="951"/>
      <c r="R605" s="908"/>
      <c r="S605" s="908"/>
      <c r="T605" s="908"/>
      <c r="U605" s="908"/>
      <c r="V605" s="951"/>
      <c r="W605" s="951"/>
      <c r="X605" s="951"/>
      <c r="Y605" s="951"/>
      <c r="Z605" s="951"/>
    </row>
    <row r="606" spans="1:26" ht="12.75" customHeight="1">
      <c r="A606" s="900"/>
      <c r="B606" s="951"/>
      <c r="C606" s="908"/>
      <c r="D606" s="908"/>
      <c r="E606" s="908"/>
      <c r="F606" s="908"/>
      <c r="G606" s="951"/>
      <c r="H606" s="908"/>
      <c r="I606" s="908"/>
      <c r="J606" s="908"/>
      <c r="K606" s="908"/>
      <c r="L606" s="951"/>
      <c r="M606" s="908"/>
      <c r="N606" s="908"/>
      <c r="O606" s="908"/>
      <c r="P606" s="908"/>
      <c r="Q606" s="951"/>
      <c r="R606" s="908"/>
      <c r="S606" s="908"/>
      <c r="T606" s="908"/>
      <c r="U606" s="908"/>
      <c r="V606" s="951"/>
      <c r="W606" s="951"/>
      <c r="X606" s="951"/>
      <c r="Y606" s="951"/>
      <c r="Z606" s="951"/>
    </row>
    <row r="607" spans="1:26" ht="12.75" customHeight="1">
      <c r="A607" s="900"/>
      <c r="B607" s="951"/>
      <c r="C607" s="908"/>
      <c r="D607" s="908"/>
      <c r="E607" s="908"/>
      <c r="F607" s="908"/>
      <c r="G607" s="951"/>
      <c r="H607" s="908"/>
      <c r="I607" s="908"/>
      <c r="J607" s="908"/>
      <c r="K607" s="908"/>
      <c r="L607" s="951"/>
      <c r="M607" s="908"/>
      <c r="N607" s="908"/>
      <c r="O607" s="908"/>
      <c r="P607" s="908"/>
      <c r="Q607" s="951"/>
      <c r="R607" s="908"/>
      <c r="S607" s="908"/>
      <c r="T607" s="908"/>
      <c r="U607" s="908"/>
      <c r="V607" s="951"/>
      <c r="W607" s="951"/>
      <c r="X607" s="951"/>
      <c r="Y607" s="951"/>
      <c r="Z607" s="951"/>
    </row>
    <row r="608" spans="1:26" ht="12.75" customHeight="1">
      <c r="A608" s="900"/>
      <c r="B608" s="951"/>
      <c r="C608" s="908"/>
      <c r="D608" s="908"/>
      <c r="E608" s="908"/>
      <c r="F608" s="908"/>
      <c r="G608" s="951"/>
      <c r="H608" s="908"/>
      <c r="I608" s="908"/>
      <c r="J608" s="908"/>
      <c r="K608" s="908"/>
      <c r="L608" s="951"/>
      <c r="M608" s="908"/>
      <c r="N608" s="908"/>
      <c r="O608" s="908"/>
      <c r="P608" s="908"/>
      <c r="Q608" s="951"/>
      <c r="R608" s="908"/>
      <c r="S608" s="908"/>
      <c r="T608" s="908"/>
      <c r="U608" s="908"/>
      <c r="V608" s="951"/>
      <c r="W608" s="951"/>
      <c r="X608" s="951"/>
      <c r="Y608" s="951"/>
      <c r="Z608" s="951"/>
    </row>
    <row r="609" spans="1:26" ht="12.75" customHeight="1">
      <c r="A609" s="900"/>
      <c r="B609" s="951"/>
      <c r="C609" s="908"/>
      <c r="D609" s="908"/>
      <c r="E609" s="908"/>
      <c r="F609" s="908"/>
      <c r="G609" s="951"/>
      <c r="H609" s="908"/>
      <c r="I609" s="908"/>
      <c r="J609" s="908"/>
      <c r="K609" s="908"/>
      <c r="L609" s="951"/>
      <c r="M609" s="908"/>
      <c r="N609" s="908"/>
      <c r="O609" s="908"/>
      <c r="P609" s="908"/>
      <c r="Q609" s="951"/>
      <c r="R609" s="908"/>
      <c r="S609" s="908"/>
      <c r="T609" s="908"/>
      <c r="U609" s="908"/>
      <c r="V609" s="951"/>
      <c r="W609" s="951"/>
      <c r="X609" s="951"/>
      <c r="Y609" s="951"/>
      <c r="Z609" s="951"/>
    </row>
    <row r="610" spans="1:26" ht="12.75" customHeight="1">
      <c r="A610" s="900"/>
      <c r="B610" s="951"/>
      <c r="C610" s="908"/>
      <c r="D610" s="908"/>
      <c r="E610" s="908"/>
      <c r="F610" s="908"/>
      <c r="G610" s="951"/>
      <c r="H610" s="908"/>
      <c r="I610" s="908"/>
      <c r="J610" s="908"/>
      <c r="K610" s="908"/>
      <c r="L610" s="951"/>
      <c r="M610" s="908"/>
      <c r="N610" s="908"/>
      <c r="O610" s="908"/>
      <c r="P610" s="908"/>
      <c r="Q610" s="951"/>
      <c r="R610" s="908"/>
      <c r="S610" s="908"/>
      <c r="T610" s="908"/>
      <c r="U610" s="908"/>
      <c r="V610" s="951"/>
      <c r="W610" s="951"/>
      <c r="X610" s="951"/>
      <c r="Y610" s="951"/>
      <c r="Z610" s="951"/>
    </row>
    <row r="611" spans="1:26" ht="12.75" customHeight="1">
      <c r="A611" s="900"/>
      <c r="B611" s="951"/>
      <c r="C611" s="908"/>
      <c r="D611" s="908"/>
      <c r="E611" s="908"/>
      <c r="F611" s="908"/>
      <c r="G611" s="951"/>
      <c r="H611" s="908"/>
      <c r="I611" s="908"/>
      <c r="J611" s="908"/>
      <c r="K611" s="908"/>
      <c r="L611" s="951"/>
      <c r="M611" s="908"/>
      <c r="N611" s="908"/>
      <c r="O611" s="908"/>
      <c r="P611" s="908"/>
      <c r="Q611" s="951"/>
      <c r="R611" s="908"/>
      <c r="S611" s="908"/>
      <c r="T611" s="908"/>
      <c r="U611" s="908"/>
      <c r="V611" s="951"/>
      <c r="W611" s="951"/>
      <c r="X611" s="951"/>
      <c r="Y611" s="951"/>
      <c r="Z611" s="951"/>
    </row>
    <row r="612" spans="1:26" ht="12.75" customHeight="1">
      <c r="A612" s="900"/>
      <c r="B612" s="951"/>
      <c r="C612" s="908"/>
      <c r="D612" s="908"/>
      <c r="E612" s="908"/>
      <c r="F612" s="908"/>
      <c r="G612" s="951"/>
      <c r="H612" s="908"/>
      <c r="I612" s="908"/>
      <c r="J612" s="908"/>
      <c r="K612" s="908"/>
      <c r="L612" s="951"/>
      <c r="M612" s="908"/>
      <c r="N612" s="908"/>
      <c r="O612" s="908"/>
      <c r="P612" s="908"/>
      <c r="Q612" s="951"/>
      <c r="R612" s="908"/>
      <c r="S612" s="908"/>
      <c r="T612" s="908"/>
      <c r="U612" s="908"/>
      <c r="V612" s="951"/>
      <c r="W612" s="951"/>
      <c r="X612" s="951"/>
      <c r="Y612" s="951"/>
      <c r="Z612" s="951"/>
    </row>
    <row r="613" spans="1:26" ht="12.75" customHeight="1">
      <c r="A613" s="900"/>
      <c r="B613" s="951"/>
      <c r="C613" s="908"/>
      <c r="D613" s="908"/>
      <c r="E613" s="908"/>
      <c r="F613" s="908"/>
      <c r="G613" s="951"/>
      <c r="H613" s="908"/>
      <c r="I613" s="908"/>
      <c r="J613" s="908"/>
      <c r="K613" s="908"/>
      <c r="L613" s="951"/>
      <c r="M613" s="908"/>
      <c r="N613" s="908"/>
      <c r="O613" s="908"/>
      <c r="P613" s="908"/>
      <c r="Q613" s="951"/>
      <c r="R613" s="908"/>
      <c r="S613" s="908"/>
      <c r="T613" s="908"/>
      <c r="U613" s="908"/>
      <c r="V613" s="951"/>
      <c r="W613" s="951"/>
      <c r="X613" s="951"/>
      <c r="Y613" s="951"/>
      <c r="Z613" s="951"/>
    </row>
    <row r="614" spans="1:26" ht="12.75" customHeight="1">
      <c r="A614" s="900"/>
      <c r="B614" s="951"/>
      <c r="C614" s="908"/>
      <c r="D614" s="908"/>
      <c r="E614" s="908"/>
      <c r="F614" s="908"/>
      <c r="G614" s="951"/>
      <c r="H614" s="908"/>
      <c r="I614" s="908"/>
      <c r="J614" s="908"/>
      <c r="K614" s="908"/>
      <c r="L614" s="951"/>
      <c r="M614" s="908"/>
      <c r="N614" s="908"/>
      <c r="O614" s="908"/>
      <c r="P614" s="908"/>
      <c r="Q614" s="951"/>
      <c r="R614" s="908"/>
      <c r="S614" s="908"/>
      <c r="T614" s="908"/>
      <c r="U614" s="908"/>
      <c r="V614" s="951"/>
      <c r="W614" s="951"/>
      <c r="X614" s="951"/>
      <c r="Y614" s="951"/>
      <c r="Z614" s="951"/>
    </row>
    <row r="615" spans="1:26" ht="12.75" customHeight="1">
      <c r="A615" s="900"/>
      <c r="B615" s="951"/>
      <c r="C615" s="908"/>
      <c r="D615" s="908"/>
      <c r="E615" s="908"/>
      <c r="F615" s="908"/>
      <c r="G615" s="951"/>
      <c r="H615" s="908"/>
      <c r="I615" s="908"/>
      <c r="J615" s="908"/>
      <c r="K615" s="908"/>
      <c r="L615" s="951"/>
      <c r="M615" s="908"/>
      <c r="N615" s="908"/>
      <c r="O615" s="908"/>
      <c r="P615" s="908"/>
      <c r="Q615" s="951"/>
      <c r="R615" s="908"/>
      <c r="S615" s="908"/>
      <c r="T615" s="908"/>
      <c r="U615" s="908"/>
      <c r="V615" s="951"/>
      <c r="W615" s="951"/>
      <c r="X615" s="951"/>
      <c r="Y615" s="951"/>
      <c r="Z615" s="951"/>
    </row>
    <row r="616" spans="1:26" ht="12.75" customHeight="1">
      <c r="A616" s="900"/>
      <c r="B616" s="951"/>
      <c r="C616" s="908"/>
      <c r="D616" s="908"/>
      <c r="E616" s="908"/>
      <c r="F616" s="908"/>
      <c r="G616" s="951"/>
      <c r="H616" s="908"/>
      <c r="I616" s="908"/>
      <c r="J616" s="908"/>
      <c r="K616" s="908"/>
      <c r="L616" s="951"/>
      <c r="M616" s="908"/>
      <c r="N616" s="908"/>
      <c r="O616" s="908"/>
      <c r="P616" s="908"/>
      <c r="Q616" s="951"/>
      <c r="R616" s="908"/>
      <c r="S616" s="908"/>
      <c r="T616" s="908"/>
      <c r="U616" s="908"/>
      <c r="V616" s="951"/>
      <c r="W616" s="951"/>
      <c r="X616" s="951"/>
      <c r="Y616" s="951"/>
      <c r="Z616" s="951"/>
    </row>
    <row r="617" spans="1:26" ht="12.75" customHeight="1">
      <c r="A617" s="900"/>
      <c r="B617" s="951"/>
      <c r="C617" s="908"/>
      <c r="D617" s="908"/>
      <c r="E617" s="908"/>
      <c r="F617" s="908"/>
      <c r="G617" s="951"/>
      <c r="H617" s="908"/>
      <c r="I617" s="908"/>
      <c r="J617" s="908"/>
      <c r="K617" s="908"/>
      <c r="L617" s="951"/>
      <c r="M617" s="908"/>
      <c r="N617" s="908"/>
      <c r="O617" s="908"/>
      <c r="P617" s="908"/>
      <c r="Q617" s="951"/>
      <c r="R617" s="908"/>
      <c r="S617" s="908"/>
      <c r="T617" s="908"/>
      <c r="U617" s="908"/>
      <c r="V617" s="951"/>
      <c r="W617" s="951"/>
      <c r="X617" s="951"/>
      <c r="Y617" s="951"/>
      <c r="Z617" s="951"/>
    </row>
    <row r="618" spans="1:26" ht="12.75" customHeight="1">
      <c r="A618" s="900"/>
      <c r="B618" s="951"/>
      <c r="C618" s="908"/>
      <c r="D618" s="908"/>
      <c r="E618" s="908"/>
      <c r="F618" s="908"/>
      <c r="G618" s="951"/>
      <c r="H618" s="908"/>
      <c r="I618" s="908"/>
      <c r="J618" s="908"/>
      <c r="K618" s="908"/>
      <c r="L618" s="951"/>
      <c r="M618" s="908"/>
      <c r="N618" s="908"/>
      <c r="O618" s="908"/>
      <c r="P618" s="908"/>
      <c r="Q618" s="951"/>
      <c r="R618" s="908"/>
      <c r="S618" s="908"/>
      <c r="T618" s="908"/>
      <c r="U618" s="908"/>
      <c r="V618" s="951"/>
      <c r="W618" s="951"/>
      <c r="X618" s="951"/>
      <c r="Y618" s="951"/>
      <c r="Z618" s="951"/>
    </row>
    <row r="619" spans="1:26" ht="12.75" customHeight="1">
      <c r="A619" s="900"/>
      <c r="B619" s="951"/>
      <c r="C619" s="908"/>
      <c r="D619" s="908"/>
      <c r="E619" s="908"/>
      <c r="F619" s="908"/>
      <c r="G619" s="951"/>
      <c r="H619" s="908"/>
      <c r="I619" s="908"/>
      <c r="J619" s="908"/>
      <c r="K619" s="908"/>
      <c r="L619" s="951"/>
      <c r="M619" s="908"/>
      <c r="N619" s="908"/>
      <c r="O619" s="908"/>
      <c r="P619" s="908"/>
      <c r="Q619" s="951"/>
      <c r="R619" s="908"/>
      <c r="S619" s="908"/>
      <c r="T619" s="908"/>
      <c r="U619" s="908"/>
      <c r="V619" s="951"/>
      <c r="W619" s="951"/>
      <c r="X619" s="951"/>
      <c r="Y619" s="951"/>
      <c r="Z619" s="951"/>
    </row>
    <row r="620" spans="1:26" ht="12.75" customHeight="1">
      <c r="A620" s="900"/>
      <c r="B620" s="951"/>
      <c r="C620" s="908"/>
      <c r="D620" s="908"/>
      <c r="E620" s="908"/>
      <c r="F620" s="908"/>
      <c r="G620" s="951"/>
      <c r="H620" s="908"/>
      <c r="I620" s="908"/>
      <c r="J620" s="908"/>
      <c r="K620" s="908"/>
      <c r="L620" s="951"/>
      <c r="M620" s="908"/>
      <c r="N620" s="908"/>
      <c r="O620" s="908"/>
      <c r="P620" s="908"/>
      <c r="Q620" s="951"/>
      <c r="R620" s="908"/>
      <c r="S620" s="908"/>
      <c r="T620" s="908"/>
      <c r="U620" s="908"/>
      <c r="V620" s="951"/>
      <c r="W620" s="951"/>
      <c r="X620" s="951"/>
      <c r="Y620" s="951"/>
      <c r="Z620" s="951"/>
    </row>
    <row r="621" spans="1:26" ht="12.75" customHeight="1">
      <c r="A621" s="900"/>
      <c r="B621" s="951"/>
      <c r="C621" s="908"/>
      <c r="D621" s="908"/>
      <c r="E621" s="908"/>
      <c r="F621" s="908"/>
      <c r="G621" s="951"/>
      <c r="H621" s="908"/>
      <c r="I621" s="908"/>
      <c r="J621" s="908"/>
      <c r="K621" s="908"/>
      <c r="L621" s="951"/>
      <c r="M621" s="908"/>
      <c r="N621" s="908"/>
      <c r="O621" s="908"/>
      <c r="P621" s="908"/>
      <c r="Q621" s="951"/>
      <c r="R621" s="908"/>
      <c r="S621" s="908"/>
      <c r="T621" s="908"/>
      <c r="U621" s="908"/>
      <c r="V621" s="951"/>
      <c r="W621" s="951"/>
      <c r="X621" s="951"/>
      <c r="Y621" s="951"/>
      <c r="Z621" s="951"/>
    </row>
    <row r="622" spans="1:26" ht="12.75" customHeight="1">
      <c r="A622" s="900"/>
      <c r="B622" s="951"/>
      <c r="C622" s="908"/>
      <c r="D622" s="908"/>
      <c r="E622" s="908"/>
      <c r="F622" s="908"/>
      <c r="G622" s="951"/>
      <c r="H622" s="908"/>
      <c r="I622" s="908"/>
      <c r="J622" s="908"/>
      <c r="K622" s="908"/>
      <c r="L622" s="951"/>
      <c r="M622" s="908"/>
      <c r="N622" s="908"/>
      <c r="O622" s="908"/>
      <c r="P622" s="908"/>
      <c r="Q622" s="951"/>
      <c r="R622" s="908"/>
      <c r="S622" s="908"/>
      <c r="T622" s="908"/>
      <c r="U622" s="908"/>
      <c r="V622" s="951"/>
      <c r="W622" s="951"/>
      <c r="X622" s="951"/>
      <c r="Y622" s="951"/>
      <c r="Z622" s="951"/>
    </row>
    <row r="623" spans="1:26" ht="12.75" customHeight="1">
      <c r="A623" s="900"/>
      <c r="B623" s="951"/>
      <c r="C623" s="908"/>
      <c r="D623" s="908"/>
      <c r="E623" s="908"/>
      <c r="F623" s="908"/>
      <c r="G623" s="951"/>
      <c r="H623" s="908"/>
      <c r="I623" s="908"/>
      <c r="J623" s="908"/>
      <c r="K623" s="908"/>
      <c r="L623" s="951"/>
      <c r="M623" s="908"/>
      <c r="N623" s="908"/>
      <c r="O623" s="908"/>
      <c r="P623" s="908"/>
      <c r="Q623" s="951"/>
      <c r="R623" s="908"/>
      <c r="S623" s="908"/>
      <c r="T623" s="908"/>
      <c r="U623" s="908"/>
      <c r="V623" s="951"/>
      <c r="W623" s="951"/>
      <c r="X623" s="951"/>
      <c r="Y623" s="951"/>
      <c r="Z623" s="951"/>
    </row>
    <row r="624" spans="1:26" ht="12.75" customHeight="1">
      <c r="A624" s="900"/>
      <c r="B624" s="951"/>
      <c r="C624" s="908"/>
      <c r="D624" s="908"/>
      <c r="E624" s="908"/>
      <c r="F624" s="908"/>
      <c r="G624" s="951"/>
      <c r="H624" s="908"/>
      <c r="I624" s="908"/>
      <c r="J624" s="908"/>
      <c r="K624" s="908"/>
      <c r="L624" s="951"/>
      <c r="M624" s="908"/>
      <c r="N624" s="908"/>
      <c r="O624" s="908"/>
      <c r="P624" s="908"/>
      <c r="Q624" s="951"/>
      <c r="R624" s="908"/>
      <c r="S624" s="908"/>
      <c r="T624" s="908"/>
      <c r="U624" s="908"/>
      <c r="V624" s="951"/>
      <c r="W624" s="951"/>
      <c r="X624" s="951"/>
      <c r="Y624" s="951"/>
      <c r="Z624" s="951"/>
    </row>
    <row r="625" spans="1:26" ht="12.75" customHeight="1">
      <c r="A625" s="900"/>
      <c r="B625" s="951"/>
      <c r="C625" s="908"/>
      <c r="D625" s="908"/>
      <c r="E625" s="908"/>
      <c r="F625" s="908"/>
      <c r="G625" s="951"/>
      <c r="H625" s="908"/>
      <c r="I625" s="908"/>
      <c r="J625" s="908"/>
      <c r="K625" s="908"/>
      <c r="L625" s="951"/>
      <c r="M625" s="908"/>
      <c r="N625" s="908"/>
      <c r="O625" s="908"/>
      <c r="P625" s="908"/>
      <c r="Q625" s="951"/>
      <c r="R625" s="908"/>
      <c r="S625" s="908"/>
      <c r="T625" s="908"/>
      <c r="U625" s="908"/>
      <c r="V625" s="951"/>
      <c r="W625" s="951"/>
      <c r="X625" s="951"/>
      <c r="Y625" s="951"/>
      <c r="Z625" s="951"/>
    </row>
    <row r="626" spans="1:26" ht="12.75" customHeight="1">
      <c r="A626" s="900"/>
      <c r="B626" s="951"/>
      <c r="C626" s="908"/>
      <c r="D626" s="908"/>
      <c r="E626" s="908"/>
      <c r="F626" s="908"/>
      <c r="G626" s="951"/>
      <c r="H626" s="908"/>
      <c r="I626" s="908"/>
      <c r="J626" s="908"/>
      <c r="K626" s="908"/>
      <c r="L626" s="951"/>
      <c r="M626" s="908"/>
      <c r="N626" s="908"/>
      <c r="O626" s="908"/>
      <c r="P626" s="908"/>
      <c r="Q626" s="951"/>
      <c r="R626" s="908"/>
      <c r="S626" s="908"/>
      <c r="T626" s="908"/>
      <c r="U626" s="908"/>
      <c r="V626" s="951"/>
      <c r="W626" s="951"/>
      <c r="X626" s="951"/>
      <c r="Y626" s="951"/>
      <c r="Z626" s="951"/>
    </row>
    <row r="627" spans="1:26" ht="12.75" customHeight="1">
      <c r="A627" s="900"/>
      <c r="B627" s="951"/>
      <c r="C627" s="908"/>
      <c r="D627" s="908"/>
      <c r="E627" s="908"/>
      <c r="F627" s="908"/>
      <c r="G627" s="951"/>
      <c r="H627" s="908"/>
      <c r="I627" s="908"/>
      <c r="J627" s="908"/>
      <c r="K627" s="908"/>
      <c r="L627" s="951"/>
      <c r="M627" s="908"/>
      <c r="N627" s="908"/>
      <c r="O627" s="908"/>
      <c r="P627" s="908"/>
      <c r="Q627" s="951"/>
      <c r="R627" s="908"/>
      <c r="S627" s="908"/>
      <c r="T627" s="908"/>
      <c r="U627" s="908"/>
      <c r="V627" s="951"/>
      <c r="W627" s="951"/>
      <c r="X627" s="951"/>
      <c r="Y627" s="951"/>
      <c r="Z627" s="951"/>
    </row>
    <row r="628" spans="1:26" ht="12.75" customHeight="1">
      <c r="A628" s="900"/>
      <c r="B628" s="951"/>
      <c r="C628" s="908"/>
      <c r="D628" s="908"/>
      <c r="E628" s="908"/>
      <c r="F628" s="908"/>
      <c r="G628" s="951"/>
      <c r="H628" s="908"/>
      <c r="I628" s="908"/>
      <c r="J628" s="908"/>
      <c r="K628" s="908"/>
      <c r="L628" s="951"/>
      <c r="M628" s="908"/>
      <c r="N628" s="908"/>
      <c r="O628" s="908"/>
      <c r="P628" s="908"/>
      <c r="Q628" s="951"/>
      <c r="R628" s="908"/>
      <c r="S628" s="908"/>
      <c r="T628" s="908"/>
      <c r="U628" s="908"/>
      <c r="V628" s="951"/>
      <c r="W628" s="951"/>
      <c r="X628" s="951"/>
      <c r="Y628" s="951"/>
      <c r="Z628" s="951"/>
    </row>
    <row r="629" spans="1:26" ht="12.75" customHeight="1">
      <c r="A629" s="900"/>
      <c r="B629" s="951"/>
      <c r="C629" s="908"/>
      <c r="D629" s="908"/>
      <c r="E629" s="908"/>
      <c r="F629" s="908"/>
      <c r="G629" s="951"/>
      <c r="H629" s="908"/>
      <c r="I629" s="908"/>
      <c r="J629" s="908"/>
      <c r="K629" s="908"/>
      <c r="L629" s="951"/>
      <c r="M629" s="908"/>
      <c r="N629" s="908"/>
      <c r="O629" s="908"/>
      <c r="P629" s="908"/>
      <c r="Q629" s="951"/>
      <c r="R629" s="908"/>
      <c r="S629" s="908"/>
      <c r="T629" s="908"/>
      <c r="U629" s="908"/>
      <c r="V629" s="951"/>
      <c r="W629" s="951"/>
      <c r="X629" s="951"/>
      <c r="Y629" s="951"/>
      <c r="Z629" s="951"/>
    </row>
    <row r="630" spans="1:26" ht="12.75" customHeight="1">
      <c r="A630" s="900"/>
      <c r="B630" s="951"/>
      <c r="C630" s="908"/>
      <c r="D630" s="908"/>
      <c r="E630" s="908"/>
      <c r="F630" s="908"/>
      <c r="G630" s="951"/>
      <c r="H630" s="908"/>
      <c r="I630" s="908"/>
      <c r="J630" s="908"/>
      <c r="K630" s="908"/>
      <c r="L630" s="951"/>
      <c r="M630" s="908"/>
      <c r="N630" s="908"/>
      <c r="O630" s="908"/>
      <c r="P630" s="908"/>
      <c r="Q630" s="951"/>
      <c r="R630" s="908"/>
      <c r="S630" s="908"/>
      <c r="T630" s="908"/>
      <c r="U630" s="908"/>
      <c r="V630" s="951"/>
      <c r="W630" s="951"/>
      <c r="X630" s="951"/>
      <c r="Y630" s="951"/>
      <c r="Z630" s="951"/>
    </row>
    <row r="631" spans="1:26" ht="12.75" customHeight="1">
      <c r="A631" s="900"/>
      <c r="B631" s="951"/>
      <c r="C631" s="908"/>
      <c r="D631" s="908"/>
      <c r="E631" s="908"/>
      <c r="F631" s="908"/>
      <c r="G631" s="951"/>
      <c r="H631" s="908"/>
      <c r="I631" s="908"/>
      <c r="J631" s="908"/>
      <c r="K631" s="908"/>
      <c r="L631" s="951"/>
      <c r="M631" s="908"/>
      <c r="N631" s="908"/>
      <c r="O631" s="908"/>
      <c r="P631" s="908"/>
      <c r="Q631" s="951"/>
      <c r="R631" s="908"/>
      <c r="S631" s="908"/>
      <c r="T631" s="908"/>
      <c r="U631" s="908"/>
      <c r="V631" s="951"/>
      <c r="W631" s="951"/>
      <c r="X631" s="951"/>
      <c r="Y631" s="951"/>
      <c r="Z631" s="951"/>
    </row>
    <row r="632" spans="1:26" ht="12.75" customHeight="1">
      <c r="A632" s="900"/>
      <c r="B632" s="951"/>
      <c r="C632" s="908"/>
      <c r="D632" s="908"/>
      <c r="E632" s="908"/>
      <c r="F632" s="908"/>
      <c r="G632" s="951"/>
      <c r="H632" s="908"/>
      <c r="I632" s="908"/>
      <c r="J632" s="908"/>
      <c r="K632" s="908"/>
      <c r="L632" s="951"/>
      <c r="M632" s="908"/>
      <c r="N632" s="908"/>
      <c r="O632" s="908"/>
      <c r="P632" s="908"/>
      <c r="Q632" s="951"/>
      <c r="R632" s="908"/>
      <c r="S632" s="908"/>
      <c r="T632" s="908"/>
      <c r="U632" s="908"/>
      <c r="V632" s="951"/>
      <c r="W632" s="951"/>
      <c r="X632" s="951"/>
      <c r="Y632" s="951"/>
      <c r="Z632" s="951"/>
    </row>
    <row r="633" spans="1:26" ht="12.75" customHeight="1">
      <c r="A633" s="900"/>
      <c r="B633" s="951"/>
      <c r="C633" s="908"/>
      <c r="D633" s="908"/>
      <c r="E633" s="908"/>
      <c r="F633" s="908"/>
      <c r="G633" s="951"/>
      <c r="H633" s="908"/>
      <c r="I633" s="908"/>
      <c r="J633" s="908"/>
      <c r="K633" s="908"/>
      <c r="L633" s="951"/>
      <c r="M633" s="908"/>
      <c r="N633" s="908"/>
      <c r="O633" s="908"/>
      <c r="P633" s="908"/>
      <c r="Q633" s="951"/>
      <c r="R633" s="908"/>
      <c r="S633" s="908"/>
      <c r="T633" s="908"/>
      <c r="U633" s="908"/>
      <c r="V633" s="951"/>
      <c r="W633" s="951"/>
      <c r="X633" s="951"/>
      <c r="Y633" s="951"/>
      <c r="Z633" s="951"/>
    </row>
    <row r="634" spans="1:26" ht="12.75" customHeight="1">
      <c r="A634" s="900"/>
      <c r="B634" s="951"/>
      <c r="C634" s="908"/>
      <c r="D634" s="908"/>
      <c r="E634" s="908"/>
      <c r="F634" s="908"/>
      <c r="G634" s="951"/>
      <c r="H634" s="908"/>
      <c r="I634" s="908"/>
      <c r="J634" s="908"/>
      <c r="K634" s="908"/>
      <c r="L634" s="951"/>
      <c r="M634" s="908"/>
      <c r="N634" s="908"/>
      <c r="O634" s="908"/>
      <c r="P634" s="908"/>
      <c r="Q634" s="951"/>
      <c r="R634" s="908"/>
      <c r="S634" s="908"/>
      <c r="T634" s="908"/>
      <c r="U634" s="908"/>
      <c r="V634" s="951"/>
      <c r="W634" s="951"/>
      <c r="X634" s="951"/>
      <c r="Y634" s="951"/>
      <c r="Z634" s="951"/>
    </row>
    <row r="635" spans="1:26" ht="12.75" customHeight="1">
      <c r="A635" s="900"/>
      <c r="B635" s="951"/>
      <c r="C635" s="908"/>
      <c r="D635" s="908"/>
      <c r="E635" s="908"/>
      <c r="F635" s="908"/>
      <c r="G635" s="951"/>
      <c r="H635" s="908"/>
      <c r="I635" s="908"/>
      <c r="J635" s="908"/>
      <c r="K635" s="908"/>
      <c r="L635" s="951"/>
      <c r="M635" s="908"/>
      <c r="N635" s="908"/>
      <c r="O635" s="908"/>
      <c r="P635" s="908"/>
      <c r="Q635" s="951"/>
      <c r="R635" s="908"/>
      <c r="S635" s="908"/>
      <c r="T635" s="908"/>
      <c r="U635" s="908"/>
      <c r="V635" s="951"/>
      <c r="W635" s="951"/>
      <c r="X635" s="951"/>
      <c r="Y635" s="951"/>
      <c r="Z635" s="951"/>
    </row>
    <row r="636" spans="1:26" ht="12.75" customHeight="1">
      <c r="A636" s="900"/>
      <c r="B636" s="951"/>
      <c r="C636" s="908"/>
      <c r="D636" s="908"/>
      <c r="E636" s="908"/>
      <c r="F636" s="908"/>
      <c r="G636" s="951"/>
      <c r="H636" s="908"/>
      <c r="I636" s="908"/>
      <c r="J636" s="908"/>
      <c r="K636" s="908"/>
      <c r="L636" s="951"/>
      <c r="M636" s="908"/>
      <c r="N636" s="908"/>
      <c r="O636" s="908"/>
      <c r="P636" s="908"/>
      <c r="Q636" s="951"/>
      <c r="R636" s="908"/>
      <c r="S636" s="908"/>
      <c r="T636" s="908"/>
      <c r="U636" s="908"/>
      <c r="V636" s="951"/>
      <c r="W636" s="951"/>
      <c r="X636" s="951"/>
      <c r="Y636" s="951"/>
      <c r="Z636" s="951"/>
    </row>
    <row r="637" spans="1:26" ht="12.75" customHeight="1">
      <c r="A637" s="900"/>
      <c r="B637" s="951"/>
      <c r="C637" s="908"/>
      <c r="D637" s="908"/>
      <c r="E637" s="908"/>
      <c r="F637" s="908"/>
      <c r="G637" s="951"/>
      <c r="H637" s="908"/>
      <c r="I637" s="908"/>
      <c r="J637" s="908"/>
      <c r="K637" s="908"/>
      <c r="L637" s="951"/>
      <c r="M637" s="908"/>
      <c r="N637" s="908"/>
      <c r="O637" s="908"/>
      <c r="P637" s="908"/>
      <c r="Q637" s="951"/>
      <c r="R637" s="908"/>
      <c r="S637" s="908"/>
      <c r="T637" s="908"/>
      <c r="U637" s="908"/>
      <c r="V637" s="951"/>
      <c r="W637" s="951"/>
      <c r="X637" s="951"/>
      <c r="Y637" s="951"/>
      <c r="Z637" s="951"/>
    </row>
    <row r="638" spans="1:26" ht="12.75" customHeight="1">
      <c r="A638" s="900"/>
      <c r="B638" s="951"/>
      <c r="C638" s="908"/>
      <c r="D638" s="908"/>
      <c r="E638" s="908"/>
      <c r="F638" s="908"/>
      <c r="G638" s="951"/>
      <c r="H638" s="908"/>
      <c r="I638" s="908"/>
      <c r="J638" s="908"/>
      <c r="K638" s="908"/>
      <c r="L638" s="951"/>
      <c r="M638" s="908"/>
      <c r="N638" s="908"/>
      <c r="O638" s="908"/>
      <c r="P638" s="908"/>
      <c r="Q638" s="951"/>
      <c r="R638" s="908"/>
      <c r="S638" s="908"/>
      <c r="T638" s="908"/>
      <c r="U638" s="908"/>
      <c r="V638" s="951"/>
      <c r="W638" s="951"/>
      <c r="X638" s="951"/>
      <c r="Y638" s="951"/>
      <c r="Z638" s="951"/>
    </row>
    <row r="639" spans="1:26" ht="12.75" customHeight="1">
      <c r="A639" s="900"/>
      <c r="B639" s="951"/>
      <c r="C639" s="908"/>
      <c r="D639" s="908"/>
      <c r="E639" s="908"/>
      <c r="F639" s="908"/>
      <c r="G639" s="951"/>
      <c r="H639" s="908"/>
      <c r="I639" s="908"/>
      <c r="J639" s="908"/>
      <c r="K639" s="908"/>
      <c r="L639" s="951"/>
      <c r="M639" s="908"/>
      <c r="N639" s="908"/>
      <c r="O639" s="908"/>
      <c r="P639" s="908"/>
      <c r="Q639" s="951"/>
      <c r="R639" s="908"/>
      <c r="S639" s="908"/>
      <c r="T639" s="908"/>
      <c r="U639" s="908"/>
      <c r="V639" s="951"/>
      <c r="W639" s="951"/>
      <c r="X639" s="951"/>
      <c r="Y639" s="951"/>
      <c r="Z639" s="951"/>
    </row>
    <row r="640" spans="1:26" ht="12.75" customHeight="1">
      <c r="A640" s="900"/>
      <c r="B640" s="951"/>
      <c r="C640" s="908"/>
      <c r="D640" s="908"/>
      <c r="E640" s="908"/>
      <c r="F640" s="908"/>
      <c r="G640" s="951"/>
      <c r="H640" s="908"/>
      <c r="I640" s="908"/>
      <c r="J640" s="908"/>
      <c r="K640" s="908"/>
      <c r="L640" s="951"/>
      <c r="M640" s="908"/>
      <c r="N640" s="908"/>
      <c r="O640" s="908"/>
      <c r="P640" s="908"/>
      <c r="Q640" s="951"/>
      <c r="R640" s="908"/>
      <c r="S640" s="908"/>
      <c r="T640" s="908"/>
      <c r="U640" s="908"/>
      <c r="V640" s="951"/>
      <c r="W640" s="951"/>
      <c r="X640" s="951"/>
      <c r="Y640" s="951"/>
      <c r="Z640" s="951"/>
    </row>
    <row r="641" spans="1:26" ht="12.75" customHeight="1">
      <c r="A641" s="900"/>
      <c r="B641" s="951"/>
      <c r="C641" s="908"/>
      <c r="D641" s="908"/>
      <c r="E641" s="908"/>
      <c r="F641" s="908"/>
      <c r="G641" s="951"/>
      <c r="H641" s="908"/>
      <c r="I641" s="908"/>
      <c r="J641" s="908"/>
      <c r="K641" s="908"/>
      <c r="L641" s="951"/>
      <c r="M641" s="908"/>
      <c r="N641" s="908"/>
      <c r="O641" s="908"/>
      <c r="P641" s="908"/>
      <c r="Q641" s="951"/>
      <c r="R641" s="908"/>
      <c r="S641" s="908"/>
      <c r="T641" s="908"/>
      <c r="U641" s="908"/>
      <c r="V641" s="951"/>
      <c r="W641" s="951"/>
      <c r="X641" s="951"/>
      <c r="Y641" s="951"/>
      <c r="Z641" s="951"/>
    </row>
    <row r="642" spans="1:26" ht="12.75" customHeight="1">
      <c r="A642" s="900"/>
      <c r="B642" s="951"/>
      <c r="C642" s="908"/>
      <c r="D642" s="908"/>
      <c r="E642" s="908"/>
      <c r="F642" s="908"/>
      <c r="G642" s="951"/>
      <c r="H642" s="908"/>
      <c r="I642" s="908"/>
      <c r="J642" s="908"/>
      <c r="K642" s="908"/>
      <c r="L642" s="951"/>
      <c r="M642" s="908"/>
      <c r="N642" s="908"/>
      <c r="O642" s="908"/>
      <c r="P642" s="908"/>
      <c r="Q642" s="951"/>
      <c r="R642" s="908"/>
      <c r="S642" s="908"/>
      <c r="T642" s="908"/>
      <c r="U642" s="908"/>
      <c r="V642" s="951"/>
      <c r="W642" s="951"/>
      <c r="X642" s="951"/>
      <c r="Y642" s="951"/>
      <c r="Z642" s="951"/>
    </row>
    <row r="643" spans="1:26" ht="12.75" customHeight="1">
      <c r="A643" s="900"/>
      <c r="B643" s="951"/>
      <c r="C643" s="908"/>
      <c r="D643" s="908"/>
      <c r="E643" s="908"/>
      <c r="F643" s="908"/>
      <c r="G643" s="951"/>
      <c r="H643" s="908"/>
      <c r="I643" s="908"/>
      <c r="J643" s="908"/>
      <c r="K643" s="908"/>
      <c r="L643" s="951"/>
      <c r="M643" s="908"/>
      <c r="N643" s="908"/>
      <c r="O643" s="908"/>
      <c r="P643" s="908"/>
      <c r="Q643" s="951"/>
      <c r="R643" s="908"/>
      <c r="S643" s="908"/>
      <c r="T643" s="908"/>
      <c r="U643" s="908"/>
      <c r="V643" s="951"/>
      <c r="W643" s="951"/>
      <c r="X643" s="951"/>
      <c r="Y643" s="951"/>
      <c r="Z643" s="951"/>
    </row>
    <row r="644" spans="1:26" ht="12.75" customHeight="1">
      <c r="A644" s="900"/>
      <c r="B644" s="951"/>
      <c r="C644" s="908"/>
      <c r="D644" s="908"/>
      <c r="E644" s="908"/>
      <c r="F644" s="908"/>
      <c r="G644" s="951"/>
      <c r="H644" s="908"/>
      <c r="I644" s="908"/>
      <c r="J644" s="908"/>
      <c r="K644" s="908"/>
      <c r="L644" s="951"/>
      <c r="M644" s="908"/>
      <c r="N644" s="908"/>
      <c r="O644" s="908"/>
      <c r="P644" s="908"/>
      <c r="Q644" s="951"/>
      <c r="R644" s="908"/>
      <c r="S644" s="908"/>
      <c r="T644" s="908"/>
      <c r="U644" s="908"/>
      <c r="V644" s="951"/>
      <c r="W644" s="951"/>
      <c r="X644" s="951"/>
      <c r="Y644" s="951"/>
      <c r="Z644" s="951"/>
    </row>
    <row r="645" spans="1:26" ht="12.75" customHeight="1">
      <c r="A645" s="900"/>
      <c r="B645" s="951"/>
      <c r="C645" s="908"/>
      <c r="D645" s="908"/>
      <c r="E645" s="908"/>
      <c r="F645" s="908"/>
      <c r="G645" s="951"/>
      <c r="H645" s="908"/>
      <c r="I645" s="908"/>
      <c r="J645" s="908"/>
      <c r="K645" s="908"/>
      <c r="L645" s="951"/>
      <c r="M645" s="908"/>
      <c r="N645" s="908"/>
      <c r="O645" s="908"/>
      <c r="P645" s="908"/>
      <c r="Q645" s="951"/>
      <c r="R645" s="908"/>
      <c r="S645" s="908"/>
      <c r="T645" s="908"/>
      <c r="U645" s="908"/>
      <c r="V645" s="951"/>
      <c r="W645" s="951"/>
      <c r="X645" s="951"/>
      <c r="Y645" s="951"/>
      <c r="Z645" s="951"/>
    </row>
    <row r="646" spans="1:26" ht="12.75" customHeight="1">
      <c r="A646" s="900"/>
      <c r="B646" s="951"/>
      <c r="C646" s="908"/>
      <c r="D646" s="908"/>
      <c r="E646" s="908"/>
      <c r="F646" s="908"/>
      <c r="G646" s="951"/>
      <c r="H646" s="908"/>
      <c r="I646" s="908"/>
      <c r="J646" s="908"/>
      <c r="K646" s="908"/>
      <c r="L646" s="951"/>
      <c r="M646" s="908"/>
      <c r="N646" s="908"/>
      <c r="O646" s="908"/>
      <c r="P646" s="908"/>
      <c r="Q646" s="951"/>
      <c r="R646" s="908"/>
      <c r="S646" s="908"/>
      <c r="T646" s="908"/>
      <c r="U646" s="908"/>
      <c r="V646" s="951"/>
      <c r="W646" s="951"/>
      <c r="X646" s="951"/>
      <c r="Y646" s="951"/>
      <c r="Z646" s="951"/>
    </row>
    <row r="647" spans="1:26" ht="12.75" customHeight="1">
      <c r="A647" s="900"/>
      <c r="B647" s="951"/>
      <c r="C647" s="908"/>
      <c r="D647" s="908"/>
      <c r="E647" s="908"/>
      <c r="F647" s="908"/>
      <c r="G647" s="951"/>
      <c r="H647" s="908"/>
      <c r="I647" s="908"/>
      <c r="J647" s="908"/>
      <c r="K647" s="908"/>
      <c r="L647" s="951"/>
      <c r="M647" s="908"/>
      <c r="N647" s="908"/>
      <c r="O647" s="908"/>
      <c r="P647" s="908"/>
      <c r="Q647" s="951"/>
      <c r="R647" s="908"/>
      <c r="S647" s="908"/>
      <c r="T647" s="908"/>
      <c r="U647" s="908"/>
      <c r="V647" s="951"/>
      <c r="W647" s="951"/>
      <c r="X647" s="951"/>
      <c r="Y647" s="951"/>
      <c r="Z647" s="951"/>
    </row>
    <row r="648" spans="1:26" ht="12.75" customHeight="1">
      <c r="A648" s="900"/>
      <c r="B648" s="951"/>
      <c r="C648" s="908"/>
      <c r="D648" s="908"/>
      <c r="E648" s="908"/>
      <c r="F648" s="908"/>
      <c r="G648" s="951"/>
      <c r="H648" s="908"/>
      <c r="I648" s="908"/>
      <c r="J648" s="908"/>
      <c r="K648" s="908"/>
      <c r="L648" s="951"/>
      <c r="M648" s="908"/>
      <c r="N648" s="908"/>
      <c r="O648" s="908"/>
      <c r="P648" s="908"/>
      <c r="Q648" s="951"/>
      <c r="R648" s="908"/>
      <c r="S648" s="908"/>
      <c r="T648" s="908"/>
      <c r="U648" s="908"/>
      <c r="V648" s="951"/>
      <c r="W648" s="951"/>
      <c r="X648" s="951"/>
      <c r="Y648" s="951"/>
      <c r="Z648" s="951"/>
    </row>
    <row r="649" spans="1:26" ht="12.75" customHeight="1">
      <c r="A649" s="900"/>
      <c r="B649" s="951"/>
      <c r="C649" s="908"/>
      <c r="D649" s="908"/>
      <c r="E649" s="908"/>
      <c r="F649" s="908"/>
      <c r="G649" s="951"/>
      <c r="H649" s="908"/>
      <c r="I649" s="908"/>
      <c r="J649" s="908"/>
      <c r="K649" s="908"/>
      <c r="L649" s="951"/>
      <c r="M649" s="908"/>
      <c r="N649" s="908"/>
      <c r="O649" s="908"/>
      <c r="P649" s="908"/>
      <c r="Q649" s="951"/>
      <c r="R649" s="908"/>
      <c r="S649" s="908"/>
      <c r="T649" s="908"/>
      <c r="U649" s="908"/>
      <c r="V649" s="951"/>
      <c r="W649" s="951"/>
      <c r="X649" s="951"/>
      <c r="Y649" s="951"/>
      <c r="Z649" s="951"/>
    </row>
    <row r="650" spans="1:26" ht="12.75" customHeight="1">
      <c r="A650" s="900"/>
      <c r="B650" s="951"/>
      <c r="C650" s="908"/>
      <c r="D650" s="908"/>
      <c r="E650" s="908"/>
      <c r="F650" s="908"/>
      <c r="G650" s="951"/>
      <c r="H650" s="908"/>
      <c r="I650" s="908"/>
      <c r="J650" s="908"/>
      <c r="K650" s="908"/>
      <c r="L650" s="951"/>
      <c r="M650" s="908"/>
      <c r="N650" s="908"/>
      <c r="O650" s="908"/>
      <c r="P650" s="908"/>
      <c r="Q650" s="951"/>
      <c r="R650" s="908"/>
      <c r="S650" s="908"/>
      <c r="T650" s="908"/>
      <c r="U650" s="908"/>
      <c r="V650" s="951"/>
      <c r="W650" s="951"/>
      <c r="X650" s="951"/>
      <c r="Y650" s="951"/>
      <c r="Z650" s="951"/>
    </row>
    <row r="651" spans="1:26" ht="12.75" customHeight="1">
      <c r="A651" s="900"/>
      <c r="B651" s="951"/>
      <c r="C651" s="908"/>
      <c r="D651" s="908"/>
      <c r="E651" s="908"/>
      <c r="F651" s="908"/>
      <c r="G651" s="951"/>
      <c r="H651" s="908"/>
      <c r="I651" s="908"/>
      <c r="J651" s="908"/>
      <c r="K651" s="908"/>
      <c r="L651" s="951"/>
      <c r="M651" s="908"/>
      <c r="N651" s="908"/>
      <c r="O651" s="908"/>
      <c r="P651" s="908"/>
      <c r="Q651" s="951"/>
      <c r="R651" s="908"/>
      <c r="S651" s="908"/>
      <c r="T651" s="908"/>
      <c r="U651" s="908"/>
      <c r="V651" s="951"/>
      <c r="W651" s="951"/>
      <c r="X651" s="951"/>
      <c r="Y651" s="951"/>
      <c r="Z651" s="951"/>
    </row>
    <row r="652" spans="1:26" ht="12.75" customHeight="1">
      <c r="A652" s="900"/>
      <c r="B652" s="951"/>
      <c r="C652" s="908"/>
      <c r="D652" s="908"/>
      <c r="E652" s="908"/>
      <c r="F652" s="908"/>
      <c r="G652" s="951"/>
      <c r="H652" s="908"/>
      <c r="I652" s="908"/>
      <c r="J652" s="908"/>
      <c r="K652" s="908"/>
      <c r="L652" s="951"/>
      <c r="M652" s="908"/>
      <c r="N652" s="908"/>
      <c r="O652" s="908"/>
      <c r="P652" s="908"/>
      <c r="Q652" s="951"/>
      <c r="R652" s="908"/>
      <c r="S652" s="908"/>
      <c r="T652" s="908"/>
      <c r="U652" s="908"/>
      <c r="V652" s="951"/>
      <c r="W652" s="951"/>
      <c r="X652" s="951"/>
      <c r="Y652" s="951"/>
      <c r="Z652" s="951"/>
    </row>
    <row r="653" spans="1:26" ht="12.75" customHeight="1">
      <c r="A653" s="900"/>
      <c r="B653" s="951"/>
      <c r="C653" s="908"/>
      <c r="D653" s="908"/>
      <c r="E653" s="908"/>
      <c r="F653" s="908"/>
      <c r="G653" s="951"/>
      <c r="H653" s="908"/>
      <c r="I653" s="908"/>
      <c r="J653" s="908"/>
      <c r="K653" s="908"/>
      <c r="L653" s="951"/>
      <c r="M653" s="908"/>
      <c r="N653" s="908"/>
      <c r="O653" s="908"/>
      <c r="P653" s="908"/>
      <c r="Q653" s="951"/>
      <c r="R653" s="908"/>
      <c r="S653" s="908"/>
      <c r="T653" s="908"/>
      <c r="U653" s="908"/>
      <c r="V653" s="951"/>
      <c r="W653" s="951"/>
      <c r="X653" s="951"/>
      <c r="Y653" s="951"/>
      <c r="Z653" s="951"/>
    </row>
    <row r="654" spans="1:26" ht="12.75" customHeight="1">
      <c r="A654" s="900"/>
      <c r="B654" s="951"/>
      <c r="C654" s="908"/>
      <c r="D654" s="908"/>
      <c r="E654" s="908"/>
      <c r="F654" s="908"/>
      <c r="G654" s="951"/>
      <c r="H654" s="908"/>
      <c r="I654" s="908"/>
      <c r="J654" s="908"/>
      <c r="K654" s="908"/>
      <c r="L654" s="951"/>
      <c r="M654" s="908"/>
      <c r="N654" s="908"/>
      <c r="O654" s="908"/>
      <c r="P654" s="908"/>
      <c r="Q654" s="951"/>
      <c r="R654" s="908"/>
      <c r="S654" s="908"/>
      <c r="T654" s="908"/>
      <c r="U654" s="908"/>
      <c r="V654" s="951"/>
      <c r="W654" s="951"/>
      <c r="X654" s="951"/>
      <c r="Y654" s="951"/>
      <c r="Z654" s="951"/>
    </row>
    <row r="655" spans="1:26" ht="12.75" customHeight="1">
      <c r="A655" s="900"/>
      <c r="B655" s="951"/>
      <c r="C655" s="908"/>
      <c r="D655" s="908"/>
      <c r="E655" s="908"/>
      <c r="F655" s="908"/>
      <c r="G655" s="951"/>
      <c r="H655" s="908"/>
      <c r="I655" s="908"/>
      <c r="J655" s="908"/>
      <c r="K655" s="908"/>
      <c r="L655" s="951"/>
      <c r="M655" s="908"/>
      <c r="N655" s="908"/>
      <c r="O655" s="908"/>
      <c r="P655" s="908"/>
      <c r="Q655" s="951"/>
      <c r="R655" s="908"/>
      <c r="S655" s="908"/>
      <c r="T655" s="908"/>
      <c r="U655" s="908"/>
      <c r="V655" s="951"/>
      <c r="W655" s="951"/>
      <c r="X655" s="951"/>
      <c r="Y655" s="951"/>
      <c r="Z655" s="951"/>
    </row>
    <row r="656" spans="1:26" ht="12.75" customHeight="1">
      <c r="A656" s="900"/>
      <c r="B656" s="951"/>
      <c r="C656" s="908"/>
      <c r="D656" s="908"/>
      <c r="E656" s="908"/>
      <c r="F656" s="908"/>
      <c r="G656" s="951"/>
      <c r="H656" s="908"/>
      <c r="I656" s="908"/>
      <c r="J656" s="908"/>
      <c r="K656" s="908"/>
      <c r="L656" s="951"/>
      <c r="M656" s="908"/>
      <c r="N656" s="908"/>
      <c r="O656" s="908"/>
      <c r="P656" s="908"/>
      <c r="Q656" s="951"/>
      <c r="R656" s="908"/>
      <c r="S656" s="908"/>
      <c r="T656" s="908"/>
      <c r="U656" s="908"/>
      <c r="V656" s="951"/>
      <c r="W656" s="951"/>
      <c r="X656" s="951"/>
      <c r="Y656" s="951"/>
      <c r="Z656" s="951"/>
    </row>
    <row r="657" spans="1:26" ht="12.75" customHeight="1">
      <c r="A657" s="900"/>
      <c r="B657" s="951"/>
      <c r="C657" s="908"/>
      <c r="D657" s="908"/>
      <c r="E657" s="908"/>
      <c r="F657" s="908"/>
      <c r="G657" s="951"/>
      <c r="H657" s="908"/>
      <c r="I657" s="908"/>
      <c r="J657" s="908"/>
      <c r="K657" s="908"/>
      <c r="L657" s="951"/>
      <c r="M657" s="908"/>
      <c r="N657" s="908"/>
      <c r="O657" s="908"/>
      <c r="P657" s="908"/>
      <c r="Q657" s="951"/>
      <c r="R657" s="908"/>
      <c r="S657" s="908"/>
      <c r="T657" s="908"/>
      <c r="U657" s="908"/>
      <c r="V657" s="951"/>
      <c r="W657" s="951"/>
      <c r="X657" s="951"/>
      <c r="Y657" s="951"/>
      <c r="Z657" s="951"/>
    </row>
    <row r="658" spans="1:26" ht="12.75" customHeight="1">
      <c r="A658" s="900"/>
      <c r="B658" s="951"/>
      <c r="C658" s="908"/>
      <c r="D658" s="908"/>
      <c r="E658" s="908"/>
      <c r="F658" s="908"/>
      <c r="G658" s="951"/>
      <c r="H658" s="908"/>
      <c r="I658" s="908"/>
      <c r="J658" s="908"/>
      <c r="K658" s="908"/>
      <c r="L658" s="951"/>
      <c r="M658" s="908"/>
      <c r="N658" s="908"/>
      <c r="O658" s="908"/>
      <c r="P658" s="908"/>
      <c r="Q658" s="951"/>
      <c r="R658" s="908"/>
      <c r="S658" s="908"/>
      <c r="T658" s="908"/>
      <c r="U658" s="908"/>
      <c r="V658" s="951"/>
      <c r="W658" s="951"/>
      <c r="X658" s="951"/>
      <c r="Y658" s="951"/>
      <c r="Z658" s="951"/>
    </row>
    <row r="659" spans="1:26" ht="12.75" customHeight="1">
      <c r="A659" s="900"/>
      <c r="B659" s="951"/>
      <c r="C659" s="908"/>
      <c r="D659" s="908"/>
      <c r="E659" s="908"/>
      <c r="F659" s="908"/>
      <c r="G659" s="951"/>
      <c r="H659" s="908"/>
      <c r="I659" s="908"/>
      <c r="J659" s="908"/>
      <c r="K659" s="908"/>
      <c r="L659" s="951"/>
      <c r="M659" s="908"/>
      <c r="N659" s="908"/>
      <c r="O659" s="908"/>
      <c r="P659" s="908"/>
      <c r="Q659" s="951"/>
      <c r="R659" s="908"/>
      <c r="S659" s="908"/>
      <c r="T659" s="908"/>
      <c r="U659" s="908"/>
      <c r="V659" s="951"/>
      <c r="W659" s="951"/>
      <c r="X659" s="951"/>
      <c r="Y659" s="951"/>
      <c r="Z659" s="951"/>
    </row>
    <row r="660" spans="1:26" ht="12.75" customHeight="1">
      <c r="A660" s="900"/>
      <c r="B660" s="951"/>
      <c r="C660" s="908"/>
      <c r="D660" s="908"/>
      <c r="E660" s="908"/>
      <c r="F660" s="908"/>
      <c r="G660" s="951"/>
      <c r="H660" s="908"/>
      <c r="I660" s="908"/>
      <c r="J660" s="908"/>
      <c r="K660" s="908"/>
      <c r="L660" s="951"/>
      <c r="M660" s="908"/>
      <c r="N660" s="908"/>
      <c r="O660" s="908"/>
      <c r="P660" s="908"/>
      <c r="Q660" s="951"/>
      <c r="R660" s="908"/>
      <c r="S660" s="908"/>
      <c r="T660" s="908"/>
      <c r="U660" s="908"/>
      <c r="V660" s="951"/>
      <c r="W660" s="951"/>
      <c r="X660" s="951"/>
      <c r="Y660" s="951"/>
      <c r="Z660" s="951"/>
    </row>
    <row r="661" spans="1:26" ht="12.75" customHeight="1">
      <c r="A661" s="900"/>
      <c r="B661" s="951"/>
      <c r="C661" s="908"/>
      <c r="D661" s="908"/>
      <c r="E661" s="908"/>
      <c r="F661" s="908"/>
      <c r="G661" s="951"/>
      <c r="H661" s="908"/>
      <c r="I661" s="908"/>
      <c r="J661" s="908"/>
      <c r="K661" s="908"/>
      <c r="L661" s="951"/>
      <c r="M661" s="908"/>
      <c r="N661" s="908"/>
      <c r="O661" s="908"/>
      <c r="P661" s="908"/>
      <c r="Q661" s="951"/>
      <c r="R661" s="908"/>
      <c r="S661" s="908"/>
      <c r="T661" s="908"/>
      <c r="U661" s="908"/>
      <c r="V661" s="951"/>
      <c r="W661" s="951"/>
      <c r="X661" s="951"/>
      <c r="Y661" s="951"/>
      <c r="Z661" s="951"/>
    </row>
    <row r="662" spans="1:26" ht="12.75" customHeight="1">
      <c r="A662" s="900"/>
      <c r="B662" s="951"/>
      <c r="C662" s="908"/>
      <c r="D662" s="908"/>
      <c r="E662" s="908"/>
      <c r="F662" s="908"/>
      <c r="G662" s="951"/>
      <c r="H662" s="908"/>
      <c r="I662" s="908"/>
      <c r="J662" s="908"/>
      <c r="K662" s="908"/>
      <c r="L662" s="951"/>
      <c r="M662" s="908"/>
      <c r="N662" s="908"/>
      <c r="O662" s="908"/>
      <c r="P662" s="908"/>
      <c r="Q662" s="951"/>
      <c r="R662" s="908"/>
      <c r="S662" s="908"/>
      <c r="T662" s="908"/>
      <c r="U662" s="908"/>
      <c r="V662" s="951"/>
      <c r="W662" s="951"/>
      <c r="X662" s="951"/>
      <c r="Y662" s="951"/>
      <c r="Z662" s="951"/>
    </row>
    <row r="663" spans="1:26" ht="12.75" customHeight="1">
      <c r="A663" s="900"/>
      <c r="B663" s="951"/>
      <c r="C663" s="908"/>
      <c r="D663" s="908"/>
      <c r="E663" s="908"/>
      <c r="F663" s="908"/>
      <c r="G663" s="951"/>
      <c r="H663" s="908"/>
      <c r="I663" s="908"/>
      <c r="J663" s="908"/>
      <c r="K663" s="908"/>
      <c r="L663" s="951"/>
      <c r="M663" s="908"/>
      <c r="N663" s="908"/>
      <c r="O663" s="908"/>
      <c r="P663" s="908"/>
      <c r="Q663" s="951"/>
      <c r="R663" s="908"/>
      <c r="S663" s="908"/>
      <c r="T663" s="908"/>
      <c r="U663" s="908"/>
      <c r="V663" s="951"/>
      <c r="W663" s="951"/>
      <c r="X663" s="951"/>
      <c r="Y663" s="951"/>
      <c r="Z663" s="951"/>
    </row>
    <row r="664" spans="1:26" ht="12.75" customHeight="1">
      <c r="A664" s="900"/>
      <c r="B664" s="951"/>
      <c r="C664" s="908"/>
      <c r="D664" s="908"/>
      <c r="E664" s="908"/>
      <c r="F664" s="908"/>
      <c r="G664" s="951"/>
      <c r="H664" s="908"/>
      <c r="I664" s="908"/>
      <c r="J664" s="908"/>
      <c r="K664" s="908"/>
      <c r="L664" s="951"/>
      <c r="M664" s="908"/>
      <c r="N664" s="908"/>
      <c r="O664" s="908"/>
      <c r="P664" s="908"/>
      <c r="Q664" s="951"/>
      <c r="R664" s="908"/>
      <c r="S664" s="908"/>
      <c r="T664" s="908"/>
      <c r="U664" s="908"/>
      <c r="V664" s="951"/>
      <c r="W664" s="951"/>
      <c r="X664" s="951"/>
      <c r="Y664" s="951"/>
      <c r="Z664" s="951"/>
    </row>
    <row r="665" spans="1:26" ht="12.75" customHeight="1">
      <c r="A665" s="900"/>
      <c r="B665" s="951"/>
      <c r="C665" s="908"/>
      <c r="D665" s="908"/>
      <c r="E665" s="908"/>
      <c r="F665" s="908"/>
      <c r="G665" s="951"/>
      <c r="H665" s="908"/>
      <c r="I665" s="908"/>
      <c r="J665" s="908"/>
      <c r="K665" s="908"/>
      <c r="L665" s="951"/>
      <c r="M665" s="908"/>
      <c r="N665" s="908"/>
      <c r="O665" s="908"/>
      <c r="P665" s="908"/>
      <c r="Q665" s="951"/>
      <c r="R665" s="908"/>
      <c r="S665" s="908"/>
      <c r="T665" s="908"/>
      <c r="U665" s="908"/>
      <c r="V665" s="951"/>
      <c r="W665" s="951"/>
      <c r="X665" s="951"/>
      <c r="Y665" s="951"/>
      <c r="Z665" s="951"/>
    </row>
    <row r="666" spans="1:26" ht="12.75" customHeight="1">
      <c r="A666" s="900"/>
      <c r="B666" s="951"/>
      <c r="C666" s="908"/>
      <c r="D666" s="908"/>
      <c r="E666" s="908"/>
      <c r="F666" s="908"/>
      <c r="G666" s="951"/>
      <c r="H666" s="908"/>
      <c r="I666" s="908"/>
      <c r="J666" s="908"/>
      <c r="K666" s="908"/>
      <c r="L666" s="951"/>
      <c r="M666" s="908"/>
      <c r="N666" s="908"/>
      <c r="O666" s="908"/>
      <c r="P666" s="908"/>
      <c r="Q666" s="951"/>
      <c r="R666" s="908"/>
      <c r="S666" s="908"/>
      <c r="T666" s="908"/>
      <c r="U666" s="908"/>
      <c r="V666" s="951"/>
      <c r="W666" s="951"/>
      <c r="X666" s="951"/>
      <c r="Y666" s="951"/>
      <c r="Z666" s="951"/>
    </row>
    <row r="667" spans="1:26" ht="12.75" customHeight="1">
      <c r="A667" s="900"/>
      <c r="B667" s="951"/>
      <c r="C667" s="908"/>
      <c r="D667" s="908"/>
      <c r="E667" s="908"/>
      <c r="F667" s="908"/>
      <c r="G667" s="951"/>
      <c r="H667" s="908"/>
      <c r="I667" s="908"/>
      <c r="J667" s="908"/>
      <c r="K667" s="908"/>
      <c r="L667" s="951"/>
      <c r="M667" s="908"/>
      <c r="N667" s="908"/>
      <c r="O667" s="908"/>
      <c r="P667" s="908"/>
      <c r="Q667" s="951"/>
      <c r="R667" s="908"/>
      <c r="S667" s="908"/>
      <c r="T667" s="908"/>
      <c r="U667" s="908"/>
      <c r="V667" s="951"/>
      <c r="W667" s="951"/>
      <c r="X667" s="951"/>
      <c r="Y667" s="951"/>
      <c r="Z667" s="951"/>
    </row>
    <row r="668" spans="1:26" ht="12.75" customHeight="1">
      <c r="A668" s="900"/>
      <c r="B668" s="951"/>
      <c r="C668" s="908"/>
      <c r="D668" s="908"/>
      <c r="E668" s="908"/>
      <c r="F668" s="908"/>
      <c r="G668" s="951"/>
      <c r="H668" s="908"/>
      <c r="I668" s="908"/>
      <c r="J668" s="908"/>
      <c r="K668" s="908"/>
      <c r="L668" s="951"/>
      <c r="M668" s="908"/>
      <c r="N668" s="908"/>
      <c r="O668" s="908"/>
      <c r="P668" s="908"/>
      <c r="Q668" s="951"/>
      <c r="R668" s="908"/>
      <c r="S668" s="908"/>
      <c r="T668" s="908"/>
      <c r="U668" s="908"/>
      <c r="V668" s="951"/>
      <c r="W668" s="951"/>
      <c r="X668" s="951"/>
      <c r="Y668" s="951"/>
      <c r="Z668" s="951"/>
    </row>
    <row r="669" spans="1:26" ht="12.75" customHeight="1">
      <c r="A669" s="900"/>
      <c r="B669" s="951"/>
      <c r="C669" s="908"/>
      <c r="D669" s="908"/>
      <c r="E669" s="908"/>
      <c r="F669" s="908"/>
      <c r="G669" s="951"/>
      <c r="H669" s="908"/>
      <c r="I669" s="908"/>
      <c r="J669" s="908"/>
      <c r="K669" s="908"/>
      <c r="L669" s="951"/>
      <c r="M669" s="908"/>
      <c r="N669" s="908"/>
      <c r="O669" s="908"/>
      <c r="P669" s="908"/>
      <c r="Q669" s="951"/>
      <c r="R669" s="908"/>
      <c r="S669" s="908"/>
      <c r="T669" s="908"/>
      <c r="U669" s="908"/>
      <c r="V669" s="951"/>
      <c r="W669" s="951"/>
      <c r="X669" s="951"/>
      <c r="Y669" s="951"/>
      <c r="Z669" s="951"/>
    </row>
    <row r="670" spans="1:26" ht="12.75" customHeight="1">
      <c r="A670" s="900"/>
      <c r="B670" s="951"/>
      <c r="C670" s="908"/>
      <c r="D670" s="908"/>
      <c r="E670" s="908"/>
      <c r="F670" s="908"/>
      <c r="G670" s="951"/>
      <c r="H670" s="908"/>
      <c r="I670" s="908"/>
      <c r="J670" s="908"/>
      <c r="K670" s="908"/>
      <c r="L670" s="951"/>
      <c r="M670" s="908"/>
      <c r="N670" s="908"/>
      <c r="O670" s="908"/>
      <c r="P670" s="908"/>
      <c r="Q670" s="951"/>
      <c r="R670" s="908"/>
      <c r="S670" s="908"/>
      <c r="T670" s="908"/>
      <c r="U670" s="908"/>
      <c r="V670" s="951"/>
      <c r="W670" s="951"/>
      <c r="X670" s="951"/>
      <c r="Y670" s="951"/>
      <c r="Z670" s="951"/>
    </row>
    <row r="671" spans="1:26" ht="12.75" customHeight="1">
      <c r="A671" s="900"/>
      <c r="B671" s="951"/>
      <c r="C671" s="908"/>
      <c r="D671" s="908"/>
      <c r="E671" s="908"/>
      <c r="F671" s="908"/>
      <c r="G671" s="951"/>
      <c r="H671" s="908"/>
      <c r="I671" s="908"/>
      <c r="J671" s="908"/>
      <c r="K671" s="908"/>
      <c r="L671" s="951"/>
      <c r="M671" s="908"/>
      <c r="N671" s="908"/>
      <c r="O671" s="908"/>
      <c r="P671" s="908"/>
      <c r="Q671" s="951"/>
      <c r="R671" s="908"/>
      <c r="S671" s="908"/>
      <c r="T671" s="908"/>
      <c r="U671" s="908"/>
      <c r="V671" s="951"/>
      <c r="W671" s="951"/>
      <c r="X671" s="951"/>
      <c r="Y671" s="951"/>
      <c r="Z671" s="951"/>
    </row>
    <row r="672" spans="1:26" ht="12.75" customHeight="1">
      <c r="A672" s="900"/>
      <c r="B672" s="951"/>
      <c r="C672" s="908"/>
      <c r="D672" s="908"/>
      <c r="E672" s="908"/>
      <c r="F672" s="908"/>
      <c r="G672" s="951"/>
      <c r="H672" s="908"/>
      <c r="I672" s="908"/>
      <c r="J672" s="908"/>
      <c r="K672" s="908"/>
      <c r="L672" s="951"/>
      <c r="M672" s="908"/>
      <c r="N672" s="908"/>
      <c r="O672" s="908"/>
      <c r="P672" s="908"/>
      <c r="Q672" s="951"/>
      <c r="R672" s="908"/>
      <c r="S672" s="908"/>
      <c r="T672" s="908"/>
      <c r="U672" s="908"/>
      <c r="V672" s="951"/>
      <c r="W672" s="951"/>
      <c r="X672" s="951"/>
      <c r="Y672" s="951"/>
      <c r="Z672" s="951"/>
    </row>
    <row r="673" spans="1:26" ht="12.75" customHeight="1">
      <c r="A673" s="900"/>
      <c r="B673" s="951"/>
      <c r="C673" s="908"/>
      <c r="D673" s="908"/>
      <c r="E673" s="908"/>
      <c r="F673" s="908"/>
      <c r="G673" s="951"/>
      <c r="H673" s="908"/>
      <c r="I673" s="908"/>
      <c r="J673" s="908"/>
      <c r="K673" s="908"/>
      <c r="L673" s="951"/>
      <c r="M673" s="908"/>
      <c r="N673" s="908"/>
      <c r="O673" s="908"/>
      <c r="P673" s="908"/>
      <c r="Q673" s="951"/>
      <c r="R673" s="908"/>
      <c r="S673" s="908"/>
      <c r="T673" s="908"/>
      <c r="U673" s="908"/>
      <c r="V673" s="951"/>
      <c r="W673" s="951"/>
      <c r="X673" s="951"/>
      <c r="Y673" s="951"/>
      <c r="Z673" s="951"/>
    </row>
    <row r="674" spans="1:26" ht="12.75" customHeight="1">
      <c r="A674" s="900"/>
      <c r="B674" s="951"/>
      <c r="C674" s="908"/>
      <c r="D674" s="908"/>
      <c r="E674" s="908"/>
      <c r="F674" s="908"/>
      <c r="G674" s="951"/>
      <c r="H674" s="908"/>
      <c r="I674" s="908"/>
      <c r="J674" s="908"/>
      <c r="K674" s="908"/>
      <c r="L674" s="951"/>
      <c r="M674" s="908"/>
      <c r="N674" s="908"/>
      <c r="O674" s="908"/>
      <c r="P674" s="908"/>
      <c r="Q674" s="951"/>
      <c r="R674" s="908"/>
      <c r="S674" s="908"/>
      <c r="T674" s="908"/>
      <c r="U674" s="908"/>
      <c r="V674" s="951"/>
      <c r="W674" s="951"/>
      <c r="X674" s="951"/>
      <c r="Y674" s="951"/>
      <c r="Z674" s="951"/>
    </row>
    <row r="675" spans="1:26" ht="12.75" customHeight="1">
      <c r="A675" s="900"/>
      <c r="B675" s="951"/>
      <c r="C675" s="908"/>
      <c r="D675" s="908"/>
      <c r="E675" s="908"/>
      <c r="F675" s="908"/>
      <c r="G675" s="951"/>
      <c r="H675" s="908"/>
      <c r="I675" s="908"/>
      <c r="J675" s="908"/>
      <c r="K675" s="908"/>
      <c r="L675" s="951"/>
      <c r="M675" s="908"/>
      <c r="N675" s="908"/>
      <c r="O675" s="908"/>
      <c r="P675" s="908"/>
      <c r="Q675" s="951"/>
      <c r="R675" s="908"/>
      <c r="S675" s="908"/>
      <c r="T675" s="908"/>
      <c r="U675" s="908"/>
      <c r="V675" s="951"/>
      <c r="W675" s="951"/>
      <c r="X675" s="951"/>
      <c r="Y675" s="951"/>
      <c r="Z675" s="951"/>
    </row>
    <row r="676" spans="1:26" ht="12.75" customHeight="1">
      <c r="A676" s="900"/>
      <c r="B676" s="951"/>
      <c r="C676" s="908"/>
      <c r="D676" s="908"/>
      <c r="E676" s="908"/>
      <c r="F676" s="908"/>
      <c r="G676" s="951"/>
      <c r="H676" s="908"/>
      <c r="I676" s="908"/>
      <c r="J676" s="908"/>
      <c r="K676" s="908"/>
      <c r="L676" s="951"/>
      <c r="M676" s="908"/>
      <c r="N676" s="908"/>
      <c r="O676" s="908"/>
      <c r="P676" s="908"/>
      <c r="Q676" s="951"/>
      <c r="R676" s="908"/>
      <c r="S676" s="908"/>
      <c r="T676" s="908"/>
      <c r="U676" s="908"/>
      <c r="V676" s="951"/>
      <c r="W676" s="951"/>
      <c r="X676" s="951"/>
      <c r="Y676" s="951"/>
      <c r="Z676" s="951"/>
    </row>
    <row r="677" spans="1:26" ht="12.75" customHeight="1">
      <c r="A677" s="900"/>
      <c r="B677" s="951"/>
      <c r="C677" s="908"/>
      <c r="D677" s="908"/>
      <c r="E677" s="908"/>
      <c r="F677" s="908"/>
      <c r="G677" s="951"/>
      <c r="H677" s="908"/>
      <c r="I677" s="908"/>
      <c r="J677" s="908"/>
      <c r="K677" s="908"/>
      <c r="L677" s="951"/>
      <c r="M677" s="908"/>
      <c r="N677" s="908"/>
      <c r="O677" s="908"/>
      <c r="P677" s="908"/>
      <c r="Q677" s="951"/>
      <c r="R677" s="908"/>
      <c r="S677" s="908"/>
      <c r="T677" s="908"/>
      <c r="U677" s="908"/>
      <c r="V677" s="951"/>
      <c r="W677" s="951"/>
      <c r="X677" s="951"/>
      <c r="Y677" s="951"/>
      <c r="Z677" s="951"/>
    </row>
    <row r="678" spans="1:26" ht="12.75" customHeight="1">
      <c r="A678" s="900"/>
      <c r="B678" s="951"/>
      <c r="C678" s="908"/>
      <c r="D678" s="908"/>
      <c r="E678" s="908"/>
      <c r="F678" s="908"/>
      <c r="G678" s="951"/>
      <c r="H678" s="908"/>
      <c r="I678" s="908"/>
      <c r="J678" s="908"/>
      <c r="K678" s="908"/>
      <c r="L678" s="951"/>
      <c r="M678" s="908"/>
      <c r="N678" s="908"/>
      <c r="O678" s="908"/>
      <c r="P678" s="908"/>
      <c r="Q678" s="951"/>
      <c r="R678" s="908"/>
      <c r="S678" s="908"/>
      <c r="T678" s="908"/>
      <c r="U678" s="908"/>
      <c r="V678" s="951"/>
      <c r="W678" s="951"/>
      <c r="X678" s="951"/>
      <c r="Y678" s="951"/>
      <c r="Z678" s="951"/>
    </row>
    <row r="679" spans="1:26" ht="12.75" customHeight="1">
      <c r="A679" s="900"/>
      <c r="B679" s="951"/>
      <c r="C679" s="908"/>
      <c r="D679" s="908"/>
      <c r="E679" s="908"/>
      <c r="F679" s="908"/>
      <c r="G679" s="951"/>
      <c r="H679" s="908"/>
      <c r="I679" s="908"/>
      <c r="J679" s="908"/>
      <c r="K679" s="908"/>
      <c r="L679" s="951"/>
      <c r="M679" s="908"/>
      <c r="N679" s="908"/>
      <c r="O679" s="908"/>
      <c r="P679" s="908"/>
      <c r="Q679" s="951"/>
      <c r="R679" s="908"/>
      <c r="S679" s="908"/>
      <c r="T679" s="908"/>
      <c r="U679" s="908"/>
      <c r="V679" s="951"/>
      <c r="W679" s="951"/>
      <c r="X679" s="951"/>
      <c r="Y679" s="951"/>
      <c r="Z679" s="951"/>
    </row>
    <row r="680" spans="1:26" ht="12.75" customHeight="1">
      <c r="A680" s="900"/>
      <c r="B680" s="951"/>
      <c r="C680" s="908"/>
      <c r="D680" s="908"/>
      <c r="E680" s="908"/>
      <c r="F680" s="908"/>
      <c r="G680" s="951"/>
      <c r="H680" s="908"/>
      <c r="I680" s="908"/>
      <c r="J680" s="908"/>
      <c r="K680" s="908"/>
      <c r="L680" s="951"/>
      <c r="M680" s="908"/>
      <c r="N680" s="908"/>
      <c r="O680" s="908"/>
      <c r="P680" s="908"/>
      <c r="Q680" s="951"/>
      <c r="R680" s="908"/>
      <c r="S680" s="908"/>
      <c r="T680" s="908"/>
      <c r="U680" s="908"/>
      <c r="V680" s="951"/>
      <c r="W680" s="951"/>
      <c r="X680" s="951"/>
      <c r="Y680" s="951"/>
      <c r="Z680" s="951"/>
    </row>
    <row r="681" spans="1:26" ht="12.75" customHeight="1">
      <c r="A681" s="900"/>
      <c r="B681" s="951"/>
      <c r="C681" s="908"/>
      <c r="D681" s="908"/>
      <c r="E681" s="908"/>
      <c r="F681" s="908"/>
      <c r="G681" s="951"/>
      <c r="H681" s="908"/>
      <c r="I681" s="908"/>
      <c r="J681" s="908"/>
      <c r="K681" s="908"/>
      <c r="L681" s="951"/>
      <c r="M681" s="908"/>
      <c r="N681" s="908"/>
      <c r="O681" s="908"/>
      <c r="P681" s="908"/>
      <c r="Q681" s="951"/>
      <c r="R681" s="908"/>
      <c r="S681" s="908"/>
      <c r="T681" s="908"/>
      <c r="U681" s="908"/>
      <c r="V681" s="951"/>
      <c r="W681" s="951"/>
      <c r="X681" s="951"/>
      <c r="Y681" s="951"/>
      <c r="Z681" s="951"/>
    </row>
    <row r="682" spans="1:26" ht="12.75" customHeight="1">
      <c r="A682" s="900"/>
      <c r="B682" s="951"/>
      <c r="C682" s="908"/>
      <c r="D682" s="908"/>
      <c r="E682" s="908"/>
      <c r="F682" s="908"/>
      <c r="G682" s="951"/>
      <c r="H682" s="908"/>
      <c r="I682" s="908"/>
      <c r="J682" s="908"/>
      <c r="K682" s="908"/>
      <c r="L682" s="951"/>
      <c r="M682" s="908"/>
      <c r="N682" s="908"/>
      <c r="O682" s="908"/>
      <c r="P682" s="908"/>
      <c r="Q682" s="951"/>
      <c r="R682" s="908"/>
      <c r="S682" s="908"/>
      <c r="T682" s="908"/>
      <c r="U682" s="908"/>
      <c r="V682" s="951"/>
      <c r="W682" s="951"/>
      <c r="X682" s="951"/>
      <c r="Y682" s="951"/>
      <c r="Z682" s="951"/>
    </row>
    <row r="683" spans="1:26" ht="12.75" customHeight="1">
      <c r="A683" s="900"/>
      <c r="B683" s="951"/>
      <c r="C683" s="908"/>
      <c r="D683" s="908"/>
      <c r="E683" s="908"/>
      <c r="F683" s="908"/>
      <c r="G683" s="951"/>
      <c r="H683" s="908"/>
      <c r="I683" s="908"/>
      <c r="J683" s="908"/>
      <c r="K683" s="908"/>
      <c r="L683" s="951"/>
      <c r="M683" s="908"/>
      <c r="N683" s="908"/>
      <c r="O683" s="908"/>
      <c r="P683" s="908"/>
      <c r="Q683" s="951"/>
      <c r="R683" s="908"/>
      <c r="S683" s="908"/>
      <c r="T683" s="908"/>
      <c r="U683" s="908"/>
      <c r="V683" s="951"/>
      <c r="W683" s="951"/>
      <c r="X683" s="951"/>
      <c r="Y683" s="951"/>
      <c r="Z683" s="951"/>
    </row>
    <row r="684" spans="1:26" ht="12.75" customHeight="1">
      <c r="A684" s="900"/>
      <c r="B684" s="951"/>
      <c r="C684" s="908"/>
      <c r="D684" s="908"/>
      <c r="E684" s="908"/>
      <c r="F684" s="908"/>
      <c r="G684" s="951"/>
      <c r="H684" s="908"/>
      <c r="I684" s="908"/>
      <c r="J684" s="908"/>
      <c r="K684" s="908"/>
      <c r="L684" s="951"/>
      <c r="M684" s="908"/>
      <c r="N684" s="908"/>
      <c r="O684" s="908"/>
      <c r="P684" s="908"/>
      <c r="Q684" s="951"/>
      <c r="R684" s="908"/>
      <c r="S684" s="908"/>
      <c r="T684" s="908"/>
      <c r="U684" s="908"/>
      <c r="V684" s="951"/>
      <c r="W684" s="951"/>
      <c r="X684" s="951"/>
      <c r="Y684" s="951"/>
      <c r="Z684" s="951"/>
    </row>
    <row r="685" spans="1:26" ht="12.75" customHeight="1">
      <c r="A685" s="900"/>
      <c r="B685" s="951"/>
      <c r="C685" s="908"/>
      <c r="D685" s="908"/>
      <c r="E685" s="908"/>
      <c r="F685" s="908"/>
      <c r="G685" s="951"/>
      <c r="H685" s="908"/>
      <c r="I685" s="908"/>
      <c r="J685" s="908"/>
      <c r="K685" s="908"/>
      <c r="L685" s="951"/>
      <c r="M685" s="908"/>
      <c r="N685" s="908"/>
      <c r="O685" s="908"/>
      <c r="P685" s="908"/>
      <c r="Q685" s="951"/>
      <c r="R685" s="908"/>
      <c r="S685" s="908"/>
      <c r="T685" s="908"/>
      <c r="U685" s="908"/>
      <c r="V685" s="951"/>
      <c r="W685" s="951"/>
      <c r="X685" s="951"/>
      <c r="Y685" s="951"/>
      <c r="Z685" s="951"/>
    </row>
    <row r="686" spans="1:26" ht="12.75" customHeight="1">
      <c r="A686" s="900"/>
      <c r="B686" s="951"/>
      <c r="C686" s="908"/>
      <c r="D686" s="908"/>
      <c r="E686" s="908"/>
      <c r="F686" s="908"/>
      <c r="G686" s="951"/>
      <c r="H686" s="908"/>
      <c r="I686" s="908"/>
      <c r="J686" s="908"/>
      <c r="K686" s="908"/>
      <c r="L686" s="951"/>
      <c r="M686" s="908"/>
      <c r="N686" s="908"/>
      <c r="O686" s="908"/>
      <c r="P686" s="908"/>
      <c r="Q686" s="951"/>
      <c r="R686" s="908"/>
      <c r="S686" s="908"/>
      <c r="T686" s="908"/>
      <c r="U686" s="908"/>
      <c r="V686" s="951"/>
      <c r="W686" s="951"/>
      <c r="X686" s="951"/>
      <c r="Y686" s="951"/>
      <c r="Z686" s="951"/>
    </row>
    <row r="687" spans="1:26" ht="12.75" customHeight="1">
      <c r="A687" s="900"/>
      <c r="B687" s="951"/>
      <c r="C687" s="908"/>
      <c r="D687" s="908"/>
      <c r="E687" s="908"/>
      <c r="F687" s="908"/>
      <c r="G687" s="951"/>
      <c r="H687" s="908"/>
      <c r="I687" s="908"/>
      <c r="J687" s="908"/>
      <c r="K687" s="908"/>
      <c r="L687" s="951"/>
      <c r="M687" s="908"/>
      <c r="N687" s="908"/>
      <c r="O687" s="908"/>
      <c r="P687" s="908"/>
      <c r="Q687" s="951"/>
      <c r="R687" s="908"/>
      <c r="S687" s="908"/>
      <c r="T687" s="908"/>
      <c r="U687" s="908"/>
      <c r="V687" s="951"/>
      <c r="W687" s="951"/>
      <c r="X687" s="951"/>
      <c r="Y687" s="951"/>
      <c r="Z687" s="951"/>
    </row>
    <row r="688" spans="1:26" ht="12.75" customHeight="1">
      <c r="A688" s="900"/>
      <c r="B688" s="951"/>
      <c r="C688" s="908"/>
      <c r="D688" s="908"/>
      <c r="E688" s="908"/>
      <c r="F688" s="908"/>
      <c r="G688" s="951"/>
      <c r="H688" s="908"/>
      <c r="I688" s="908"/>
      <c r="J688" s="908"/>
      <c r="K688" s="908"/>
      <c r="L688" s="951"/>
      <c r="M688" s="908"/>
      <c r="N688" s="908"/>
      <c r="O688" s="908"/>
      <c r="P688" s="908"/>
      <c r="Q688" s="951"/>
      <c r="R688" s="908"/>
      <c r="S688" s="908"/>
      <c r="T688" s="908"/>
      <c r="U688" s="908"/>
      <c r="V688" s="951"/>
      <c r="W688" s="951"/>
      <c r="X688" s="951"/>
      <c r="Y688" s="951"/>
      <c r="Z688" s="951"/>
    </row>
    <row r="689" spans="1:26" ht="12.75" customHeight="1">
      <c r="A689" s="900"/>
      <c r="B689" s="951"/>
      <c r="C689" s="908"/>
      <c r="D689" s="908"/>
      <c r="E689" s="908"/>
      <c r="F689" s="908"/>
      <c r="G689" s="951"/>
      <c r="H689" s="908"/>
      <c r="I689" s="908"/>
      <c r="J689" s="908"/>
      <c r="K689" s="908"/>
      <c r="L689" s="951"/>
      <c r="M689" s="908"/>
      <c r="N689" s="908"/>
      <c r="O689" s="908"/>
      <c r="P689" s="908"/>
      <c r="Q689" s="951"/>
      <c r="R689" s="908"/>
      <c r="S689" s="908"/>
      <c r="T689" s="908"/>
      <c r="U689" s="908"/>
      <c r="V689" s="951"/>
      <c r="W689" s="951"/>
      <c r="X689" s="951"/>
      <c r="Y689" s="951"/>
      <c r="Z689" s="951"/>
    </row>
    <row r="690" spans="1:26" ht="12.75" customHeight="1">
      <c r="A690" s="900"/>
      <c r="B690" s="951"/>
      <c r="C690" s="908"/>
      <c r="D690" s="908"/>
      <c r="E690" s="908"/>
      <c r="F690" s="908"/>
      <c r="G690" s="951"/>
      <c r="H690" s="908"/>
      <c r="I690" s="908"/>
      <c r="J690" s="908"/>
      <c r="K690" s="908"/>
      <c r="L690" s="951"/>
      <c r="M690" s="908"/>
      <c r="N690" s="908"/>
      <c r="O690" s="908"/>
      <c r="P690" s="908"/>
      <c r="Q690" s="951"/>
      <c r="R690" s="908"/>
      <c r="S690" s="908"/>
      <c r="T690" s="908"/>
      <c r="U690" s="908"/>
      <c r="V690" s="951"/>
      <c r="W690" s="951"/>
      <c r="X690" s="951"/>
      <c r="Y690" s="951"/>
      <c r="Z690" s="951"/>
    </row>
    <row r="691" spans="1:26" ht="12.75" customHeight="1">
      <c r="A691" s="900"/>
      <c r="B691" s="951"/>
      <c r="C691" s="908"/>
      <c r="D691" s="908"/>
      <c r="E691" s="908"/>
      <c r="F691" s="908"/>
      <c r="G691" s="951"/>
      <c r="H691" s="908"/>
      <c r="I691" s="908"/>
      <c r="J691" s="908"/>
      <c r="K691" s="908"/>
      <c r="L691" s="951"/>
      <c r="M691" s="908"/>
      <c r="N691" s="908"/>
      <c r="O691" s="908"/>
      <c r="P691" s="908"/>
      <c r="Q691" s="951"/>
      <c r="R691" s="908"/>
      <c r="S691" s="908"/>
      <c r="T691" s="908"/>
      <c r="U691" s="908"/>
      <c r="V691" s="951"/>
      <c r="W691" s="951"/>
      <c r="X691" s="951"/>
      <c r="Y691" s="951"/>
      <c r="Z691" s="951"/>
    </row>
    <row r="692" spans="1:26" ht="12.75" customHeight="1">
      <c r="A692" s="900"/>
      <c r="B692" s="951"/>
      <c r="C692" s="908"/>
      <c r="D692" s="908"/>
      <c r="E692" s="908"/>
      <c r="F692" s="908"/>
      <c r="G692" s="951"/>
      <c r="H692" s="908"/>
      <c r="I692" s="908"/>
      <c r="J692" s="908"/>
      <c r="K692" s="908"/>
      <c r="L692" s="951"/>
      <c r="M692" s="908"/>
      <c r="N692" s="908"/>
      <c r="O692" s="908"/>
      <c r="P692" s="908"/>
      <c r="Q692" s="951"/>
      <c r="R692" s="908"/>
      <c r="S692" s="908"/>
      <c r="T692" s="908"/>
      <c r="U692" s="908"/>
      <c r="V692" s="951"/>
      <c r="W692" s="951"/>
      <c r="X692" s="951"/>
      <c r="Y692" s="951"/>
      <c r="Z692" s="951"/>
    </row>
    <row r="693" spans="1:26" ht="12.75" customHeight="1">
      <c r="A693" s="900"/>
      <c r="B693" s="951"/>
      <c r="C693" s="908"/>
      <c r="D693" s="908"/>
      <c r="E693" s="908"/>
      <c r="F693" s="908"/>
      <c r="G693" s="951"/>
      <c r="H693" s="908"/>
      <c r="I693" s="908"/>
      <c r="J693" s="908"/>
      <c r="K693" s="908"/>
      <c r="L693" s="951"/>
      <c r="M693" s="908"/>
      <c r="N693" s="908"/>
      <c r="O693" s="908"/>
      <c r="P693" s="908"/>
      <c r="Q693" s="951"/>
      <c r="R693" s="908"/>
      <c r="S693" s="908"/>
      <c r="T693" s="908"/>
      <c r="U693" s="908"/>
      <c r="V693" s="951"/>
      <c r="W693" s="951"/>
      <c r="X693" s="951"/>
      <c r="Y693" s="951"/>
      <c r="Z693" s="951"/>
    </row>
    <row r="694" spans="1:26" ht="12.75" customHeight="1">
      <c r="A694" s="900"/>
      <c r="B694" s="951"/>
      <c r="C694" s="908"/>
      <c r="D694" s="908"/>
      <c r="E694" s="908"/>
      <c r="F694" s="908"/>
      <c r="G694" s="951"/>
      <c r="H694" s="908"/>
      <c r="I694" s="908"/>
      <c r="J694" s="908"/>
      <c r="K694" s="908"/>
      <c r="L694" s="951"/>
      <c r="M694" s="908"/>
      <c r="N694" s="908"/>
      <c r="O694" s="908"/>
      <c r="P694" s="908"/>
      <c r="Q694" s="951"/>
      <c r="R694" s="908"/>
      <c r="S694" s="908"/>
      <c r="T694" s="908"/>
      <c r="U694" s="908"/>
      <c r="V694" s="951"/>
      <c r="W694" s="951"/>
      <c r="X694" s="951"/>
      <c r="Y694" s="951"/>
      <c r="Z694" s="951"/>
    </row>
    <row r="695" spans="1:26" ht="12.75" customHeight="1">
      <c r="A695" s="900"/>
      <c r="B695" s="951"/>
      <c r="C695" s="908"/>
      <c r="D695" s="908"/>
      <c r="E695" s="908"/>
      <c r="F695" s="908"/>
      <c r="G695" s="951"/>
      <c r="H695" s="908"/>
      <c r="I695" s="908"/>
      <c r="J695" s="908"/>
      <c r="K695" s="908"/>
      <c r="L695" s="951"/>
      <c r="M695" s="908"/>
      <c r="N695" s="908"/>
      <c r="O695" s="908"/>
      <c r="P695" s="908"/>
      <c r="Q695" s="951"/>
      <c r="R695" s="908"/>
      <c r="S695" s="908"/>
      <c r="T695" s="908"/>
      <c r="U695" s="908"/>
      <c r="V695" s="951"/>
      <c r="W695" s="951"/>
      <c r="X695" s="951"/>
      <c r="Y695" s="951"/>
      <c r="Z695" s="951"/>
    </row>
    <row r="696" spans="1:26" ht="12.75" customHeight="1">
      <c r="A696" s="900"/>
      <c r="B696" s="951"/>
      <c r="C696" s="908"/>
      <c r="D696" s="908"/>
      <c r="E696" s="908"/>
      <c r="F696" s="908"/>
      <c r="G696" s="951"/>
      <c r="H696" s="908"/>
      <c r="I696" s="908"/>
      <c r="J696" s="908"/>
      <c r="K696" s="908"/>
      <c r="L696" s="951"/>
      <c r="M696" s="908"/>
      <c r="N696" s="908"/>
      <c r="O696" s="908"/>
      <c r="P696" s="908"/>
      <c r="Q696" s="951"/>
      <c r="R696" s="908"/>
      <c r="S696" s="908"/>
      <c r="T696" s="908"/>
      <c r="U696" s="908"/>
      <c r="V696" s="951"/>
      <c r="W696" s="951"/>
      <c r="X696" s="951"/>
      <c r="Y696" s="951"/>
      <c r="Z696" s="951"/>
    </row>
    <row r="697" spans="1:26" ht="12.75" customHeight="1">
      <c r="A697" s="900"/>
      <c r="B697" s="951"/>
      <c r="C697" s="908"/>
      <c r="D697" s="908"/>
      <c r="E697" s="908"/>
      <c r="F697" s="908"/>
      <c r="G697" s="951"/>
      <c r="H697" s="908"/>
      <c r="I697" s="908"/>
      <c r="J697" s="908"/>
      <c r="K697" s="908"/>
      <c r="L697" s="951"/>
      <c r="M697" s="908"/>
      <c r="N697" s="908"/>
      <c r="O697" s="908"/>
      <c r="P697" s="908"/>
      <c r="Q697" s="951"/>
      <c r="R697" s="908"/>
      <c r="S697" s="908"/>
      <c r="T697" s="908"/>
      <c r="U697" s="908"/>
      <c r="V697" s="951"/>
      <c r="W697" s="951"/>
      <c r="X697" s="951"/>
      <c r="Y697" s="951"/>
      <c r="Z697" s="951"/>
    </row>
    <row r="698" spans="1:26" ht="12.75" customHeight="1">
      <c r="A698" s="900"/>
      <c r="B698" s="951"/>
      <c r="C698" s="908"/>
      <c r="D698" s="908"/>
      <c r="E698" s="908"/>
      <c r="F698" s="908"/>
      <c r="G698" s="951"/>
      <c r="H698" s="908"/>
      <c r="I698" s="908"/>
      <c r="J698" s="908"/>
      <c r="K698" s="908"/>
      <c r="L698" s="951"/>
      <c r="M698" s="908"/>
      <c r="N698" s="908"/>
      <c r="O698" s="908"/>
      <c r="P698" s="908"/>
      <c r="Q698" s="951"/>
      <c r="R698" s="908"/>
      <c r="S698" s="908"/>
      <c r="T698" s="908"/>
      <c r="U698" s="908"/>
      <c r="V698" s="951"/>
      <c r="W698" s="951"/>
      <c r="X698" s="951"/>
      <c r="Y698" s="951"/>
      <c r="Z698" s="951"/>
    </row>
    <row r="699" spans="1:26" ht="12.75" customHeight="1">
      <c r="A699" s="900"/>
      <c r="B699" s="951"/>
      <c r="C699" s="908"/>
      <c r="D699" s="908"/>
      <c r="E699" s="908"/>
      <c r="F699" s="908"/>
      <c r="G699" s="951"/>
      <c r="H699" s="908"/>
      <c r="I699" s="908"/>
      <c r="J699" s="908"/>
      <c r="K699" s="908"/>
      <c r="L699" s="951"/>
      <c r="M699" s="908"/>
      <c r="N699" s="908"/>
      <c r="O699" s="908"/>
      <c r="P699" s="908"/>
      <c r="Q699" s="951"/>
      <c r="R699" s="908"/>
      <c r="S699" s="908"/>
      <c r="T699" s="908"/>
      <c r="U699" s="908"/>
      <c r="V699" s="951"/>
      <c r="W699" s="951"/>
      <c r="X699" s="951"/>
      <c r="Y699" s="951"/>
      <c r="Z699" s="951"/>
    </row>
    <row r="700" spans="1:26" ht="12.75" customHeight="1">
      <c r="A700" s="900"/>
      <c r="B700" s="951"/>
      <c r="C700" s="908"/>
      <c r="D700" s="908"/>
      <c r="E700" s="908"/>
      <c r="F700" s="908"/>
      <c r="G700" s="951"/>
      <c r="H700" s="908"/>
      <c r="I700" s="908"/>
      <c r="J700" s="908"/>
      <c r="K700" s="908"/>
      <c r="L700" s="951"/>
      <c r="M700" s="908"/>
      <c r="N700" s="908"/>
      <c r="O700" s="908"/>
      <c r="P700" s="908"/>
      <c r="Q700" s="951"/>
      <c r="R700" s="908"/>
      <c r="S700" s="908"/>
      <c r="T700" s="908"/>
      <c r="U700" s="908"/>
      <c r="V700" s="951"/>
      <c r="W700" s="951"/>
      <c r="X700" s="951"/>
      <c r="Y700" s="951"/>
      <c r="Z700" s="951"/>
    </row>
    <row r="701" spans="1:26" ht="12.75" customHeight="1">
      <c r="A701" s="900"/>
      <c r="B701" s="951"/>
      <c r="C701" s="908"/>
      <c r="D701" s="908"/>
      <c r="E701" s="908"/>
      <c r="F701" s="908"/>
      <c r="G701" s="951"/>
      <c r="H701" s="908"/>
      <c r="I701" s="908"/>
      <c r="J701" s="908"/>
      <c r="K701" s="908"/>
      <c r="L701" s="951"/>
      <c r="M701" s="908"/>
      <c r="N701" s="908"/>
      <c r="O701" s="908"/>
      <c r="P701" s="908"/>
      <c r="Q701" s="951"/>
      <c r="R701" s="908"/>
      <c r="S701" s="908"/>
      <c r="T701" s="908"/>
      <c r="U701" s="908"/>
      <c r="V701" s="951"/>
      <c r="W701" s="951"/>
      <c r="X701" s="951"/>
      <c r="Y701" s="951"/>
      <c r="Z701" s="951"/>
    </row>
    <row r="702" spans="1:26" ht="12.75" customHeight="1">
      <c r="A702" s="900"/>
      <c r="B702" s="951"/>
      <c r="C702" s="908"/>
      <c r="D702" s="908"/>
      <c r="E702" s="908"/>
      <c r="F702" s="908"/>
      <c r="G702" s="951"/>
      <c r="H702" s="908"/>
      <c r="I702" s="908"/>
      <c r="J702" s="908"/>
      <c r="K702" s="908"/>
      <c r="L702" s="951"/>
      <c r="M702" s="908"/>
      <c r="N702" s="908"/>
      <c r="O702" s="908"/>
      <c r="P702" s="908"/>
      <c r="Q702" s="951"/>
      <c r="R702" s="908"/>
      <c r="S702" s="908"/>
      <c r="T702" s="908"/>
      <c r="U702" s="908"/>
      <c r="V702" s="951"/>
      <c r="W702" s="951"/>
      <c r="X702" s="951"/>
      <c r="Y702" s="951"/>
      <c r="Z702" s="951"/>
    </row>
    <row r="703" spans="1:26" ht="12.75" customHeight="1">
      <c r="A703" s="900"/>
      <c r="B703" s="951"/>
      <c r="C703" s="908"/>
      <c r="D703" s="908"/>
      <c r="E703" s="908"/>
      <c r="F703" s="908"/>
      <c r="G703" s="951"/>
      <c r="H703" s="908"/>
      <c r="I703" s="908"/>
      <c r="J703" s="908"/>
      <c r="K703" s="908"/>
      <c r="L703" s="951"/>
      <c r="M703" s="908"/>
      <c r="N703" s="908"/>
      <c r="O703" s="908"/>
      <c r="P703" s="908"/>
      <c r="Q703" s="951"/>
      <c r="R703" s="908"/>
      <c r="S703" s="908"/>
      <c r="T703" s="908"/>
      <c r="U703" s="908"/>
      <c r="V703" s="951"/>
      <c r="W703" s="951"/>
      <c r="X703" s="951"/>
      <c r="Y703" s="951"/>
      <c r="Z703" s="951"/>
    </row>
    <row r="704" spans="1:26" ht="12.75" customHeight="1">
      <c r="A704" s="900"/>
      <c r="B704" s="951"/>
      <c r="C704" s="908"/>
      <c r="D704" s="908"/>
      <c r="E704" s="908"/>
      <c r="F704" s="908"/>
      <c r="G704" s="951"/>
      <c r="H704" s="908"/>
      <c r="I704" s="908"/>
      <c r="J704" s="908"/>
      <c r="K704" s="908"/>
      <c r="L704" s="951"/>
      <c r="M704" s="908"/>
      <c r="N704" s="908"/>
      <c r="O704" s="908"/>
      <c r="P704" s="908"/>
      <c r="Q704" s="951"/>
      <c r="R704" s="908"/>
      <c r="S704" s="908"/>
      <c r="T704" s="908"/>
      <c r="U704" s="908"/>
      <c r="V704" s="951"/>
      <c r="W704" s="951"/>
      <c r="X704" s="951"/>
      <c r="Y704" s="951"/>
      <c r="Z704" s="951"/>
    </row>
    <row r="705" spans="1:26" ht="12.75" customHeight="1">
      <c r="A705" s="900"/>
      <c r="B705" s="951"/>
      <c r="C705" s="908"/>
      <c r="D705" s="908"/>
      <c r="E705" s="908"/>
      <c r="F705" s="908"/>
      <c r="G705" s="951"/>
      <c r="H705" s="908"/>
      <c r="I705" s="908"/>
      <c r="J705" s="908"/>
      <c r="K705" s="908"/>
      <c r="L705" s="951"/>
      <c r="M705" s="908"/>
      <c r="N705" s="908"/>
      <c r="O705" s="908"/>
      <c r="P705" s="908"/>
      <c r="Q705" s="951"/>
      <c r="R705" s="908"/>
      <c r="S705" s="908"/>
      <c r="T705" s="908"/>
      <c r="U705" s="908"/>
      <c r="V705" s="951"/>
      <c r="W705" s="951"/>
      <c r="X705" s="951"/>
      <c r="Y705" s="951"/>
      <c r="Z705" s="951"/>
    </row>
    <row r="706" spans="1:26" ht="12.75" customHeight="1">
      <c r="A706" s="900"/>
      <c r="B706" s="951"/>
      <c r="C706" s="908"/>
      <c r="D706" s="908"/>
      <c r="E706" s="908"/>
      <c r="F706" s="908"/>
      <c r="G706" s="951"/>
      <c r="H706" s="908"/>
      <c r="I706" s="908"/>
      <c r="J706" s="908"/>
      <c r="K706" s="908"/>
      <c r="L706" s="951"/>
      <c r="M706" s="908"/>
      <c r="N706" s="908"/>
      <c r="O706" s="908"/>
      <c r="P706" s="908"/>
      <c r="Q706" s="951"/>
      <c r="R706" s="908"/>
      <c r="S706" s="908"/>
      <c r="T706" s="908"/>
      <c r="U706" s="908"/>
      <c r="V706" s="951"/>
      <c r="W706" s="951"/>
      <c r="X706" s="951"/>
      <c r="Y706" s="951"/>
      <c r="Z706" s="951"/>
    </row>
    <row r="707" spans="1:26" ht="12.75" customHeight="1">
      <c r="A707" s="900"/>
      <c r="B707" s="951"/>
      <c r="C707" s="908"/>
      <c r="D707" s="908"/>
      <c r="E707" s="908"/>
      <c r="F707" s="908"/>
      <c r="G707" s="951"/>
      <c r="H707" s="908"/>
      <c r="I707" s="908"/>
      <c r="J707" s="908"/>
      <c r="K707" s="908"/>
      <c r="L707" s="951"/>
      <c r="M707" s="908"/>
      <c r="N707" s="908"/>
      <c r="O707" s="908"/>
      <c r="P707" s="908"/>
      <c r="Q707" s="951"/>
      <c r="R707" s="908"/>
      <c r="S707" s="908"/>
      <c r="T707" s="908"/>
      <c r="U707" s="908"/>
      <c r="V707" s="951"/>
      <c r="W707" s="951"/>
      <c r="X707" s="951"/>
      <c r="Y707" s="951"/>
      <c r="Z707" s="951"/>
    </row>
    <row r="708" spans="1:26" ht="12.75" customHeight="1">
      <c r="A708" s="900"/>
      <c r="B708" s="951"/>
      <c r="C708" s="908"/>
      <c r="D708" s="908"/>
      <c r="E708" s="908"/>
      <c r="F708" s="908"/>
      <c r="G708" s="951"/>
      <c r="H708" s="908"/>
      <c r="I708" s="908"/>
      <c r="J708" s="908"/>
      <c r="K708" s="908"/>
      <c r="L708" s="951"/>
      <c r="M708" s="908"/>
      <c r="N708" s="908"/>
      <c r="O708" s="908"/>
      <c r="P708" s="908"/>
      <c r="Q708" s="951"/>
      <c r="R708" s="908"/>
      <c r="S708" s="908"/>
      <c r="T708" s="908"/>
      <c r="U708" s="908"/>
      <c r="V708" s="951"/>
      <c r="W708" s="951"/>
      <c r="X708" s="951"/>
      <c r="Y708" s="951"/>
      <c r="Z708" s="951"/>
    </row>
    <row r="709" spans="1:26" ht="12.75" customHeight="1">
      <c r="A709" s="900"/>
      <c r="B709" s="951"/>
      <c r="C709" s="908"/>
      <c r="D709" s="908"/>
      <c r="E709" s="908"/>
      <c r="F709" s="908"/>
      <c r="G709" s="951"/>
      <c r="H709" s="908"/>
      <c r="I709" s="908"/>
      <c r="J709" s="908"/>
      <c r="K709" s="908"/>
      <c r="L709" s="951"/>
      <c r="M709" s="908"/>
      <c r="N709" s="908"/>
      <c r="O709" s="908"/>
      <c r="P709" s="908"/>
      <c r="Q709" s="951"/>
      <c r="R709" s="908"/>
      <c r="S709" s="908"/>
      <c r="T709" s="908"/>
      <c r="U709" s="908"/>
      <c r="V709" s="951"/>
      <c r="W709" s="951"/>
      <c r="X709" s="951"/>
      <c r="Y709" s="951"/>
      <c r="Z709" s="951"/>
    </row>
    <row r="710" spans="1:26" ht="12.75" customHeight="1">
      <c r="A710" s="900"/>
      <c r="B710" s="951"/>
      <c r="C710" s="908"/>
      <c r="D710" s="908"/>
      <c r="E710" s="908"/>
      <c r="F710" s="908"/>
      <c r="G710" s="951"/>
      <c r="H710" s="908"/>
      <c r="I710" s="908"/>
      <c r="J710" s="908"/>
      <c r="K710" s="908"/>
      <c r="L710" s="951"/>
      <c r="M710" s="908"/>
      <c r="N710" s="908"/>
      <c r="O710" s="908"/>
      <c r="P710" s="908"/>
      <c r="Q710" s="951"/>
      <c r="R710" s="908"/>
      <c r="S710" s="908"/>
      <c r="T710" s="908"/>
      <c r="U710" s="908"/>
      <c r="V710" s="951"/>
      <c r="W710" s="951"/>
      <c r="X710" s="951"/>
      <c r="Y710" s="951"/>
      <c r="Z710" s="951"/>
    </row>
    <row r="711" spans="1:26" ht="12.75" customHeight="1">
      <c r="A711" s="900"/>
      <c r="B711" s="951"/>
      <c r="C711" s="908"/>
      <c r="D711" s="908"/>
      <c r="E711" s="908"/>
      <c r="F711" s="908"/>
      <c r="G711" s="951"/>
      <c r="H711" s="908"/>
      <c r="I711" s="908"/>
      <c r="J711" s="908"/>
      <c r="K711" s="908"/>
      <c r="L711" s="951"/>
      <c r="M711" s="908"/>
      <c r="N711" s="908"/>
      <c r="O711" s="908"/>
      <c r="P711" s="908"/>
      <c r="Q711" s="951"/>
      <c r="R711" s="908"/>
      <c r="S711" s="908"/>
      <c r="T711" s="908"/>
      <c r="U711" s="908"/>
      <c r="V711" s="951"/>
      <c r="W711" s="951"/>
      <c r="X711" s="951"/>
      <c r="Y711" s="951"/>
      <c r="Z711" s="951"/>
    </row>
    <row r="712" spans="1:26" ht="12.75" customHeight="1">
      <c r="A712" s="900"/>
      <c r="B712" s="951"/>
      <c r="C712" s="908"/>
      <c r="D712" s="908"/>
      <c r="E712" s="908"/>
      <c r="F712" s="908"/>
      <c r="G712" s="951"/>
      <c r="H712" s="908"/>
      <c r="I712" s="908"/>
      <c r="J712" s="908"/>
      <c r="K712" s="908"/>
      <c r="L712" s="951"/>
      <c r="M712" s="908"/>
      <c r="N712" s="908"/>
      <c r="O712" s="908"/>
      <c r="P712" s="908"/>
      <c r="Q712" s="951"/>
      <c r="R712" s="908"/>
      <c r="S712" s="908"/>
      <c r="T712" s="908"/>
      <c r="U712" s="908"/>
      <c r="V712" s="951"/>
      <c r="W712" s="951"/>
      <c r="X712" s="951"/>
      <c r="Y712" s="951"/>
      <c r="Z712" s="951"/>
    </row>
    <row r="713" spans="1:26" ht="12.75" customHeight="1">
      <c r="A713" s="900"/>
      <c r="B713" s="951"/>
      <c r="C713" s="908"/>
      <c r="D713" s="908"/>
      <c r="E713" s="908"/>
      <c r="F713" s="908"/>
      <c r="G713" s="951"/>
      <c r="H713" s="908"/>
      <c r="I713" s="908"/>
      <c r="J713" s="908"/>
      <c r="K713" s="908"/>
      <c r="L713" s="951"/>
      <c r="M713" s="908"/>
      <c r="N713" s="908"/>
      <c r="O713" s="908"/>
      <c r="P713" s="908"/>
      <c r="Q713" s="951"/>
      <c r="R713" s="908"/>
      <c r="S713" s="908"/>
      <c r="T713" s="908"/>
      <c r="U713" s="908"/>
      <c r="V713" s="951"/>
      <c r="W713" s="951"/>
      <c r="X713" s="951"/>
      <c r="Y713" s="951"/>
      <c r="Z713" s="951"/>
    </row>
    <row r="714" spans="1:26" ht="12.75" customHeight="1">
      <c r="A714" s="900"/>
      <c r="B714" s="951"/>
      <c r="C714" s="908"/>
      <c r="D714" s="908"/>
      <c r="E714" s="908"/>
      <c r="F714" s="908"/>
      <c r="G714" s="951"/>
      <c r="H714" s="908"/>
      <c r="I714" s="908"/>
      <c r="J714" s="908"/>
      <c r="K714" s="908"/>
      <c r="L714" s="951"/>
      <c r="M714" s="908"/>
      <c r="N714" s="908"/>
      <c r="O714" s="908"/>
      <c r="P714" s="908"/>
      <c r="Q714" s="951"/>
      <c r="R714" s="908"/>
      <c r="S714" s="908"/>
      <c r="T714" s="908"/>
      <c r="U714" s="908"/>
      <c r="V714" s="951"/>
      <c r="W714" s="951"/>
      <c r="X714" s="951"/>
      <c r="Y714" s="951"/>
      <c r="Z714" s="951"/>
    </row>
    <row r="715" spans="1:26" ht="12.75" customHeight="1">
      <c r="A715" s="900"/>
      <c r="B715" s="951"/>
      <c r="C715" s="908"/>
      <c r="D715" s="908"/>
      <c r="E715" s="908"/>
      <c r="F715" s="908"/>
      <c r="G715" s="951"/>
      <c r="H715" s="908"/>
      <c r="I715" s="908"/>
      <c r="J715" s="908"/>
      <c r="K715" s="908"/>
      <c r="L715" s="951"/>
      <c r="M715" s="908"/>
      <c r="N715" s="908"/>
      <c r="O715" s="908"/>
      <c r="P715" s="908"/>
      <c r="Q715" s="951"/>
      <c r="R715" s="908"/>
      <c r="S715" s="908"/>
      <c r="T715" s="908"/>
      <c r="U715" s="908"/>
      <c r="V715" s="951"/>
      <c r="W715" s="951"/>
      <c r="X715" s="951"/>
      <c r="Y715" s="951"/>
      <c r="Z715" s="951"/>
    </row>
    <row r="716" spans="1:26" ht="12.75" customHeight="1">
      <c r="A716" s="900"/>
      <c r="B716" s="951"/>
      <c r="C716" s="908"/>
      <c r="D716" s="908"/>
      <c r="E716" s="908"/>
      <c r="F716" s="908"/>
      <c r="G716" s="951"/>
      <c r="H716" s="908"/>
      <c r="I716" s="908"/>
      <c r="J716" s="908"/>
      <c r="K716" s="908"/>
      <c r="L716" s="951"/>
      <c r="M716" s="908"/>
      <c r="N716" s="908"/>
      <c r="O716" s="908"/>
      <c r="P716" s="908"/>
      <c r="Q716" s="951"/>
      <c r="R716" s="908"/>
      <c r="S716" s="908"/>
      <c r="T716" s="908"/>
      <c r="U716" s="908"/>
      <c r="V716" s="951"/>
      <c r="W716" s="951"/>
      <c r="X716" s="951"/>
      <c r="Y716" s="951"/>
      <c r="Z716" s="951"/>
    </row>
    <row r="717" spans="1:26" ht="12.75" customHeight="1">
      <c r="A717" s="900"/>
      <c r="B717" s="951"/>
      <c r="C717" s="908"/>
      <c r="D717" s="908"/>
      <c r="E717" s="908"/>
      <c r="F717" s="908"/>
      <c r="G717" s="951"/>
      <c r="H717" s="908"/>
      <c r="I717" s="908"/>
      <c r="J717" s="908"/>
      <c r="K717" s="908"/>
      <c r="L717" s="951"/>
      <c r="M717" s="908"/>
      <c r="N717" s="908"/>
      <c r="O717" s="908"/>
      <c r="P717" s="908"/>
      <c r="Q717" s="951"/>
      <c r="R717" s="908"/>
      <c r="S717" s="908"/>
      <c r="T717" s="908"/>
      <c r="U717" s="908"/>
      <c r="V717" s="951"/>
      <c r="W717" s="951"/>
      <c r="X717" s="951"/>
      <c r="Y717" s="951"/>
      <c r="Z717" s="951"/>
    </row>
    <row r="718" spans="1:26" ht="12.75" customHeight="1">
      <c r="A718" s="900"/>
      <c r="B718" s="951"/>
      <c r="C718" s="908"/>
      <c r="D718" s="908"/>
      <c r="E718" s="908"/>
      <c r="F718" s="908"/>
      <c r="G718" s="951"/>
      <c r="H718" s="908"/>
      <c r="I718" s="908"/>
      <c r="J718" s="908"/>
      <c r="K718" s="908"/>
      <c r="L718" s="951"/>
      <c r="M718" s="908"/>
      <c r="N718" s="908"/>
      <c r="O718" s="908"/>
      <c r="P718" s="908"/>
      <c r="Q718" s="951"/>
      <c r="R718" s="908"/>
      <c r="S718" s="908"/>
      <c r="T718" s="908"/>
      <c r="U718" s="908"/>
      <c r="V718" s="951"/>
      <c r="W718" s="951"/>
      <c r="X718" s="951"/>
      <c r="Y718" s="951"/>
      <c r="Z718" s="951"/>
    </row>
    <row r="719" spans="1:26" ht="12.75" customHeight="1">
      <c r="A719" s="900"/>
      <c r="B719" s="951"/>
      <c r="C719" s="908"/>
      <c r="D719" s="908"/>
      <c r="E719" s="908"/>
      <c r="F719" s="908"/>
      <c r="G719" s="951"/>
      <c r="H719" s="908"/>
      <c r="I719" s="908"/>
      <c r="J719" s="908"/>
      <c r="K719" s="908"/>
      <c r="L719" s="951"/>
      <c r="M719" s="908"/>
      <c r="N719" s="908"/>
      <c r="O719" s="908"/>
      <c r="P719" s="908"/>
      <c r="Q719" s="951"/>
      <c r="R719" s="908"/>
      <c r="S719" s="908"/>
      <c r="T719" s="908"/>
      <c r="U719" s="908"/>
      <c r="V719" s="951"/>
      <c r="W719" s="951"/>
      <c r="X719" s="951"/>
      <c r="Y719" s="951"/>
      <c r="Z719" s="951"/>
    </row>
    <row r="720" spans="1:26" ht="12.75" customHeight="1">
      <c r="A720" s="900"/>
      <c r="B720" s="951"/>
      <c r="C720" s="908"/>
      <c r="D720" s="908"/>
      <c r="E720" s="908"/>
      <c r="F720" s="908"/>
      <c r="G720" s="951"/>
      <c r="H720" s="908"/>
      <c r="I720" s="908"/>
      <c r="J720" s="908"/>
      <c r="K720" s="908"/>
      <c r="L720" s="951"/>
      <c r="M720" s="908"/>
      <c r="N720" s="908"/>
      <c r="O720" s="908"/>
      <c r="P720" s="908"/>
      <c r="Q720" s="951"/>
      <c r="R720" s="908"/>
      <c r="S720" s="908"/>
      <c r="T720" s="908"/>
      <c r="U720" s="908"/>
      <c r="V720" s="951"/>
      <c r="W720" s="951"/>
      <c r="X720" s="951"/>
      <c r="Y720" s="951"/>
      <c r="Z720" s="951"/>
    </row>
    <row r="721" spans="1:26" ht="12.75" customHeight="1">
      <c r="A721" s="900"/>
      <c r="B721" s="951"/>
      <c r="C721" s="908"/>
      <c r="D721" s="908"/>
      <c r="E721" s="908"/>
      <c r="F721" s="908"/>
      <c r="G721" s="951"/>
      <c r="H721" s="908"/>
      <c r="I721" s="908"/>
      <c r="J721" s="908"/>
      <c r="K721" s="908"/>
      <c r="L721" s="951"/>
      <c r="M721" s="908"/>
      <c r="N721" s="908"/>
      <c r="O721" s="908"/>
      <c r="P721" s="908"/>
      <c r="Q721" s="951"/>
      <c r="R721" s="908"/>
      <c r="S721" s="908"/>
      <c r="T721" s="908"/>
      <c r="U721" s="908"/>
      <c r="V721" s="951"/>
      <c r="W721" s="951"/>
      <c r="X721" s="951"/>
      <c r="Y721" s="951"/>
      <c r="Z721" s="951"/>
    </row>
    <row r="722" spans="1:26" ht="12.75" customHeight="1">
      <c r="A722" s="900"/>
      <c r="B722" s="951"/>
      <c r="C722" s="908"/>
      <c r="D722" s="908"/>
      <c r="E722" s="908"/>
      <c r="F722" s="908"/>
      <c r="G722" s="951"/>
      <c r="H722" s="908"/>
      <c r="I722" s="908"/>
      <c r="J722" s="908"/>
      <c r="K722" s="908"/>
      <c r="L722" s="951"/>
      <c r="M722" s="908"/>
      <c r="N722" s="908"/>
      <c r="O722" s="908"/>
      <c r="P722" s="908"/>
      <c r="Q722" s="951"/>
      <c r="R722" s="908"/>
      <c r="S722" s="908"/>
      <c r="T722" s="908"/>
      <c r="U722" s="908"/>
      <c r="V722" s="951"/>
      <c r="W722" s="951"/>
      <c r="X722" s="951"/>
      <c r="Y722" s="951"/>
      <c r="Z722" s="951"/>
    </row>
    <row r="723" spans="1:26" ht="12.75" customHeight="1">
      <c r="A723" s="900"/>
      <c r="B723" s="951"/>
      <c r="C723" s="908"/>
      <c r="D723" s="908"/>
      <c r="E723" s="908"/>
      <c r="F723" s="908"/>
      <c r="G723" s="951"/>
      <c r="H723" s="908"/>
      <c r="I723" s="908"/>
      <c r="J723" s="908"/>
      <c r="K723" s="908"/>
      <c r="L723" s="951"/>
      <c r="M723" s="908"/>
      <c r="N723" s="908"/>
      <c r="O723" s="908"/>
      <c r="P723" s="908"/>
      <c r="Q723" s="951"/>
      <c r="R723" s="908"/>
      <c r="S723" s="908"/>
      <c r="T723" s="908"/>
      <c r="U723" s="908"/>
      <c r="V723" s="951"/>
      <c r="W723" s="951"/>
      <c r="X723" s="951"/>
      <c r="Y723" s="951"/>
      <c r="Z723" s="951"/>
    </row>
    <row r="724" spans="1:26" ht="12.75" customHeight="1">
      <c r="A724" s="900"/>
      <c r="B724" s="951"/>
      <c r="C724" s="908"/>
      <c r="D724" s="908"/>
      <c r="E724" s="908"/>
      <c r="F724" s="908"/>
      <c r="G724" s="951"/>
      <c r="H724" s="908"/>
      <c r="I724" s="908"/>
      <c r="J724" s="908"/>
      <c r="K724" s="908"/>
      <c r="L724" s="951"/>
      <c r="M724" s="908"/>
      <c r="N724" s="908"/>
      <c r="O724" s="908"/>
      <c r="P724" s="908"/>
      <c r="Q724" s="951"/>
      <c r="R724" s="908"/>
      <c r="S724" s="908"/>
      <c r="T724" s="908"/>
      <c r="U724" s="908"/>
      <c r="V724" s="951"/>
      <c r="W724" s="951"/>
      <c r="X724" s="951"/>
      <c r="Y724" s="951"/>
      <c r="Z724" s="951"/>
    </row>
    <row r="725" spans="1:26" ht="12.75" customHeight="1">
      <c r="A725" s="900"/>
      <c r="B725" s="951"/>
      <c r="C725" s="908"/>
      <c r="D725" s="908"/>
      <c r="E725" s="908"/>
      <c r="F725" s="908"/>
      <c r="G725" s="951"/>
      <c r="H725" s="908"/>
      <c r="I725" s="908"/>
      <c r="J725" s="908"/>
      <c r="K725" s="908"/>
      <c r="L725" s="951"/>
      <c r="M725" s="908"/>
      <c r="N725" s="908"/>
      <c r="O725" s="908"/>
      <c r="P725" s="908"/>
      <c r="Q725" s="951"/>
      <c r="R725" s="908"/>
      <c r="S725" s="908"/>
      <c r="T725" s="908"/>
      <c r="U725" s="908"/>
      <c r="V725" s="951"/>
      <c r="W725" s="951"/>
      <c r="X725" s="951"/>
      <c r="Y725" s="951"/>
      <c r="Z725" s="951"/>
    </row>
    <row r="726" spans="1:26" ht="12.75" customHeight="1">
      <c r="A726" s="900"/>
      <c r="B726" s="951"/>
      <c r="C726" s="908"/>
      <c r="D726" s="908"/>
      <c r="E726" s="908"/>
      <c r="F726" s="908"/>
      <c r="G726" s="951"/>
      <c r="H726" s="908"/>
      <c r="I726" s="908"/>
      <c r="J726" s="908"/>
      <c r="K726" s="908"/>
      <c r="L726" s="951"/>
      <c r="M726" s="908"/>
      <c r="N726" s="908"/>
      <c r="O726" s="908"/>
      <c r="P726" s="908"/>
      <c r="Q726" s="951"/>
      <c r="R726" s="908"/>
      <c r="S726" s="908"/>
      <c r="T726" s="908"/>
      <c r="U726" s="908"/>
      <c r="V726" s="951"/>
      <c r="W726" s="951"/>
      <c r="X726" s="951"/>
      <c r="Y726" s="951"/>
      <c r="Z726" s="951"/>
    </row>
    <row r="727" spans="1:26" ht="12.75" customHeight="1">
      <c r="A727" s="900"/>
      <c r="B727" s="951"/>
      <c r="C727" s="908"/>
      <c r="D727" s="908"/>
      <c r="E727" s="908"/>
      <c r="F727" s="908"/>
      <c r="G727" s="951"/>
      <c r="H727" s="908"/>
      <c r="I727" s="908"/>
      <c r="J727" s="908"/>
      <c r="K727" s="908"/>
      <c r="L727" s="951"/>
      <c r="M727" s="908"/>
      <c r="N727" s="908"/>
      <c r="O727" s="908"/>
      <c r="P727" s="908"/>
      <c r="Q727" s="951"/>
      <c r="R727" s="908"/>
      <c r="S727" s="908"/>
      <c r="T727" s="908"/>
      <c r="U727" s="908"/>
      <c r="V727" s="951"/>
      <c r="W727" s="951"/>
      <c r="X727" s="951"/>
      <c r="Y727" s="951"/>
      <c r="Z727" s="951"/>
    </row>
    <row r="728" spans="1:26" ht="12.75" customHeight="1">
      <c r="A728" s="900"/>
      <c r="B728" s="951"/>
      <c r="C728" s="908"/>
      <c r="D728" s="908"/>
      <c r="E728" s="908"/>
      <c r="F728" s="908"/>
      <c r="G728" s="951"/>
      <c r="H728" s="908"/>
      <c r="I728" s="908"/>
      <c r="J728" s="908"/>
      <c r="K728" s="908"/>
      <c r="L728" s="951"/>
      <c r="M728" s="908"/>
      <c r="N728" s="908"/>
      <c r="O728" s="908"/>
      <c r="P728" s="908"/>
      <c r="Q728" s="951"/>
      <c r="R728" s="908"/>
      <c r="S728" s="908"/>
      <c r="T728" s="908"/>
      <c r="U728" s="908"/>
      <c r="V728" s="951"/>
      <c r="W728" s="951"/>
      <c r="X728" s="951"/>
      <c r="Y728" s="951"/>
      <c r="Z728" s="951"/>
    </row>
    <row r="729" spans="1:26" ht="12.75" customHeight="1">
      <c r="A729" s="900"/>
      <c r="B729" s="951"/>
      <c r="C729" s="908"/>
      <c r="D729" s="908"/>
      <c r="E729" s="908"/>
      <c r="F729" s="908"/>
      <c r="G729" s="951"/>
      <c r="H729" s="908"/>
      <c r="I729" s="908"/>
      <c r="J729" s="908"/>
      <c r="K729" s="908"/>
      <c r="L729" s="951"/>
      <c r="M729" s="908"/>
      <c r="N729" s="908"/>
      <c r="O729" s="908"/>
      <c r="P729" s="908"/>
      <c r="Q729" s="951"/>
      <c r="R729" s="908"/>
      <c r="S729" s="908"/>
      <c r="T729" s="908"/>
      <c r="U729" s="908"/>
      <c r="V729" s="951"/>
      <c r="W729" s="951"/>
      <c r="X729" s="951"/>
      <c r="Y729" s="951"/>
      <c r="Z729" s="951"/>
    </row>
    <row r="730" spans="1:26" ht="12.75" customHeight="1">
      <c r="A730" s="900"/>
      <c r="B730" s="951"/>
      <c r="C730" s="908"/>
      <c r="D730" s="908"/>
      <c r="E730" s="908"/>
      <c r="F730" s="908"/>
      <c r="G730" s="951"/>
      <c r="H730" s="908"/>
      <c r="I730" s="908"/>
      <c r="J730" s="908"/>
      <c r="K730" s="908"/>
      <c r="L730" s="951"/>
      <c r="M730" s="908"/>
      <c r="N730" s="908"/>
      <c r="O730" s="908"/>
      <c r="P730" s="908"/>
      <c r="Q730" s="951"/>
      <c r="R730" s="908"/>
      <c r="S730" s="908"/>
      <c r="T730" s="908"/>
      <c r="U730" s="908"/>
      <c r="V730" s="951"/>
      <c r="W730" s="951"/>
      <c r="X730" s="951"/>
      <c r="Y730" s="951"/>
      <c r="Z730" s="951"/>
    </row>
    <row r="731" spans="1:26" ht="12.75" customHeight="1">
      <c r="A731" s="900"/>
      <c r="B731" s="951"/>
      <c r="C731" s="908"/>
      <c r="D731" s="908"/>
      <c r="E731" s="908"/>
      <c r="F731" s="908"/>
      <c r="G731" s="951"/>
      <c r="H731" s="908"/>
      <c r="I731" s="908"/>
      <c r="J731" s="908"/>
      <c r="K731" s="908"/>
      <c r="L731" s="951"/>
      <c r="M731" s="908"/>
      <c r="N731" s="908"/>
      <c r="O731" s="908"/>
      <c r="P731" s="908"/>
      <c r="Q731" s="951"/>
      <c r="R731" s="908"/>
      <c r="S731" s="908"/>
      <c r="T731" s="908"/>
      <c r="U731" s="908"/>
      <c r="V731" s="951"/>
      <c r="W731" s="951"/>
      <c r="X731" s="951"/>
      <c r="Y731" s="951"/>
      <c r="Z731" s="951"/>
    </row>
    <row r="732" spans="1:26" ht="12.75" customHeight="1">
      <c r="A732" s="900"/>
      <c r="B732" s="951"/>
      <c r="C732" s="908"/>
      <c r="D732" s="908"/>
      <c r="E732" s="908"/>
      <c r="F732" s="908"/>
      <c r="G732" s="951"/>
      <c r="H732" s="908"/>
      <c r="I732" s="908"/>
      <c r="J732" s="908"/>
      <c r="K732" s="908"/>
      <c r="L732" s="951"/>
      <c r="M732" s="908"/>
      <c r="N732" s="908"/>
      <c r="O732" s="908"/>
      <c r="P732" s="908"/>
      <c r="Q732" s="951"/>
      <c r="R732" s="908"/>
      <c r="S732" s="908"/>
      <c r="T732" s="908"/>
      <c r="U732" s="908"/>
      <c r="V732" s="951"/>
      <c r="W732" s="951"/>
      <c r="X732" s="951"/>
      <c r="Y732" s="951"/>
      <c r="Z732" s="951"/>
    </row>
    <row r="733" spans="1:26" ht="12.75" customHeight="1">
      <c r="A733" s="900"/>
      <c r="B733" s="951"/>
      <c r="C733" s="908"/>
      <c r="D733" s="908"/>
      <c r="E733" s="908"/>
      <c r="F733" s="908"/>
      <c r="G733" s="951"/>
      <c r="H733" s="908"/>
      <c r="I733" s="908"/>
      <c r="J733" s="908"/>
      <c r="K733" s="908"/>
      <c r="L733" s="951"/>
      <c r="M733" s="908"/>
      <c r="N733" s="908"/>
      <c r="O733" s="908"/>
      <c r="P733" s="908"/>
      <c r="Q733" s="951"/>
      <c r="R733" s="908"/>
      <c r="S733" s="908"/>
      <c r="T733" s="908"/>
      <c r="U733" s="908"/>
      <c r="V733" s="951"/>
      <c r="W733" s="951"/>
      <c r="X733" s="951"/>
      <c r="Y733" s="951"/>
      <c r="Z733" s="951"/>
    </row>
    <row r="734" spans="1:26" ht="12.75" customHeight="1">
      <c r="A734" s="900"/>
      <c r="B734" s="951"/>
      <c r="C734" s="908"/>
      <c r="D734" s="908"/>
      <c r="E734" s="908"/>
      <c r="F734" s="908"/>
      <c r="G734" s="951"/>
      <c r="H734" s="908"/>
      <c r="I734" s="908"/>
      <c r="J734" s="908"/>
      <c r="K734" s="908"/>
      <c r="L734" s="951"/>
      <c r="M734" s="908"/>
      <c r="N734" s="908"/>
      <c r="O734" s="908"/>
      <c r="P734" s="908"/>
      <c r="Q734" s="951"/>
      <c r="R734" s="908"/>
      <c r="S734" s="908"/>
      <c r="T734" s="908"/>
      <c r="U734" s="908"/>
      <c r="V734" s="951"/>
      <c r="W734" s="951"/>
      <c r="X734" s="951"/>
      <c r="Y734" s="951"/>
      <c r="Z734" s="951"/>
    </row>
    <row r="735" spans="1:26" ht="12.75" customHeight="1">
      <c r="A735" s="900"/>
      <c r="B735" s="951"/>
      <c r="C735" s="908"/>
      <c r="D735" s="908"/>
      <c r="E735" s="908"/>
      <c r="F735" s="908"/>
      <c r="G735" s="951"/>
      <c r="H735" s="908"/>
      <c r="I735" s="908"/>
      <c r="J735" s="908"/>
      <c r="K735" s="908"/>
      <c r="L735" s="951"/>
      <c r="M735" s="908"/>
      <c r="N735" s="908"/>
      <c r="O735" s="908"/>
      <c r="P735" s="908"/>
      <c r="Q735" s="951"/>
      <c r="R735" s="908"/>
      <c r="S735" s="908"/>
      <c r="T735" s="908"/>
      <c r="U735" s="908"/>
      <c r="V735" s="951"/>
      <c r="W735" s="951"/>
      <c r="X735" s="951"/>
      <c r="Y735" s="951"/>
      <c r="Z735" s="951"/>
    </row>
    <row r="736" spans="1:26" ht="12.75" customHeight="1">
      <c r="A736" s="900"/>
      <c r="B736" s="951"/>
      <c r="C736" s="908"/>
      <c r="D736" s="908"/>
      <c r="E736" s="908"/>
      <c r="F736" s="908"/>
      <c r="G736" s="951"/>
      <c r="H736" s="908"/>
      <c r="I736" s="908"/>
      <c r="J736" s="908"/>
      <c r="K736" s="908"/>
      <c r="L736" s="951"/>
      <c r="M736" s="908"/>
      <c r="N736" s="908"/>
      <c r="O736" s="908"/>
      <c r="P736" s="908"/>
      <c r="Q736" s="951"/>
      <c r="R736" s="908"/>
      <c r="S736" s="908"/>
      <c r="T736" s="908"/>
      <c r="U736" s="908"/>
      <c r="V736" s="951"/>
      <c r="W736" s="951"/>
      <c r="X736" s="951"/>
      <c r="Y736" s="951"/>
      <c r="Z736" s="951"/>
    </row>
    <row r="737" spans="1:26" ht="12.75" customHeight="1">
      <c r="A737" s="900"/>
      <c r="B737" s="951"/>
      <c r="C737" s="908"/>
      <c r="D737" s="908"/>
      <c r="E737" s="908"/>
      <c r="F737" s="908"/>
      <c r="G737" s="951"/>
      <c r="H737" s="908"/>
      <c r="I737" s="908"/>
      <c r="J737" s="908"/>
      <c r="K737" s="908"/>
      <c r="L737" s="951"/>
      <c r="M737" s="908"/>
      <c r="N737" s="908"/>
      <c r="O737" s="908"/>
      <c r="P737" s="908"/>
      <c r="Q737" s="951"/>
      <c r="R737" s="908"/>
      <c r="S737" s="908"/>
      <c r="T737" s="908"/>
      <c r="U737" s="908"/>
      <c r="V737" s="951"/>
      <c r="W737" s="951"/>
      <c r="X737" s="951"/>
      <c r="Y737" s="951"/>
      <c r="Z737" s="951"/>
    </row>
    <row r="738" spans="1:26" ht="12.75" customHeight="1">
      <c r="A738" s="900"/>
      <c r="B738" s="951"/>
      <c r="C738" s="908"/>
      <c r="D738" s="908"/>
      <c r="E738" s="908"/>
      <c r="F738" s="908"/>
      <c r="G738" s="951"/>
      <c r="H738" s="908"/>
      <c r="I738" s="908"/>
      <c r="J738" s="908"/>
      <c r="K738" s="908"/>
      <c r="L738" s="951"/>
      <c r="M738" s="908"/>
      <c r="N738" s="908"/>
      <c r="O738" s="908"/>
      <c r="P738" s="908"/>
      <c r="Q738" s="951"/>
      <c r="R738" s="908"/>
      <c r="S738" s="908"/>
      <c r="T738" s="908"/>
      <c r="U738" s="908"/>
      <c r="V738" s="951"/>
      <c r="W738" s="951"/>
      <c r="X738" s="951"/>
      <c r="Y738" s="951"/>
      <c r="Z738" s="951"/>
    </row>
    <row r="739" spans="1:26" ht="12.75" customHeight="1">
      <c r="A739" s="900"/>
      <c r="B739" s="951"/>
      <c r="C739" s="908"/>
      <c r="D739" s="908"/>
      <c r="E739" s="908"/>
      <c r="F739" s="908"/>
      <c r="G739" s="951"/>
      <c r="H739" s="908"/>
      <c r="I739" s="908"/>
      <c r="J739" s="908"/>
      <c r="K739" s="908"/>
      <c r="L739" s="951"/>
      <c r="M739" s="908"/>
      <c r="N739" s="908"/>
      <c r="O739" s="908"/>
      <c r="P739" s="908"/>
      <c r="Q739" s="951"/>
      <c r="R739" s="908"/>
      <c r="S739" s="908"/>
      <c r="T739" s="908"/>
      <c r="U739" s="908"/>
      <c r="V739" s="951"/>
      <c r="W739" s="951"/>
      <c r="X739" s="951"/>
      <c r="Y739" s="951"/>
      <c r="Z739" s="951"/>
    </row>
    <row r="740" spans="1:26" ht="12.75" customHeight="1">
      <c r="A740" s="900"/>
      <c r="B740" s="951"/>
      <c r="C740" s="908"/>
      <c r="D740" s="908"/>
      <c r="E740" s="908"/>
      <c r="F740" s="908"/>
      <c r="G740" s="951"/>
      <c r="H740" s="908"/>
      <c r="I740" s="908"/>
      <c r="J740" s="908"/>
      <c r="K740" s="908"/>
      <c r="L740" s="951"/>
      <c r="M740" s="908"/>
      <c r="N740" s="908"/>
      <c r="O740" s="908"/>
      <c r="P740" s="908"/>
      <c r="Q740" s="951"/>
      <c r="R740" s="908"/>
      <c r="S740" s="908"/>
      <c r="T740" s="908"/>
      <c r="U740" s="908"/>
      <c r="V740" s="951"/>
      <c r="W740" s="951"/>
      <c r="X740" s="951"/>
      <c r="Y740" s="951"/>
      <c r="Z740" s="951"/>
    </row>
    <row r="741" spans="1:26" ht="12.75" customHeight="1">
      <c r="A741" s="900"/>
      <c r="B741" s="951"/>
      <c r="C741" s="908"/>
      <c r="D741" s="908"/>
      <c r="E741" s="908"/>
      <c r="F741" s="908"/>
      <c r="G741" s="951"/>
      <c r="H741" s="908"/>
      <c r="I741" s="908"/>
      <c r="J741" s="908"/>
      <c r="K741" s="908"/>
      <c r="L741" s="951"/>
      <c r="M741" s="908"/>
      <c r="N741" s="908"/>
      <c r="O741" s="908"/>
      <c r="P741" s="908"/>
      <c r="Q741" s="951"/>
      <c r="R741" s="908"/>
      <c r="S741" s="908"/>
      <c r="T741" s="908"/>
      <c r="U741" s="908"/>
      <c r="V741" s="951"/>
      <c r="W741" s="951"/>
      <c r="X741" s="951"/>
      <c r="Y741" s="951"/>
      <c r="Z741" s="951"/>
    </row>
    <row r="742" spans="1:26" ht="12.75" customHeight="1">
      <c r="A742" s="900"/>
      <c r="B742" s="951"/>
      <c r="C742" s="908"/>
      <c r="D742" s="908"/>
      <c r="E742" s="908"/>
      <c r="F742" s="908"/>
      <c r="G742" s="951"/>
      <c r="H742" s="908"/>
      <c r="I742" s="908"/>
      <c r="J742" s="908"/>
      <c r="K742" s="908"/>
      <c r="L742" s="951"/>
      <c r="M742" s="908"/>
      <c r="N742" s="908"/>
      <c r="O742" s="908"/>
      <c r="P742" s="908"/>
      <c r="Q742" s="951"/>
      <c r="R742" s="908"/>
      <c r="S742" s="908"/>
      <c r="T742" s="908"/>
      <c r="U742" s="908"/>
      <c r="V742" s="951"/>
      <c r="W742" s="951"/>
      <c r="X742" s="951"/>
      <c r="Y742" s="951"/>
      <c r="Z742" s="951"/>
    </row>
    <row r="743" spans="1:26" ht="12.75" customHeight="1">
      <c r="A743" s="900"/>
      <c r="B743" s="951"/>
      <c r="C743" s="908"/>
      <c r="D743" s="908"/>
      <c r="E743" s="908"/>
      <c r="F743" s="908"/>
      <c r="G743" s="951"/>
      <c r="H743" s="908"/>
      <c r="I743" s="908"/>
      <c r="J743" s="908"/>
      <c r="K743" s="908"/>
      <c r="L743" s="951"/>
      <c r="M743" s="908"/>
      <c r="N743" s="908"/>
      <c r="O743" s="908"/>
      <c r="P743" s="908"/>
      <c r="Q743" s="951"/>
      <c r="R743" s="908"/>
      <c r="S743" s="908"/>
      <c r="T743" s="908"/>
      <c r="U743" s="908"/>
      <c r="V743" s="951"/>
      <c r="W743" s="951"/>
      <c r="X743" s="951"/>
      <c r="Y743" s="951"/>
      <c r="Z743" s="951"/>
    </row>
    <row r="744" spans="1:26" ht="12.75" customHeight="1">
      <c r="A744" s="900"/>
      <c r="B744" s="951"/>
      <c r="C744" s="908"/>
      <c r="D744" s="908"/>
      <c r="E744" s="908"/>
      <c r="F744" s="908"/>
      <c r="G744" s="951"/>
      <c r="H744" s="908"/>
      <c r="I744" s="908"/>
      <c r="J744" s="908"/>
      <c r="K744" s="908"/>
      <c r="L744" s="951"/>
      <c r="M744" s="908"/>
      <c r="N744" s="908"/>
      <c r="O744" s="908"/>
      <c r="P744" s="908"/>
      <c r="Q744" s="951"/>
      <c r="R744" s="908"/>
      <c r="S744" s="908"/>
      <c r="T744" s="908"/>
      <c r="U744" s="908"/>
      <c r="V744" s="951"/>
      <c r="W744" s="951"/>
      <c r="X744" s="951"/>
      <c r="Y744" s="951"/>
      <c r="Z744" s="951"/>
    </row>
    <row r="745" spans="1:26" ht="12.75" customHeight="1">
      <c r="A745" s="900"/>
      <c r="B745" s="951"/>
      <c r="C745" s="908"/>
      <c r="D745" s="908"/>
      <c r="E745" s="908"/>
      <c r="F745" s="908"/>
      <c r="G745" s="951"/>
      <c r="H745" s="908"/>
      <c r="I745" s="908"/>
      <c r="J745" s="908"/>
      <c r="K745" s="908"/>
      <c r="L745" s="951"/>
      <c r="M745" s="908"/>
      <c r="N745" s="908"/>
      <c r="O745" s="908"/>
      <c r="P745" s="908"/>
      <c r="Q745" s="951"/>
      <c r="R745" s="908"/>
      <c r="S745" s="908"/>
      <c r="T745" s="908"/>
      <c r="U745" s="908"/>
      <c r="V745" s="951"/>
      <c r="W745" s="951"/>
      <c r="X745" s="951"/>
      <c r="Y745" s="951"/>
      <c r="Z745" s="951"/>
    </row>
    <row r="746" spans="1:26" ht="12.75" customHeight="1">
      <c r="A746" s="900"/>
      <c r="B746" s="951"/>
      <c r="C746" s="908"/>
      <c r="D746" s="908"/>
      <c r="E746" s="908"/>
      <c r="F746" s="908"/>
      <c r="G746" s="951"/>
      <c r="H746" s="908"/>
      <c r="I746" s="908"/>
      <c r="J746" s="908"/>
      <c r="K746" s="908"/>
      <c r="L746" s="951"/>
      <c r="M746" s="908"/>
      <c r="N746" s="908"/>
      <c r="O746" s="908"/>
      <c r="P746" s="908"/>
      <c r="Q746" s="951"/>
      <c r="R746" s="908"/>
      <c r="S746" s="908"/>
      <c r="T746" s="908"/>
      <c r="U746" s="908"/>
      <c r="V746" s="951"/>
      <c r="W746" s="951"/>
      <c r="X746" s="951"/>
      <c r="Y746" s="951"/>
      <c r="Z746" s="951"/>
    </row>
    <row r="747" spans="1:26" ht="12.75" customHeight="1">
      <c r="A747" s="900"/>
      <c r="B747" s="951"/>
      <c r="C747" s="908"/>
      <c r="D747" s="908"/>
      <c r="E747" s="908"/>
      <c r="F747" s="908"/>
      <c r="G747" s="951"/>
      <c r="H747" s="908"/>
      <c r="I747" s="908"/>
      <c r="J747" s="908"/>
      <c r="K747" s="908"/>
      <c r="L747" s="951"/>
      <c r="M747" s="908"/>
      <c r="N747" s="908"/>
      <c r="O747" s="908"/>
      <c r="P747" s="908"/>
      <c r="Q747" s="951"/>
      <c r="R747" s="908"/>
      <c r="S747" s="908"/>
      <c r="T747" s="908"/>
      <c r="U747" s="908"/>
      <c r="V747" s="951"/>
      <c r="W747" s="951"/>
      <c r="X747" s="951"/>
      <c r="Y747" s="951"/>
      <c r="Z747" s="951"/>
    </row>
    <row r="748" spans="1:26" ht="12.75" customHeight="1">
      <c r="A748" s="900"/>
      <c r="B748" s="951"/>
      <c r="C748" s="908"/>
      <c r="D748" s="908"/>
      <c r="E748" s="908"/>
      <c r="F748" s="908"/>
      <c r="G748" s="951"/>
      <c r="H748" s="908"/>
      <c r="I748" s="908"/>
      <c r="J748" s="908"/>
      <c r="K748" s="908"/>
      <c r="L748" s="951"/>
      <c r="M748" s="908"/>
      <c r="N748" s="908"/>
      <c r="O748" s="908"/>
      <c r="P748" s="908"/>
      <c r="Q748" s="951"/>
      <c r="R748" s="908"/>
      <c r="S748" s="908"/>
      <c r="T748" s="908"/>
      <c r="U748" s="908"/>
      <c r="V748" s="951"/>
      <c r="W748" s="951"/>
      <c r="X748" s="951"/>
      <c r="Y748" s="951"/>
      <c r="Z748" s="951"/>
    </row>
    <row r="749" spans="1:26" ht="12.75" customHeight="1">
      <c r="A749" s="900"/>
      <c r="B749" s="951"/>
      <c r="C749" s="908"/>
      <c r="D749" s="908"/>
      <c r="E749" s="908"/>
      <c r="F749" s="908"/>
      <c r="G749" s="951"/>
      <c r="H749" s="908"/>
      <c r="I749" s="908"/>
      <c r="J749" s="908"/>
      <c r="K749" s="908"/>
      <c r="L749" s="951"/>
      <c r="M749" s="908"/>
      <c r="N749" s="908"/>
      <c r="O749" s="908"/>
      <c r="P749" s="908"/>
      <c r="Q749" s="951"/>
      <c r="R749" s="908"/>
      <c r="S749" s="908"/>
      <c r="T749" s="908"/>
      <c r="U749" s="908"/>
      <c r="V749" s="951"/>
      <c r="W749" s="951"/>
      <c r="X749" s="951"/>
      <c r="Y749" s="951"/>
      <c r="Z749" s="951"/>
    </row>
    <row r="750" spans="1:26" ht="12.75" customHeight="1">
      <c r="A750" s="900"/>
      <c r="B750" s="951"/>
      <c r="C750" s="908"/>
      <c r="D750" s="908"/>
      <c r="E750" s="908"/>
      <c r="F750" s="908"/>
      <c r="G750" s="951"/>
      <c r="H750" s="908"/>
      <c r="I750" s="908"/>
      <c r="J750" s="908"/>
      <c r="K750" s="908"/>
      <c r="L750" s="951"/>
      <c r="M750" s="908"/>
      <c r="N750" s="908"/>
      <c r="O750" s="908"/>
      <c r="P750" s="908"/>
      <c r="Q750" s="951"/>
      <c r="R750" s="908"/>
      <c r="S750" s="908"/>
      <c r="T750" s="908"/>
      <c r="U750" s="908"/>
      <c r="V750" s="951"/>
      <c r="W750" s="951"/>
      <c r="X750" s="951"/>
      <c r="Y750" s="951"/>
      <c r="Z750" s="951"/>
    </row>
    <row r="751" spans="1:26" ht="12.75" customHeight="1">
      <c r="A751" s="900"/>
      <c r="B751" s="951"/>
      <c r="C751" s="908"/>
      <c r="D751" s="908"/>
      <c r="E751" s="908"/>
      <c r="F751" s="908"/>
      <c r="G751" s="951"/>
      <c r="H751" s="908"/>
      <c r="I751" s="908"/>
      <c r="J751" s="908"/>
      <c r="K751" s="908"/>
      <c r="L751" s="951"/>
      <c r="M751" s="908"/>
      <c r="N751" s="908"/>
      <c r="O751" s="908"/>
      <c r="P751" s="908"/>
      <c r="Q751" s="951"/>
      <c r="R751" s="908"/>
      <c r="S751" s="908"/>
      <c r="T751" s="908"/>
      <c r="U751" s="908"/>
      <c r="V751" s="951"/>
      <c r="W751" s="951"/>
      <c r="X751" s="951"/>
      <c r="Y751" s="951"/>
      <c r="Z751" s="951"/>
    </row>
    <row r="752" spans="1:26" ht="12.75" customHeight="1">
      <c r="A752" s="900"/>
      <c r="B752" s="951"/>
      <c r="C752" s="908"/>
      <c r="D752" s="908"/>
      <c r="E752" s="908"/>
      <c r="F752" s="908"/>
      <c r="G752" s="951"/>
      <c r="H752" s="908"/>
      <c r="I752" s="908"/>
      <c r="J752" s="908"/>
      <c r="K752" s="908"/>
      <c r="L752" s="951"/>
      <c r="M752" s="908"/>
      <c r="N752" s="908"/>
      <c r="O752" s="908"/>
      <c r="P752" s="908"/>
      <c r="Q752" s="951"/>
      <c r="R752" s="908"/>
      <c r="S752" s="908"/>
      <c r="T752" s="908"/>
      <c r="U752" s="908"/>
      <c r="V752" s="951"/>
      <c r="W752" s="951"/>
      <c r="X752" s="951"/>
      <c r="Y752" s="951"/>
      <c r="Z752" s="951"/>
    </row>
    <row r="753" spans="1:26" ht="12.75" customHeight="1">
      <c r="A753" s="900"/>
      <c r="B753" s="951"/>
      <c r="C753" s="908"/>
      <c r="D753" s="908"/>
      <c r="E753" s="908"/>
      <c r="F753" s="908"/>
      <c r="G753" s="951"/>
      <c r="H753" s="908"/>
      <c r="I753" s="908"/>
      <c r="J753" s="908"/>
      <c r="K753" s="908"/>
      <c r="L753" s="951"/>
      <c r="M753" s="908"/>
      <c r="N753" s="908"/>
      <c r="O753" s="908"/>
      <c r="P753" s="908"/>
      <c r="Q753" s="951"/>
      <c r="R753" s="908"/>
      <c r="S753" s="908"/>
      <c r="T753" s="908"/>
      <c r="U753" s="908"/>
      <c r="V753" s="951"/>
      <c r="W753" s="951"/>
      <c r="X753" s="951"/>
      <c r="Y753" s="951"/>
      <c r="Z753" s="951"/>
    </row>
    <row r="754" spans="1:26" ht="12.75" customHeight="1">
      <c r="A754" s="900"/>
      <c r="B754" s="951"/>
      <c r="C754" s="908"/>
      <c r="D754" s="908"/>
      <c r="E754" s="908"/>
      <c r="F754" s="908"/>
      <c r="G754" s="951"/>
      <c r="H754" s="908"/>
      <c r="I754" s="908"/>
      <c r="J754" s="908"/>
      <c r="K754" s="908"/>
      <c r="L754" s="951"/>
      <c r="M754" s="908"/>
      <c r="N754" s="908"/>
      <c r="O754" s="908"/>
      <c r="P754" s="908"/>
      <c r="Q754" s="951"/>
      <c r="R754" s="908"/>
      <c r="S754" s="908"/>
      <c r="T754" s="908"/>
      <c r="U754" s="908"/>
      <c r="V754" s="951"/>
      <c r="W754" s="951"/>
      <c r="X754" s="951"/>
      <c r="Y754" s="951"/>
      <c r="Z754" s="951"/>
    </row>
    <row r="755" spans="1:26" ht="12.75" customHeight="1">
      <c r="A755" s="900"/>
      <c r="B755" s="951"/>
      <c r="C755" s="908"/>
      <c r="D755" s="908"/>
      <c r="E755" s="908"/>
      <c r="F755" s="908"/>
      <c r="G755" s="951"/>
      <c r="H755" s="908"/>
      <c r="I755" s="908"/>
      <c r="J755" s="908"/>
      <c r="K755" s="908"/>
      <c r="L755" s="951"/>
      <c r="M755" s="908"/>
      <c r="N755" s="908"/>
      <c r="O755" s="908"/>
      <c r="P755" s="908"/>
      <c r="Q755" s="951"/>
      <c r="R755" s="908"/>
      <c r="S755" s="908"/>
      <c r="T755" s="908"/>
      <c r="U755" s="908"/>
      <c r="V755" s="951"/>
      <c r="W755" s="951"/>
      <c r="X755" s="951"/>
      <c r="Y755" s="951"/>
      <c r="Z755" s="951"/>
    </row>
    <row r="756" spans="1:26" ht="12.75" customHeight="1">
      <c r="A756" s="900"/>
      <c r="B756" s="951"/>
      <c r="C756" s="908"/>
      <c r="D756" s="908"/>
      <c r="E756" s="908"/>
      <c r="F756" s="908"/>
      <c r="G756" s="951"/>
      <c r="H756" s="908"/>
      <c r="I756" s="908"/>
      <c r="J756" s="908"/>
      <c r="K756" s="908"/>
      <c r="L756" s="951"/>
      <c r="M756" s="908"/>
      <c r="N756" s="908"/>
      <c r="O756" s="908"/>
      <c r="P756" s="908"/>
      <c r="Q756" s="951"/>
      <c r="R756" s="908"/>
      <c r="S756" s="908"/>
      <c r="T756" s="908"/>
      <c r="U756" s="908"/>
      <c r="V756" s="951"/>
      <c r="W756" s="951"/>
      <c r="X756" s="951"/>
      <c r="Y756" s="951"/>
      <c r="Z756" s="951"/>
    </row>
    <row r="757" spans="1:26" ht="12.75" customHeight="1">
      <c r="A757" s="900"/>
      <c r="B757" s="951"/>
      <c r="C757" s="908"/>
      <c r="D757" s="908"/>
      <c r="E757" s="908"/>
      <c r="F757" s="908"/>
      <c r="G757" s="951"/>
      <c r="H757" s="908"/>
      <c r="I757" s="908"/>
      <c r="J757" s="908"/>
      <c r="K757" s="908"/>
      <c r="L757" s="951"/>
      <c r="M757" s="908"/>
      <c r="N757" s="908"/>
      <c r="O757" s="908"/>
      <c r="P757" s="908"/>
      <c r="Q757" s="951"/>
      <c r="R757" s="908"/>
      <c r="S757" s="908"/>
      <c r="T757" s="908"/>
      <c r="U757" s="908"/>
      <c r="V757" s="951"/>
      <c r="W757" s="951"/>
      <c r="X757" s="951"/>
      <c r="Y757" s="951"/>
      <c r="Z757" s="951"/>
    </row>
    <row r="758" spans="1:26" ht="12.75" customHeight="1">
      <c r="A758" s="900"/>
      <c r="B758" s="951"/>
      <c r="C758" s="908"/>
      <c r="D758" s="908"/>
      <c r="E758" s="908"/>
      <c r="F758" s="908"/>
      <c r="G758" s="951"/>
      <c r="H758" s="908"/>
      <c r="I758" s="908"/>
      <c r="J758" s="908"/>
      <c r="K758" s="908"/>
      <c r="L758" s="951"/>
      <c r="M758" s="908"/>
      <c r="N758" s="908"/>
      <c r="O758" s="908"/>
      <c r="P758" s="908"/>
      <c r="Q758" s="951"/>
      <c r="R758" s="908"/>
      <c r="S758" s="908"/>
      <c r="T758" s="908"/>
      <c r="U758" s="908"/>
      <c r="V758" s="951"/>
      <c r="W758" s="951"/>
      <c r="X758" s="951"/>
      <c r="Y758" s="951"/>
      <c r="Z758" s="951"/>
    </row>
    <row r="759" spans="1:26" ht="12.75" customHeight="1">
      <c r="A759" s="900"/>
      <c r="B759" s="951"/>
      <c r="C759" s="908"/>
      <c r="D759" s="908"/>
      <c r="E759" s="908"/>
      <c r="F759" s="908"/>
      <c r="G759" s="951"/>
      <c r="H759" s="908"/>
      <c r="I759" s="908"/>
      <c r="J759" s="908"/>
      <c r="K759" s="908"/>
      <c r="L759" s="951"/>
      <c r="M759" s="908"/>
      <c r="N759" s="908"/>
      <c r="O759" s="908"/>
      <c r="P759" s="908"/>
      <c r="Q759" s="951"/>
      <c r="R759" s="908"/>
      <c r="S759" s="908"/>
      <c r="T759" s="908"/>
      <c r="U759" s="908"/>
      <c r="V759" s="951"/>
      <c r="W759" s="951"/>
      <c r="X759" s="951"/>
      <c r="Y759" s="951"/>
      <c r="Z759" s="951"/>
    </row>
    <row r="760" spans="1:26" ht="12.75" customHeight="1">
      <c r="A760" s="900"/>
      <c r="B760" s="951"/>
      <c r="C760" s="908"/>
      <c r="D760" s="908"/>
      <c r="E760" s="908"/>
      <c r="F760" s="908"/>
      <c r="G760" s="951"/>
      <c r="H760" s="908"/>
      <c r="I760" s="908"/>
      <c r="J760" s="908"/>
      <c r="K760" s="908"/>
      <c r="L760" s="951"/>
      <c r="M760" s="908"/>
      <c r="N760" s="908"/>
      <c r="O760" s="908"/>
      <c r="P760" s="908"/>
      <c r="Q760" s="951"/>
      <c r="R760" s="908"/>
      <c r="S760" s="908"/>
      <c r="T760" s="908"/>
      <c r="U760" s="908"/>
      <c r="V760" s="951"/>
      <c r="W760" s="951"/>
      <c r="X760" s="951"/>
      <c r="Y760" s="951"/>
      <c r="Z760" s="951"/>
    </row>
    <row r="761" spans="1:26" ht="12.75" customHeight="1">
      <c r="A761" s="900"/>
      <c r="B761" s="951"/>
      <c r="C761" s="908"/>
      <c r="D761" s="908"/>
      <c r="E761" s="908"/>
      <c r="F761" s="908"/>
      <c r="G761" s="951"/>
      <c r="H761" s="908"/>
      <c r="I761" s="908"/>
      <c r="J761" s="908"/>
      <c r="K761" s="908"/>
      <c r="L761" s="951"/>
      <c r="M761" s="908"/>
      <c r="N761" s="908"/>
      <c r="O761" s="908"/>
      <c r="P761" s="908"/>
      <c r="Q761" s="951"/>
      <c r="R761" s="908"/>
      <c r="S761" s="908"/>
      <c r="T761" s="908"/>
      <c r="U761" s="908"/>
      <c r="V761" s="951"/>
      <c r="W761" s="951"/>
      <c r="X761" s="951"/>
      <c r="Y761" s="951"/>
      <c r="Z761" s="951"/>
    </row>
    <row r="762" spans="1:26" ht="12.75" customHeight="1">
      <c r="A762" s="900"/>
      <c r="B762" s="951"/>
      <c r="C762" s="908"/>
      <c r="D762" s="908"/>
      <c r="E762" s="908"/>
      <c r="F762" s="908"/>
      <c r="G762" s="951"/>
      <c r="H762" s="908"/>
      <c r="I762" s="908"/>
      <c r="J762" s="908"/>
      <c r="K762" s="908"/>
      <c r="L762" s="951"/>
      <c r="M762" s="908"/>
      <c r="N762" s="908"/>
      <c r="O762" s="908"/>
      <c r="P762" s="908"/>
      <c r="Q762" s="951"/>
      <c r="R762" s="908"/>
      <c r="S762" s="908"/>
      <c r="T762" s="908"/>
      <c r="U762" s="908"/>
      <c r="V762" s="951"/>
      <c r="W762" s="951"/>
      <c r="X762" s="951"/>
      <c r="Y762" s="951"/>
      <c r="Z762" s="951"/>
    </row>
    <row r="763" spans="1:26" ht="12.75" customHeight="1">
      <c r="A763" s="900"/>
      <c r="B763" s="951"/>
      <c r="C763" s="908"/>
      <c r="D763" s="908"/>
      <c r="E763" s="908"/>
      <c r="F763" s="908"/>
      <c r="G763" s="951"/>
      <c r="H763" s="908"/>
      <c r="I763" s="908"/>
      <c r="J763" s="908"/>
      <c r="K763" s="908"/>
      <c r="L763" s="951"/>
      <c r="M763" s="908"/>
      <c r="N763" s="908"/>
      <c r="O763" s="908"/>
      <c r="P763" s="908"/>
      <c r="Q763" s="951"/>
      <c r="R763" s="908"/>
      <c r="S763" s="908"/>
      <c r="T763" s="908"/>
      <c r="U763" s="908"/>
      <c r="V763" s="951"/>
      <c r="W763" s="951"/>
      <c r="X763" s="951"/>
      <c r="Y763" s="951"/>
      <c r="Z763" s="951"/>
    </row>
    <row r="764" spans="1:26" ht="12.75" customHeight="1">
      <c r="A764" s="900"/>
      <c r="B764" s="951"/>
      <c r="C764" s="908"/>
      <c r="D764" s="908"/>
      <c r="E764" s="908"/>
      <c r="F764" s="908"/>
      <c r="G764" s="951"/>
      <c r="H764" s="908"/>
      <c r="I764" s="908"/>
      <c r="J764" s="908"/>
      <c r="K764" s="908"/>
      <c r="L764" s="951"/>
      <c r="M764" s="908"/>
      <c r="N764" s="908"/>
      <c r="O764" s="908"/>
      <c r="P764" s="908"/>
      <c r="Q764" s="951"/>
      <c r="R764" s="908"/>
      <c r="S764" s="908"/>
      <c r="T764" s="908"/>
      <c r="U764" s="908"/>
      <c r="V764" s="951"/>
      <c r="W764" s="951"/>
      <c r="X764" s="951"/>
      <c r="Y764" s="951"/>
      <c r="Z764" s="951"/>
    </row>
    <row r="765" spans="1:26" ht="12.75" customHeight="1">
      <c r="A765" s="900"/>
      <c r="B765" s="951"/>
      <c r="C765" s="908"/>
      <c r="D765" s="908"/>
      <c r="E765" s="908"/>
      <c r="F765" s="908"/>
      <c r="G765" s="951"/>
      <c r="H765" s="908"/>
      <c r="I765" s="908"/>
      <c r="J765" s="908"/>
      <c r="K765" s="908"/>
      <c r="L765" s="951"/>
      <c r="M765" s="908"/>
      <c r="N765" s="908"/>
      <c r="O765" s="908"/>
      <c r="P765" s="908"/>
      <c r="Q765" s="951"/>
      <c r="R765" s="908"/>
      <c r="S765" s="908"/>
      <c r="T765" s="908"/>
      <c r="U765" s="908"/>
      <c r="V765" s="951"/>
      <c r="W765" s="951"/>
      <c r="X765" s="951"/>
      <c r="Y765" s="951"/>
      <c r="Z765" s="951"/>
    </row>
    <row r="766" spans="1:26" ht="12.75" customHeight="1">
      <c r="A766" s="900"/>
      <c r="B766" s="951"/>
      <c r="C766" s="908"/>
      <c r="D766" s="908"/>
      <c r="E766" s="908"/>
      <c r="F766" s="908"/>
      <c r="G766" s="951"/>
      <c r="H766" s="908"/>
      <c r="I766" s="908"/>
      <c r="J766" s="908"/>
      <c r="K766" s="908"/>
      <c r="L766" s="951"/>
      <c r="M766" s="908"/>
      <c r="N766" s="908"/>
      <c r="O766" s="908"/>
      <c r="P766" s="908"/>
      <c r="Q766" s="951"/>
      <c r="R766" s="908"/>
      <c r="S766" s="908"/>
      <c r="T766" s="908"/>
      <c r="U766" s="908"/>
      <c r="V766" s="951"/>
      <c r="W766" s="951"/>
      <c r="X766" s="951"/>
      <c r="Y766" s="951"/>
      <c r="Z766" s="951"/>
    </row>
    <row r="767" spans="1:26" ht="12.75" customHeight="1">
      <c r="A767" s="900"/>
      <c r="B767" s="951"/>
      <c r="C767" s="908"/>
      <c r="D767" s="908"/>
      <c r="E767" s="908"/>
      <c r="F767" s="908"/>
      <c r="G767" s="951"/>
      <c r="H767" s="908"/>
      <c r="I767" s="908"/>
      <c r="J767" s="908"/>
      <c r="K767" s="908"/>
      <c r="L767" s="951"/>
      <c r="M767" s="908"/>
      <c r="N767" s="908"/>
      <c r="O767" s="908"/>
      <c r="P767" s="908"/>
      <c r="Q767" s="951"/>
      <c r="R767" s="908"/>
      <c r="S767" s="908"/>
      <c r="T767" s="908"/>
      <c r="U767" s="908"/>
      <c r="V767" s="951"/>
      <c r="W767" s="951"/>
      <c r="X767" s="951"/>
      <c r="Y767" s="951"/>
      <c r="Z767" s="951"/>
    </row>
    <row r="768" spans="1:26" ht="12.75" customHeight="1">
      <c r="A768" s="900"/>
      <c r="B768" s="951"/>
      <c r="C768" s="908"/>
      <c r="D768" s="908"/>
      <c r="E768" s="908"/>
      <c r="F768" s="908"/>
      <c r="G768" s="951"/>
      <c r="H768" s="908"/>
      <c r="I768" s="908"/>
      <c r="J768" s="908"/>
      <c r="K768" s="908"/>
      <c r="L768" s="951"/>
      <c r="M768" s="908"/>
      <c r="N768" s="908"/>
      <c r="O768" s="908"/>
      <c r="P768" s="908"/>
      <c r="Q768" s="951"/>
      <c r="R768" s="908"/>
      <c r="S768" s="908"/>
      <c r="T768" s="908"/>
      <c r="U768" s="908"/>
      <c r="V768" s="951"/>
      <c r="W768" s="951"/>
      <c r="X768" s="951"/>
      <c r="Y768" s="951"/>
      <c r="Z768" s="951"/>
    </row>
    <row r="769" spans="1:26" ht="12.75" customHeight="1">
      <c r="A769" s="900"/>
      <c r="B769" s="951"/>
      <c r="C769" s="908"/>
      <c r="D769" s="908"/>
      <c r="E769" s="908"/>
      <c r="F769" s="908"/>
      <c r="G769" s="951"/>
      <c r="H769" s="908"/>
      <c r="I769" s="908"/>
      <c r="J769" s="908"/>
      <c r="K769" s="908"/>
      <c r="L769" s="951"/>
      <c r="M769" s="908"/>
      <c r="N769" s="908"/>
      <c r="O769" s="908"/>
      <c r="P769" s="908"/>
      <c r="Q769" s="951"/>
      <c r="R769" s="908"/>
      <c r="S769" s="908"/>
      <c r="T769" s="908"/>
      <c r="U769" s="908"/>
      <c r="V769" s="951"/>
      <c r="W769" s="951"/>
      <c r="X769" s="951"/>
      <c r="Y769" s="951"/>
      <c r="Z769" s="951"/>
    </row>
    <row r="770" spans="1:26" ht="12.75" customHeight="1">
      <c r="A770" s="900"/>
      <c r="B770" s="951"/>
      <c r="C770" s="908"/>
      <c r="D770" s="908"/>
      <c r="E770" s="908"/>
      <c r="F770" s="908"/>
      <c r="G770" s="951"/>
      <c r="H770" s="908"/>
      <c r="I770" s="908"/>
      <c r="J770" s="908"/>
      <c r="K770" s="908"/>
      <c r="L770" s="951"/>
      <c r="M770" s="908"/>
      <c r="N770" s="908"/>
      <c r="O770" s="908"/>
      <c r="P770" s="908"/>
      <c r="Q770" s="951"/>
      <c r="R770" s="908"/>
      <c r="S770" s="908"/>
      <c r="T770" s="908"/>
      <c r="U770" s="908"/>
      <c r="V770" s="951"/>
      <c r="W770" s="951"/>
      <c r="X770" s="951"/>
      <c r="Y770" s="951"/>
      <c r="Z770" s="951"/>
    </row>
    <row r="771" spans="1:26" ht="12.75" customHeight="1">
      <c r="A771" s="900"/>
      <c r="B771" s="951"/>
      <c r="C771" s="908"/>
      <c r="D771" s="908"/>
      <c r="E771" s="908"/>
      <c r="F771" s="908"/>
      <c r="G771" s="951"/>
      <c r="H771" s="908"/>
      <c r="I771" s="908"/>
      <c r="J771" s="908"/>
      <c r="K771" s="908"/>
      <c r="L771" s="951"/>
      <c r="M771" s="908"/>
      <c r="N771" s="908"/>
      <c r="O771" s="908"/>
      <c r="P771" s="908"/>
      <c r="Q771" s="951"/>
      <c r="R771" s="908"/>
      <c r="S771" s="908"/>
      <c r="T771" s="908"/>
      <c r="U771" s="908"/>
      <c r="V771" s="951"/>
      <c r="W771" s="951"/>
      <c r="X771" s="951"/>
      <c r="Y771" s="951"/>
      <c r="Z771" s="951"/>
    </row>
    <row r="772" spans="1:26" ht="12.75" customHeight="1">
      <c r="A772" s="900"/>
      <c r="B772" s="951"/>
      <c r="C772" s="908"/>
      <c r="D772" s="908"/>
      <c r="E772" s="908"/>
      <c r="F772" s="908"/>
      <c r="G772" s="951"/>
      <c r="H772" s="908"/>
      <c r="I772" s="908"/>
      <c r="J772" s="908"/>
      <c r="K772" s="908"/>
      <c r="L772" s="951"/>
      <c r="M772" s="908"/>
      <c r="N772" s="908"/>
      <c r="O772" s="908"/>
      <c r="P772" s="908"/>
      <c r="Q772" s="951"/>
      <c r="R772" s="908"/>
      <c r="S772" s="908"/>
      <c r="T772" s="908"/>
      <c r="U772" s="908"/>
      <c r="V772" s="951"/>
      <c r="W772" s="951"/>
      <c r="X772" s="951"/>
      <c r="Y772" s="951"/>
      <c r="Z772" s="951"/>
    </row>
    <row r="773" spans="1:26" ht="12.75" customHeight="1">
      <c r="A773" s="900"/>
      <c r="B773" s="951"/>
      <c r="C773" s="908"/>
      <c r="D773" s="908"/>
      <c r="E773" s="908"/>
      <c r="F773" s="908"/>
      <c r="G773" s="951"/>
      <c r="H773" s="908"/>
      <c r="I773" s="908"/>
      <c r="J773" s="908"/>
      <c r="K773" s="908"/>
      <c r="L773" s="951"/>
      <c r="M773" s="908"/>
      <c r="N773" s="908"/>
      <c r="O773" s="908"/>
      <c r="P773" s="908"/>
      <c r="Q773" s="951"/>
      <c r="R773" s="908"/>
      <c r="S773" s="908"/>
      <c r="T773" s="908"/>
      <c r="U773" s="908"/>
      <c r="V773" s="951"/>
      <c r="W773" s="951"/>
      <c r="X773" s="951"/>
      <c r="Y773" s="951"/>
      <c r="Z773" s="951"/>
    </row>
    <row r="774" spans="1:26" ht="12.75" customHeight="1">
      <c r="A774" s="900"/>
      <c r="B774" s="951"/>
      <c r="C774" s="908"/>
      <c r="D774" s="908"/>
      <c r="E774" s="908"/>
      <c r="F774" s="908"/>
      <c r="G774" s="951"/>
      <c r="H774" s="908"/>
      <c r="I774" s="908"/>
      <c r="J774" s="908"/>
      <c r="K774" s="908"/>
      <c r="L774" s="951"/>
      <c r="M774" s="908"/>
      <c r="N774" s="908"/>
      <c r="O774" s="908"/>
      <c r="P774" s="908"/>
      <c r="Q774" s="951"/>
      <c r="R774" s="908"/>
      <c r="S774" s="908"/>
      <c r="T774" s="908"/>
      <c r="U774" s="908"/>
      <c r="V774" s="951"/>
      <c r="W774" s="951"/>
      <c r="X774" s="951"/>
      <c r="Y774" s="951"/>
      <c r="Z774" s="951"/>
    </row>
    <row r="775" spans="1:26" ht="12.75" customHeight="1">
      <c r="A775" s="900"/>
      <c r="B775" s="951"/>
      <c r="C775" s="908"/>
      <c r="D775" s="908"/>
      <c r="E775" s="908"/>
      <c r="F775" s="908"/>
      <c r="G775" s="951"/>
      <c r="H775" s="908"/>
      <c r="I775" s="908"/>
      <c r="J775" s="908"/>
      <c r="K775" s="908"/>
      <c r="L775" s="951"/>
      <c r="M775" s="908"/>
      <c r="N775" s="908"/>
      <c r="O775" s="908"/>
      <c r="P775" s="908"/>
      <c r="Q775" s="951"/>
      <c r="R775" s="908"/>
      <c r="S775" s="908"/>
      <c r="T775" s="908"/>
      <c r="U775" s="908"/>
      <c r="V775" s="951"/>
      <c r="W775" s="951"/>
      <c r="X775" s="951"/>
      <c r="Y775" s="951"/>
      <c r="Z775" s="951"/>
    </row>
    <row r="776" spans="1:26" ht="12.75" customHeight="1">
      <c r="A776" s="900"/>
      <c r="B776" s="951"/>
      <c r="C776" s="908"/>
      <c r="D776" s="908"/>
      <c r="E776" s="908"/>
      <c r="F776" s="908"/>
      <c r="G776" s="951"/>
      <c r="H776" s="908"/>
      <c r="I776" s="908"/>
      <c r="J776" s="908"/>
      <c r="K776" s="908"/>
      <c r="L776" s="951"/>
      <c r="M776" s="908"/>
      <c r="N776" s="908"/>
      <c r="O776" s="908"/>
      <c r="P776" s="908"/>
      <c r="Q776" s="951"/>
      <c r="R776" s="908"/>
      <c r="S776" s="908"/>
      <c r="T776" s="908"/>
      <c r="U776" s="908"/>
      <c r="V776" s="951"/>
      <c r="W776" s="951"/>
      <c r="X776" s="951"/>
      <c r="Y776" s="951"/>
      <c r="Z776" s="951"/>
    </row>
    <row r="777" spans="1:26" ht="12.75" customHeight="1">
      <c r="A777" s="900"/>
      <c r="B777" s="951"/>
      <c r="C777" s="908"/>
      <c r="D777" s="908"/>
      <c r="E777" s="908"/>
      <c r="F777" s="908"/>
      <c r="G777" s="951"/>
      <c r="H777" s="908"/>
      <c r="I777" s="908"/>
      <c r="J777" s="908"/>
      <c r="K777" s="908"/>
      <c r="L777" s="951"/>
      <c r="M777" s="908"/>
      <c r="N777" s="908"/>
      <c r="O777" s="908"/>
      <c r="P777" s="908"/>
      <c r="Q777" s="951"/>
      <c r="R777" s="908"/>
      <c r="S777" s="908"/>
      <c r="T777" s="908"/>
      <c r="U777" s="908"/>
      <c r="V777" s="951"/>
      <c r="W777" s="951"/>
      <c r="X777" s="951"/>
      <c r="Y777" s="951"/>
      <c r="Z777" s="951"/>
    </row>
    <row r="778" spans="1:26" ht="12.75" customHeight="1">
      <c r="A778" s="900"/>
      <c r="B778" s="951"/>
      <c r="C778" s="908"/>
      <c r="D778" s="908"/>
      <c r="E778" s="908"/>
      <c r="F778" s="908"/>
      <c r="G778" s="951"/>
      <c r="H778" s="908"/>
      <c r="I778" s="908"/>
      <c r="J778" s="908"/>
      <c r="K778" s="908"/>
      <c r="L778" s="951"/>
      <c r="M778" s="908"/>
      <c r="N778" s="908"/>
      <c r="O778" s="908"/>
      <c r="P778" s="908"/>
      <c r="Q778" s="951"/>
      <c r="R778" s="908"/>
      <c r="S778" s="908"/>
      <c r="T778" s="908"/>
      <c r="U778" s="908"/>
      <c r="V778" s="951"/>
      <c r="W778" s="951"/>
      <c r="X778" s="951"/>
      <c r="Y778" s="951"/>
      <c r="Z778" s="951"/>
    </row>
    <row r="779" spans="1:26" ht="12.75" customHeight="1">
      <c r="A779" s="900"/>
      <c r="B779" s="951"/>
      <c r="C779" s="908"/>
      <c r="D779" s="908"/>
      <c r="E779" s="908"/>
      <c r="F779" s="908"/>
      <c r="G779" s="951"/>
      <c r="H779" s="908"/>
      <c r="I779" s="908"/>
      <c r="J779" s="908"/>
      <c r="K779" s="908"/>
      <c r="L779" s="951"/>
      <c r="M779" s="908"/>
      <c r="N779" s="908"/>
      <c r="O779" s="908"/>
      <c r="P779" s="908"/>
      <c r="Q779" s="951"/>
      <c r="R779" s="908"/>
      <c r="S779" s="908"/>
      <c r="T779" s="908"/>
      <c r="U779" s="908"/>
      <c r="V779" s="951"/>
      <c r="W779" s="951"/>
      <c r="X779" s="951"/>
      <c r="Y779" s="951"/>
      <c r="Z779" s="951"/>
    </row>
    <row r="780" spans="1:26" ht="12.75" customHeight="1">
      <c r="A780" s="900"/>
      <c r="B780" s="951"/>
      <c r="C780" s="908"/>
      <c r="D780" s="908"/>
      <c r="E780" s="908"/>
      <c r="F780" s="908"/>
      <c r="G780" s="951"/>
      <c r="H780" s="908"/>
      <c r="I780" s="908"/>
      <c r="J780" s="908"/>
      <c r="K780" s="908"/>
      <c r="L780" s="951"/>
      <c r="M780" s="908"/>
      <c r="N780" s="908"/>
      <c r="O780" s="908"/>
      <c r="P780" s="908"/>
      <c r="Q780" s="951"/>
      <c r="R780" s="908"/>
      <c r="S780" s="908"/>
      <c r="T780" s="908"/>
      <c r="U780" s="908"/>
      <c r="V780" s="951"/>
      <c r="W780" s="951"/>
      <c r="X780" s="951"/>
      <c r="Y780" s="951"/>
      <c r="Z780" s="951"/>
    </row>
    <row r="781" spans="1:26" ht="12.75" customHeight="1">
      <c r="A781" s="900"/>
      <c r="B781" s="951"/>
      <c r="C781" s="908"/>
      <c r="D781" s="908"/>
      <c r="E781" s="908"/>
      <c r="F781" s="908"/>
      <c r="G781" s="951"/>
      <c r="H781" s="908"/>
      <c r="I781" s="908"/>
      <c r="J781" s="908"/>
      <c r="K781" s="908"/>
      <c r="L781" s="951"/>
      <c r="M781" s="908"/>
      <c r="N781" s="908"/>
      <c r="O781" s="908"/>
      <c r="P781" s="908"/>
      <c r="Q781" s="951"/>
      <c r="R781" s="908"/>
      <c r="S781" s="908"/>
      <c r="T781" s="908"/>
      <c r="U781" s="908"/>
      <c r="V781" s="951"/>
      <c r="W781" s="951"/>
      <c r="X781" s="951"/>
      <c r="Y781" s="951"/>
      <c r="Z781" s="951"/>
    </row>
    <row r="782" spans="1:26" ht="12.75" customHeight="1">
      <c r="A782" s="900"/>
      <c r="B782" s="951"/>
      <c r="C782" s="908"/>
      <c r="D782" s="908"/>
      <c r="E782" s="908"/>
      <c r="F782" s="908"/>
      <c r="G782" s="951"/>
      <c r="H782" s="908"/>
      <c r="I782" s="908"/>
      <c r="J782" s="908"/>
      <c r="K782" s="908"/>
      <c r="L782" s="951"/>
      <c r="M782" s="908"/>
      <c r="N782" s="908"/>
      <c r="O782" s="908"/>
      <c r="P782" s="908"/>
      <c r="Q782" s="951"/>
      <c r="R782" s="908"/>
      <c r="S782" s="908"/>
      <c r="T782" s="908"/>
      <c r="U782" s="908"/>
      <c r="V782" s="951"/>
      <c r="W782" s="951"/>
      <c r="X782" s="951"/>
      <c r="Y782" s="951"/>
      <c r="Z782" s="951"/>
    </row>
    <row r="783" spans="1:26" ht="12.75" customHeight="1">
      <c r="A783" s="900"/>
      <c r="B783" s="951"/>
      <c r="C783" s="908"/>
      <c r="D783" s="908"/>
      <c r="E783" s="908"/>
      <c r="F783" s="908"/>
      <c r="G783" s="951"/>
      <c r="H783" s="908"/>
      <c r="I783" s="908"/>
      <c r="J783" s="908"/>
      <c r="K783" s="908"/>
      <c r="L783" s="951"/>
      <c r="M783" s="908"/>
      <c r="N783" s="908"/>
      <c r="O783" s="908"/>
      <c r="P783" s="908"/>
      <c r="Q783" s="951"/>
      <c r="R783" s="908"/>
      <c r="S783" s="908"/>
      <c r="T783" s="908"/>
      <c r="U783" s="908"/>
      <c r="V783" s="951"/>
      <c r="W783" s="951"/>
      <c r="X783" s="951"/>
      <c r="Y783" s="951"/>
      <c r="Z783" s="951"/>
    </row>
    <row r="784" spans="1:26" ht="12.75" customHeight="1">
      <c r="A784" s="900"/>
      <c r="B784" s="951"/>
      <c r="C784" s="908"/>
      <c r="D784" s="908"/>
      <c r="E784" s="908"/>
      <c r="F784" s="908"/>
      <c r="G784" s="951"/>
      <c r="H784" s="908"/>
      <c r="I784" s="908"/>
      <c r="J784" s="908"/>
      <c r="K784" s="908"/>
      <c r="L784" s="951"/>
      <c r="M784" s="908"/>
      <c r="N784" s="908"/>
      <c r="O784" s="908"/>
      <c r="P784" s="908"/>
      <c r="Q784" s="951"/>
      <c r="R784" s="908"/>
      <c r="S784" s="908"/>
      <c r="T784" s="908"/>
      <c r="U784" s="908"/>
      <c r="V784" s="951"/>
      <c r="W784" s="951"/>
      <c r="X784" s="951"/>
      <c r="Y784" s="951"/>
      <c r="Z784" s="951"/>
    </row>
    <row r="785" spans="1:26" ht="12.75" customHeight="1">
      <c r="A785" s="900"/>
      <c r="B785" s="951"/>
      <c r="C785" s="908"/>
      <c r="D785" s="908"/>
      <c r="E785" s="908"/>
      <c r="F785" s="908"/>
      <c r="G785" s="951"/>
      <c r="H785" s="908"/>
      <c r="I785" s="908"/>
      <c r="J785" s="908"/>
      <c r="K785" s="908"/>
      <c r="L785" s="951"/>
      <c r="M785" s="908"/>
      <c r="N785" s="908"/>
      <c r="O785" s="908"/>
      <c r="P785" s="908"/>
      <c r="Q785" s="951"/>
      <c r="R785" s="908"/>
      <c r="S785" s="908"/>
      <c r="T785" s="908"/>
      <c r="U785" s="908"/>
      <c r="V785" s="951"/>
      <c r="W785" s="951"/>
      <c r="X785" s="951"/>
      <c r="Y785" s="951"/>
      <c r="Z785" s="951"/>
    </row>
    <row r="786" spans="1:26" ht="12.75" customHeight="1">
      <c r="A786" s="900"/>
      <c r="B786" s="951"/>
      <c r="C786" s="908"/>
      <c r="D786" s="908"/>
      <c r="E786" s="908"/>
      <c r="F786" s="908"/>
      <c r="G786" s="951"/>
      <c r="H786" s="908"/>
      <c r="I786" s="908"/>
      <c r="J786" s="908"/>
      <c r="K786" s="908"/>
      <c r="L786" s="951"/>
      <c r="M786" s="908"/>
      <c r="N786" s="908"/>
      <c r="O786" s="908"/>
      <c r="P786" s="908"/>
      <c r="Q786" s="951"/>
      <c r="R786" s="908"/>
      <c r="S786" s="908"/>
      <c r="T786" s="908"/>
      <c r="U786" s="908"/>
      <c r="V786" s="951"/>
      <c r="W786" s="951"/>
      <c r="X786" s="951"/>
      <c r="Y786" s="951"/>
      <c r="Z786" s="951"/>
    </row>
    <row r="787" spans="1:26" ht="12.75" customHeight="1">
      <c r="A787" s="900"/>
      <c r="B787" s="951"/>
      <c r="C787" s="908"/>
      <c r="D787" s="908"/>
      <c r="E787" s="908"/>
      <c r="F787" s="908"/>
      <c r="G787" s="951"/>
      <c r="H787" s="908"/>
      <c r="I787" s="908"/>
      <c r="J787" s="908"/>
      <c r="K787" s="908"/>
      <c r="L787" s="951"/>
      <c r="M787" s="908"/>
      <c r="N787" s="908"/>
      <c r="O787" s="908"/>
      <c r="P787" s="908"/>
      <c r="Q787" s="951"/>
      <c r="R787" s="908"/>
      <c r="S787" s="908"/>
      <c r="T787" s="908"/>
      <c r="U787" s="908"/>
      <c r="V787" s="951"/>
      <c r="W787" s="951"/>
      <c r="X787" s="951"/>
      <c r="Y787" s="951"/>
      <c r="Z787" s="951"/>
    </row>
    <row r="788" spans="1:26" ht="12.75" customHeight="1">
      <c r="A788" s="900"/>
      <c r="B788" s="951"/>
      <c r="C788" s="908"/>
      <c r="D788" s="908"/>
      <c r="E788" s="908"/>
      <c r="F788" s="908"/>
      <c r="G788" s="951"/>
      <c r="H788" s="908"/>
      <c r="I788" s="908"/>
      <c r="J788" s="908"/>
      <c r="K788" s="908"/>
      <c r="L788" s="951"/>
      <c r="M788" s="908"/>
      <c r="N788" s="908"/>
      <c r="O788" s="908"/>
      <c r="P788" s="908"/>
      <c r="Q788" s="951"/>
      <c r="R788" s="908"/>
      <c r="S788" s="908"/>
      <c r="T788" s="908"/>
      <c r="U788" s="908"/>
      <c r="V788" s="951"/>
      <c r="W788" s="951"/>
      <c r="X788" s="951"/>
      <c r="Y788" s="951"/>
      <c r="Z788" s="951"/>
    </row>
    <row r="789" spans="1:26" ht="12.75" customHeight="1">
      <c r="A789" s="900"/>
      <c r="B789" s="951"/>
      <c r="C789" s="908"/>
      <c r="D789" s="908"/>
      <c r="E789" s="908"/>
      <c r="F789" s="908"/>
      <c r="G789" s="951"/>
      <c r="H789" s="908"/>
      <c r="I789" s="908"/>
      <c r="J789" s="908"/>
      <c r="K789" s="908"/>
      <c r="L789" s="951"/>
      <c r="M789" s="908"/>
      <c r="N789" s="908"/>
      <c r="O789" s="908"/>
      <c r="P789" s="908"/>
      <c r="Q789" s="951"/>
      <c r="R789" s="908"/>
      <c r="S789" s="908"/>
      <c r="T789" s="908"/>
      <c r="U789" s="908"/>
      <c r="V789" s="951"/>
      <c r="W789" s="951"/>
      <c r="X789" s="951"/>
      <c r="Y789" s="951"/>
      <c r="Z789" s="951"/>
    </row>
    <row r="790" spans="1:26" ht="12.75" customHeight="1">
      <c r="A790" s="900"/>
      <c r="B790" s="951"/>
      <c r="C790" s="908"/>
      <c r="D790" s="908"/>
      <c r="E790" s="908"/>
      <c r="F790" s="908"/>
      <c r="G790" s="951"/>
      <c r="H790" s="908"/>
      <c r="I790" s="908"/>
      <c r="J790" s="908"/>
      <c r="K790" s="908"/>
      <c r="L790" s="951"/>
      <c r="M790" s="908"/>
      <c r="N790" s="908"/>
      <c r="O790" s="908"/>
      <c r="P790" s="908"/>
      <c r="Q790" s="951"/>
      <c r="R790" s="908"/>
      <c r="S790" s="908"/>
      <c r="T790" s="908"/>
      <c r="U790" s="908"/>
      <c r="V790" s="951"/>
      <c r="W790" s="951"/>
      <c r="X790" s="951"/>
      <c r="Y790" s="951"/>
      <c r="Z790" s="951"/>
    </row>
    <row r="791" spans="1:26" ht="12.75" customHeight="1">
      <c r="A791" s="900"/>
      <c r="B791" s="951"/>
      <c r="C791" s="908"/>
      <c r="D791" s="908"/>
      <c r="E791" s="908"/>
      <c r="F791" s="908"/>
      <c r="G791" s="951"/>
      <c r="H791" s="908"/>
      <c r="I791" s="908"/>
      <c r="J791" s="908"/>
      <c r="K791" s="908"/>
      <c r="L791" s="951"/>
      <c r="M791" s="908"/>
      <c r="N791" s="908"/>
      <c r="O791" s="908"/>
      <c r="P791" s="908"/>
      <c r="Q791" s="951"/>
      <c r="R791" s="908"/>
      <c r="S791" s="908"/>
      <c r="T791" s="908"/>
      <c r="U791" s="908"/>
      <c r="V791" s="951"/>
      <c r="W791" s="951"/>
      <c r="X791" s="951"/>
      <c r="Y791" s="951"/>
      <c r="Z791" s="951"/>
    </row>
    <row r="792" spans="1:26" ht="12.75" customHeight="1">
      <c r="A792" s="900"/>
      <c r="B792" s="951"/>
      <c r="C792" s="908"/>
      <c r="D792" s="908"/>
      <c r="E792" s="908"/>
      <c r="F792" s="908"/>
      <c r="G792" s="951"/>
      <c r="H792" s="908"/>
      <c r="I792" s="908"/>
      <c r="J792" s="908"/>
      <c r="K792" s="908"/>
      <c r="L792" s="951"/>
      <c r="M792" s="908"/>
      <c r="N792" s="908"/>
      <c r="O792" s="908"/>
      <c r="P792" s="908"/>
      <c r="Q792" s="951"/>
      <c r="R792" s="908"/>
      <c r="S792" s="908"/>
      <c r="T792" s="908"/>
      <c r="U792" s="908"/>
      <c r="V792" s="951"/>
      <c r="W792" s="951"/>
      <c r="X792" s="951"/>
      <c r="Y792" s="951"/>
      <c r="Z792" s="951"/>
    </row>
    <row r="793" spans="1:26" ht="12.75" customHeight="1">
      <c r="A793" s="900"/>
      <c r="B793" s="951"/>
      <c r="C793" s="908"/>
      <c r="D793" s="908"/>
      <c r="E793" s="908"/>
      <c r="F793" s="908"/>
      <c r="G793" s="951"/>
      <c r="H793" s="908"/>
      <c r="I793" s="908"/>
      <c r="J793" s="908"/>
      <c r="K793" s="908"/>
      <c r="L793" s="951"/>
      <c r="M793" s="908"/>
      <c r="N793" s="908"/>
      <c r="O793" s="908"/>
      <c r="P793" s="908"/>
      <c r="Q793" s="951"/>
      <c r="R793" s="908"/>
      <c r="S793" s="908"/>
      <c r="T793" s="908"/>
      <c r="U793" s="908"/>
      <c r="V793" s="951"/>
      <c r="W793" s="951"/>
      <c r="X793" s="951"/>
      <c r="Y793" s="951"/>
      <c r="Z793" s="951"/>
    </row>
    <row r="794" spans="1:26" ht="12.75" customHeight="1">
      <c r="A794" s="900"/>
      <c r="B794" s="951"/>
      <c r="C794" s="908"/>
      <c r="D794" s="908"/>
      <c r="E794" s="908"/>
      <c r="F794" s="908"/>
      <c r="G794" s="951"/>
      <c r="H794" s="908"/>
      <c r="I794" s="908"/>
      <c r="J794" s="908"/>
      <c r="K794" s="908"/>
      <c r="L794" s="951"/>
      <c r="M794" s="908"/>
      <c r="N794" s="908"/>
      <c r="O794" s="908"/>
      <c r="P794" s="908"/>
      <c r="Q794" s="951"/>
      <c r="R794" s="908"/>
      <c r="S794" s="908"/>
      <c r="T794" s="908"/>
      <c r="U794" s="908"/>
      <c r="V794" s="951"/>
      <c r="W794" s="951"/>
      <c r="X794" s="951"/>
      <c r="Y794" s="951"/>
      <c r="Z794" s="951"/>
    </row>
    <row r="795" spans="1:26" ht="12.75" customHeight="1">
      <c r="A795" s="900"/>
      <c r="B795" s="951"/>
      <c r="C795" s="908"/>
      <c r="D795" s="908"/>
      <c r="E795" s="908"/>
      <c r="F795" s="908"/>
      <c r="G795" s="951"/>
      <c r="H795" s="908"/>
      <c r="I795" s="908"/>
      <c r="J795" s="908"/>
      <c r="K795" s="908"/>
      <c r="L795" s="951"/>
      <c r="M795" s="908"/>
      <c r="N795" s="908"/>
      <c r="O795" s="908"/>
      <c r="P795" s="908"/>
      <c r="Q795" s="951"/>
      <c r="R795" s="908"/>
      <c r="S795" s="908"/>
      <c r="T795" s="908"/>
      <c r="U795" s="908"/>
      <c r="V795" s="951"/>
      <c r="W795" s="951"/>
      <c r="X795" s="951"/>
      <c r="Y795" s="951"/>
      <c r="Z795" s="951"/>
    </row>
    <row r="796" spans="1:26" ht="12.75" customHeight="1">
      <c r="A796" s="900"/>
      <c r="B796" s="951"/>
      <c r="C796" s="908"/>
      <c r="D796" s="908"/>
      <c r="E796" s="908"/>
      <c r="F796" s="908"/>
      <c r="G796" s="951"/>
      <c r="H796" s="908"/>
      <c r="I796" s="908"/>
      <c r="J796" s="908"/>
      <c r="K796" s="908"/>
      <c r="L796" s="951"/>
      <c r="M796" s="908"/>
      <c r="N796" s="908"/>
      <c r="O796" s="908"/>
      <c r="P796" s="908"/>
      <c r="Q796" s="951"/>
      <c r="R796" s="908"/>
      <c r="S796" s="908"/>
      <c r="T796" s="908"/>
      <c r="U796" s="908"/>
      <c r="V796" s="951"/>
      <c r="W796" s="951"/>
      <c r="X796" s="951"/>
      <c r="Y796" s="951"/>
      <c r="Z796" s="951"/>
    </row>
    <row r="797" spans="1:26" ht="12.75" customHeight="1">
      <c r="A797" s="900"/>
      <c r="B797" s="951"/>
      <c r="C797" s="908"/>
      <c r="D797" s="908"/>
      <c r="E797" s="908"/>
      <c r="F797" s="908"/>
      <c r="G797" s="951"/>
      <c r="H797" s="908"/>
      <c r="I797" s="908"/>
      <c r="J797" s="908"/>
      <c r="K797" s="908"/>
      <c r="L797" s="951"/>
      <c r="M797" s="908"/>
      <c r="N797" s="908"/>
      <c r="O797" s="908"/>
      <c r="P797" s="908"/>
      <c r="Q797" s="951"/>
      <c r="R797" s="908"/>
      <c r="S797" s="908"/>
      <c r="T797" s="908"/>
      <c r="U797" s="908"/>
      <c r="V797" s="951"/>
      <c r="W797" s="951"/>
      <c r="X797" s="951"/>
      <c r="Y797" s="951"/>
      <c r="Z797" s="951"/>
    </row>
    <row r="798" spans="1:26" ht="12.75" customHeight="1">
      <c r="A798" s="900"/>
      <c r="B798" s="951"/>
      <c r="C798" s="908"/>
      <c r="D798" s="908"/>
      <c r="E798" s="908"/>
      <c r="F798" s="908"/>
      <c r="G798" s="951"/>
      <c r="H798" s="908"/>
      <c r="I798" s="908"/>
      <c r="J798" s="908"/>
      <c r="K798" s="908"/>
      <c r="L798" s="951"/>
      <c r="M798" s="908"/>
      <c r="N798" s="908"/>
      <c r="O798" s="908"/>
      <c r="P798" s="908"/>
      <c r="Q798" s="951"/>
      <c r="R798" s="908"/>
      <c r="S798" s="908"/>
      <c r="T798" s="908"/>
      <c r="U798" s="908"/>
      <c r="V798" s="951"/>
      <c r="W798" s="951"/>
      <c r="X798" s="951"/>
      <c r="Y798" s="951"/>
      <c r="Z798" s="951"/>
    </row>
    <row r="799" spans="1:26" ht="12.75" customHeight="1">
      <c r="A799" s="900"/>
      <c r="B799" s="951"/>
      <c r="C799" s="908"/>
      <c r="D799" s="908"/>
      <c r="E799" s="908"/>
      <c r="F799" s="908"/>
      <c r="G799" s="951"/>
      <c r="H799" s="908"/>
      <c r="I799" s="908"/>
      <c r="J799" s="908"/>
      <c r="K799" s="908"/>
      <c r="L799" s="951"/>
      <c r="M799" s="908"/>
      <c r="N799" s="908"/>
      <c r="O799" s="908"/>
      <c r="P799" s="908"/>
      <c r="Q799" s="951"/>
      <c r="R799" s="908"/>
      <c r="S799" s="908"/>
      <c r="T799" s="908"/>
      <c r="U799" s="908"/>
      <c r="V799" s="951"/>
      <c r="W799" s="951"/>
      <c r="X799" s="951"/>
      <c r="Y799" s="951"/>
      <c r="Z799" s="951"/>
    </row>
    <row r="800" spans="1:26" ht="12.75" customHeight="1">
      <c r="A800" s="900"/>
      <c r="B800" s="951"/>
      <c r="C800" s="908"/>
      <c r="D800" s="908"/>
      <c r="E800" s="908"/>
      <c r="F800" s="908"/>
      <c r="G800" s="951"/>
      <c r="H800" s="908"/>
      <c r="I800" s="908"/>
      <c r="J800" s="908"/>
      <c r="K800" s="908"/>
      <c r="L800" s="951"/>
      <c r="M800" s="908"/>
      <c r="N800" s="908"/>
      <c r="O800" s="908"/>
      <c r="P800" s="908"/>
      <c r="Q800" s="951"/>
      <c r="R800" s="908"/>
      <c r="S800" s="908"/>
      <c r="T800" s="908"/>
      <c r="U800" s="908"/>
      <c r="V800" s="951"/>
      <c r="W800" s="951"/>
      <c r="X800" s="951"/>
      <c r="Y800" s="951"/>
      <c r="Z800" s="951"/>
    </row>
    <row r="801" spans="1:26" ht="12.75" customHeight="1">
      <c r="A801" s="900"/>
      <c r="B801" s="951"/>
      <c r="C801" s="908"/>
      <c r="D801" s="908"/>
      <c r="E801" s="908"/>
      <c r="F801" s="908"/>
      <c r="G801" s="951"/>
      <c r="H801" s="908"/>
      <c r="I801" s="908"/>
      <c r="J801" s="908"/>
      <c r="K801" s="908"/>
      <c r="L801" s="951"/>
      <c r="M801" s="908"/>
      <c r="N801" s="908"/>
      <c r="O801" s="908"/>
      <c r="P801" s="908"/>
      <c r="Q801" s="951"/>
      <c r="R801" s="908"/>
      <c r="S801" s="908"/>
      <c r="T801" s="908"/>
      <c r="U801" s="908"/>
      <c r="V801" s="951"/>
      <c r="W801" s="951"/>
      <c r="X801" s="951"/>
      <c r="Y801" s="951"/>
      <c r="Z801" s="951"/>
    </row>
    <row r="802" spans="1:26" ht="12.75" customHeight="1">
      <c r="A802" s="900"/>
      <c r="B802" s="951"/>
      <c r="C802" s="908"/>
      <c r="D802" s="908"/>
      <c r="E802" s="908"/>
      <c r="F802" s="908"/>
      <c r="G802" s="951"/>
      <c r="H802" s="908"/>
      <c r="I802" s="908"/>
      <c r="J802" s="908"/>
      <c r="K802" s="908"/>
      <c r="L802" s="951"/>
      <c r="M802" s="908"/>
      <c r="N802" s="908"/>
      <c r="O802" s="908"/>
      <c r="P802" s="908"/>
      <c r="Q802" s="951"/>
      <c r="R802" s="908"/>
      <c r="S802" s="908"/>
      <c r="T802" s="908"/>
      <c r="U802" s="908"/>
      <c r="V802" s="951"/>
      <c r="W802" s="951"/>
      <c r="X802" s="951"/>
      <c r="Y802" s="951"/>
      <c r="Z802" s="951"/>
    </row>
    <row r="803" spans="1:26" ht="12.75" customHeight="1">
      <c r="A803" s="900"/>
      <c r="B803" s="951"/>
      <c r="C803" s="908"/>
      <c r="D803" s="908"/>
      <c r="E803" s="908"/>
      <c r="F803" s="908"/>
      <c r="G803" s="951"/>
      <c r="H803" s="908"/>
      <c r="I803" s="908"/>
      <c r="J803" s="908"/>
      <c r="K803" s="908"/>
      <c r="L803" s="951"/>
      <c r="M803" s="908"/>
      <c r="N803" s="908"/>
      <c r="O803" s="908"/>
      <c r="P803" s="908"/>
      <c r="Q803" s="951"/>
      <c r="R803" s="908"/>
      <c r="S803" s="908"/>
      <c r="T803" s="908"/>
      <c r="U803" s="908"/>
      <c r="V803" s="951"/>
      <c r="W803" s="951"/>
      <c r="X803" s="951"/>
      <c r="Y803" s="951"/>
      <c r="Z803" s="951"/>
    </row>
    <row r="804" spans="1:26" ht="12.75" customHeight="1">
      <c r="A804" s="900"/>
      <c r="B804" s="951"/>
      <c r="C804" s="908"/>
      <c r="D804" s="908"/>
      <c r="E804" s="908"/>
      <c r="F804" s="908"/>
      <c r="G804" s="951"/>
      <c r="H804" s="908"/>
      <c r="I804" s="908"/>
      <c r="J804" s="908"/>
      <c r="K804" s="908"/>
      <c r="L804" s="951"/>
      <c r="M804" s="908"/>
      <c r="N804" s="908"/>
      <c r="O804" s="908"/>
      <c r="P804" s="908"/>
      <c r="Q804" s="951"/>
      <c r="R804" s="908"/>
      <c r="S804" s="908"/>
      <c r="T804" s="908"/>
      <c r="U804" s="908"/>
      <c r="V804" s="951"/>
      <c r="W804" s="951"/>
      <c r="X804" s="951"/>
      <c r="Y804" s="951"/>
      <c r="Z804" s="951"/>
    </row>
    <row r="805" spans="1:26" ht="12.75" customHeight="1">
      <c r="A805" s="900"/>
      <c r="B805" s="951"/>
      <c r="C805" s="908"/>
      <c r="D805" s="908"/>
      <c r="E805" s="908"/>
      <c r="F805" s="908"/>
      <c r="G805" s="951"/>
      <c r="H805" s="908"/>
      <c r="I805" s="908"/>
      <c r="J805" s="908"/>
      <c r="K805" s="908"/>
      <c r="L805" s="951"/>
      <c r="M805" s="908"/>
      <c r="N805" s="908"/>
      <c r="O805" s="908"/>
      <c r="P805" s="908"/>
      <c r="Q805" s="951"/>
      <c r="R805" s="908"/>
      <c r="S805" s="908"/>
      <c r="T805" s="908"/>
      <c r="U805" s="908"/>
      <c r="V805" s="951"/>
      <c r="W805" s="951"/>
      <c r="X805" s="951"/>
      <c r="Y805" s="951"/>
      <c r="Z805" s="951"/>
    </row>
    <row r="806" spans="1:26" ht="12.75" customHeight="1">
      <c r="A806" s="900"/>
      <c r="B806" s="951"/>
      <c r="C806" s="908"/>
      <c r="D806" s="908"/>
      <c r="E806" s="908"/>
      <c r="F806" s="908"/>
      <c r="G806" s="951"/>
      <c r="H806" s="908"/>
      <c r="I806" s="908"/>
      <c r="J806" s="908"/>
      <c r="K806" s="908"/>
      <c r="L806" s="951"/>
      <c r="M806" s="908"/>
      <c r="N806" s="908"/>
      <c r="O806" s="908"/>
      <c r="P806" s="908"/>
      <c r="Q806" s="951"/>
      <c r="R806" s="908"/>
      <c r="S806" s="908"/>
      <c r="T806" s="908"/>
      <c r="U806" s="908"/>
      <c r="V806" s="951"/>
      <c r="W806" s="951"/>
      <c r="X806" s="951"/>
      <c r="Y806" s="951"/>
      <c r="Z806" s="951"/>
    </row>
    <row r="807" spans="1:26" ht="12.75" customHeight="1">
      <c r="A807" s="900"/>
      <c r="B807" s="951"/>
      <c r="C807" s="908"/>
      <c r="D807" s="908"/>
      <c r="E807" s="908"/>
      <c r="F807" s="908"/>
      <c r="G807" s="951"/>
      <c r="H807" s="908"/>
      <c r="I807" s="908"/>
      <c r="J807" s="908"/>
      <c r="K807" s="908"/>
      <c r="L807" s="951"/>
      <c r="M807" s="908"/>
      <c r="N807" s="908"/>
      <c r="O807" s="908"/>
      <c r="P807" s="908"/>
      <c r="Q807" s="951"/>
      <c r="R807" s="908"/>
      <c r="S807" s="908"/>
      <c r="T807" s="908"/>
      <c r="U807" s="908"/>
      <c r="V807" s="951"/>
      <c r="W807" s="951"/>
      <c r="X807" s="951"/>
      <c r="Y807" s="951"/>
      <c r="Z807" s="951"/>
    </row>
    <row r="808" spans="1:26" ht="12.75" customHeight="1">
      <c r="A808" s="900"/>
      <c r="B808" s="951"/>
      <c r="C808" s="908"/>
      <c r="D808" s="908"/>
      <c r="E808" s="908"/>
      <c r="F808" s="908"/>
      <c r="G808" s="951"/>
      <c r="H808" s="908"/>
      <c r="I808" s="908"/>
      <c r="J808" s="908"/>
      <c r="K808" s="908"/>
      <c r="L808" s="951"/>
      <c r="M808" s="908"/>
      <c r="N808" s="908"/>
      <c r="O808" s="908"/>
      <c r="P808" s="908"/>
      <c r="Q808" s="951"/>
      <c r="R808" s="908"/>
      <c r="S808" s="908"/>
      <c r="T808" s="908"/>
      <c r="U808" s="908"/>
      <c r="V808" s="951"/>
      <c r="W808" s="951"/>
      <c r="X808" s="951"/>
      <c r="Y808" s="951"/>
      <c r="Z808" s="951"/>
    </row>
    <row r="809" spans="1:26" ht="12.75" customHeight="1">
      <c r="A809" s="900"/>
      <c r="B809" s="951"/>
      <c r="C809" s="908"/>
      <c r="D809" s="908"/>
      <c r="E809" s="908"/>
      <c r="F809" s="908"/>
      <c r="G809" s="951"/>
      <c r="H809" s="908"/>
      <c r="I809" s="908"/>
      <c r="J809" s="908"/>
      <c r="K809" s="908"/>
      <c r="L809" s="951"/>
      <c r="M809" s="908"/>
      <c r="N809" s="908"/>
      <c r="O809" s="908"/>
      <c r="P809" s="908"/>
      <c r="Q809" s="951"/>
      <c r="R809" s="908"/>
      <c r="S809" s="908"/>
      <c r="T809" s="908"/>
      <c r="U809" s="908"/>
      <c r="V809" s="951"/>
      <c r="W809" s="951"/>
      <c r="X809" s="951"/>
      <c r="Y809" s="951"/>
      <c r="Z809" s="951"/>
    </row>
    <row r="810" spans="1:26" ht="12.75" customHeight="1">
      <c r="A810" s="900"/>
      <c r="B810" s="951"/>
      <c r="C810" s="908"/>
      <c r="D810" s="908"/>
      <c r="E810" s="908"/>
      <c r="F810" s="908"/>
      <c r="G810" s="951"/>
      <c r="H810" s="908"/>
      <c r="I810" s="908"/>
      <c r="J810" s="908"/>
      <c r="K810" s="908"/>
      <c r="L810" s="951"/>
      <c r="M810" s="908"/>
      <c r="N810" s="908"/>
      <c r="O810" s="908"/>
      <c r="P810" s="908"/>
      <c r="Q810" s="951"/>
      <c r="R810" s="908"/>
      <c r="S810" s="908"/>
      <c r="T810" s="908"/>
      <c r="U810" s="908"/>
      <c r="V810" s="951"/>
      <c r="W810" s="951"/>
      <c r="X810" s="951"/>
      <c r="Y810" s="951"/>
      <c r="Z810" s="951"/>
    </row>
    <row r="811" spans="1:26" ht="12.75" customHeight="1">
      <c r="A811" s="900"/>
      <c r="B811" s="951"/>
      <c r="C811" s="908"/>
      <c r="D811" s="908"/>
      <c r="E811" s="908"/>
      <c r="F811" s="908"/>
      <c r="G811" s="951"/>
      <c r="H811" s="908"/>
      <c r="I811" s="908"/>
      <c r="J811" s="908"/>
      <c r="K811" s="908"/>
      <c r="L811" s="951"/>
      <c r="M811" s="908"/>
      <c r="N811" s="908"/>
      <c r="O811" s="908"/>
      <c r="P811" s="908"/>
      <c r="Q811" s="951"/>
      <c r="R811" s="908"/>
      <c r="S811" s="908"/>
      <c r="T811" s="908"/>
      <c r="U811" s="908"/>
      <c r="V811" s="951"/>
      <c r="W811" s="951"/>
      <c r="X811" s="951"/>
      <c r="Y811" s="951"/>
      <c r="Z811" s="951"/>
    </row>
    <row r="812" spans="1:26" ht="12.75" customHeight="1">
      <c r="A812" s="900"/>
      <c r="B812" s="951"/>
      <c r="C812" s="908"/>
      <c r="D812" s="908"/>
      <c r="E812" s="908"/>
      <c r="F812" s="908"/>
      <c r="G812" s="951"/>
      <c r="H812" s="908"/>
      <c r="I812" s="908"/>
      <c r="J812" s="908"/>
      <c r="K812" s="908"/>
      <c r="L812" s="951"/>
      <c r="M812" s="908"/>
      <c r="N812" s="908"/>
      <c r="O812" s="908"/>
      <c r="P812" s="908"/>
      <c r="Q812" s="951"/>
      <c r="R812" s="908"/>
      <c r="S812" s="908"/>
      <c r="T812" s="908"/>
      <c r="U812" s="908"/>
      <c r="V812" s="951"/>
      <c r="W812" s="951"/>
      <c r="X812" s="951"/>
      <c r="Y812" s="951"/>
      <c r="Z812" s="951"/>
    </row>
    <row r="813" spans="1:26" ht="12.75" customHeight="1">
      <c r="A813" s="900"/>
      <c r="B813" s="951"/>
      <c r="C813" s="908"/>
      <c r="D813" s="908"/>
      <c r="E813" s="908"/>
      <c r="F813" s="908"/>
      <c r="G813" s="951"/>
      <c r="H813" s="908"/>
      <c r="I813" s="908"/>
      <c r="J813" s="908"/>
      <c r="K813" s="908"/>
      <c r="L813" s="951"/>
      <c r="M813" s="908"/>
      <c r="N813" s="908"/>
      <c r="O813" s="908"/>
      <c r="P813" s="908"/>
      <c r="Q813" s="951"/>
      <c r="R813" s="908"/>
      <c r="S813" s="908"/>
      <c r="T813" s="908"/>
      <c r="U813" s="908"/>
      <c r="V813" s="951"/>
      <c r="W813" s="951"/>
      <c r="X813" s="951"/>
      <c r="Y813" s="951"/>
      <c r="Z813" s="951"/>
    </row>
    <row r="814" spans="1:26" ht="12.75" customHeight="1">
      <c r="A814" s="900"/>
      <c r="B814" s="951"/>
      <c r="C814" s="908"/>
      <c r="D814" s="908"/>
      <c r="E814" s="908"/>
      <c r="F814" s="908"/>
      <c r="G814" s="951"/>
      <c r="H814" s="908"/>
      <c r="I814" s="908"/>
      <c r="J814" s="908"/>
      <c r="K814" s="908"/>
      <c r="L814" s="951"/>
      <c r="M814" s="908"/>
      <c r="N814" s="908"/>
      <c r="O814" s="908"/>
      <c r="P814" s="908"/>
      <c r="Q814" s="951"/>
      <c r="R814" s="908"/>
      <c r="S814" s="908"/>
      <c r="T814" s="908"/>
      <c r="U814" s="908"/>
      <c r="V814" s="951"/>
      <c r="W814" s="951"/>
      <c r="X814" s="951"/>
      <c r="Y814" s="951"/>
      <c r="Z814" s="951"/>
    </row>
    <row r="815" spans="1:26" ht="12.75" customHeight="1">
      <c r="A815" s="900"/>
      <c r="B815" s="951"/>
      <c r="C815" s="908"/>
      <c r="D815" s="908"/>
      <c r="E815" s="908"/>
      <c r="F815" s="908"/>
      <c r="G815" s="951"/>
      <c r="H815" s="908"/>
      <c r="I815" s="908"/>
      <c r="J815" s="908"/>
      <c r="K815" s="908"/>
      <c r="L815" s="951"/>
      <c r="M815" s="908"/>
      <c r="N815" s="908"/>
      <c r="O815" s="908"/>
      <c r="P815" s="908"/>
      <c r="Q815" s="951"/>
      <c r="R815" s="908"/>
      <c r="S815" s="908"/>
      <c r="T815" s="908"/>
      <c r="U815" s="908"/>
      <c r="V815" s="951"/>
      <c r="W815" s="951"/>
      <c r="X815" s="951"/>
      <c r="Y815" s="951"/>
      <c r="Z815" s="951"/>
    </row>
    <row r="816" spans="1:26" ht="12.75" customHeight="1">
      <c r="A816" s="900"/>
      <c r="B816" s="951"/>
      <c r="C816" s="908"/>
      <c r="D816" s="908"/>
      <c r="E816" s="908"/>
      <c r="F816" s="908"/>
      <c r="G816" s="951"/>
      <c r="H816" s="908"/>
      <c r="I816" s="908"/>
      <c r="J816" s="908"/>
      <c r="K816" s="908"/>
      <c r="L816" s="951"/>
      <c r="M816" s="908"/>
      <c r="N816" s="908"/>
      <c r="O816" s="908"/>
      <c r="P816" s="908"/>
      <c r="Q816" s="951"/>
      <c r="R816" s="908"/>
      <c r="S816" s="908"/>
      <c r="T816" s="908"/>
      <c r="U816" s="908"/>
      <c r="V816" s="951"/>
      <c r="W816" s="951"/>
      <c r="X816" s="951"/>
      <c r="Y816" s="951"/>
      <c r="Z816" s="951"/>
    </row>
    <row r="817" spans="1:26" ht="12.75" customHeight="1">
      <c r="A817" s="900"/>
      <c r="B817" s="951"/>
      <c r="C817" s="908"/>
      <c r="D817" s="908"/>
      <c r="E817" s="908"/>
      <c r="F817" s="908"/>
      <c r="G817" s="951"/>
      <c r="H817" s="908"/>
      <c r="I817" s="908"/>
      <c r="J817" s="908"/>
      <c r="K817" s="908"/>
      <c r="L817" s="951"/>
      <c r="M817" s="908"/>
      <c r="N817" s="908"/>
      <c r="O817" s="908"/>
      <c r="P817" s="908"/>
      <c r="Q817" s="951"/>
      <c r="R817" s="908"/>
      <c r="S817" s="908"/>
      <c r="T817" s="908"/>
      <c r="U817" s="908"/>
      <c r="V817" s="951"/>
      <c r="W817" s="951"/>
      <c r="X817" s="951"/>
      <c r="Y817" s="951"/>
      <c r="Z817" s="951"/>
    </row>
    <row r="818" spans="1:26" ht="12.75" customHeight="1">
      <c r="A818" s="900"/>
      <c r="B818" s="951"/>
      <c r="C818" s="908"/>
      <c r="D818" s="908"/>
      <c r="E818" s="908"/>
      <c r="F818" s="908"/>
      <c r="G818" s="951"/>
      <c r="H818" s="908"/>
      <c r="I818" s="908"/>
      <c r="J818" s="908"/>
      <c r="K818" s="908"/>
      <c r="L818" s="951"/>
      <c r="M818" s="908"/>
      <c r="N818" s="908"/>
      <c r="O818" s="908"/>
      <c r="P818" s="908"/>
      <c r="Q818" s="951"/>
      <c r="R818" s="908"/>
      <c r="S818" s="908"/>
      <c r="T818" s="908"/>
      <c r="U818" s="908"/>
      <c r="V818" s="951"/>
      <c r="W818" s="951"/>
      <c r="X818" s="951"/>
      <c r="Y818" s="951"/>
      <c r="Z818" s="951"/>
    </row>
    <row r="819" spans="1:26" ht="12.75" customHeight="1">
      <c r="A819" s="900"/>
      <c r="B819" s="951"/>
      <c r="C819" s="908"/>
      <c r="D819" s="908"/>
      <c r="E819" s="908"/>
      <c r="F819" s="908"/>
      <c r="G819" s="951"/>
      <c r="H819" s="908"/>
      <c r="I819" s="908"/>
      <c r="J819" s="908"/>
      <c r="K819" s="908"/>
      <c r="L819" s="951"/>
      <c r="M819" s="908"/>
      <c r="N819" s="908"/>
      <c r="O819" s="908"/>
      <c r="P819" s="908"/>
      <c r="Q819" s="951"/>
      <c r="R819" s="908"/>
      <c r="S819" s="908"/>
      <c r="T819" s="908"/>
      <c r="U819" s="908"/>
      <c r="V819" s="951"/>
      <c r="W819" s="951"/>
      <c r="X819" s="951"/>
      <c r="Y819" s="951"/>
      <c r="Z819" s="951"/>
    </row>
    <row r="820" spans="1:26" ht="12.75" customHeight="1">
      <c r="A820" s="900"/>
      <c r="B820" s="951"/>
      <c r="C820" s="908"/>
      <c r="D820" s="908"/>
      <c r="E820" s="908"/>
      <c r="F820" s="908"/>
      <c r="G820" s="951"/>
      <c r="H820" s="908"/>
      <c r="I820" s="908"/>
      <c r="J820" s="908"/>
      <c r="K820" s="908"/>
      <c r="L820" s="951"/>
      <c r="M820" s="908"/>
      <c r="N820" s="908"/>
      <c r="O820" s="908"/>
      <c r="P820" s="908"/>
      <c r="Q820" s="951"/>
      <c r="R820" s="908"/>
      <c r="S820" s="908"/>
      <c r="T820" s="908"/>
      <c r="U820" s="908"/>
      <c r="V820" s="951"/>
      <c r="W820" s="951"/>
      <c r="X820" s="951"/>
      <c r="Y820" s="951"/>
      <c r="Z820" s="951"/>
    </row>
    <row r="821" spans="1:26" ht="12.75" customHeight="1">
      <c r="A821" s="900"/>
      <c r="B821" s="951"/>
      <c r="C821" s="908"/>
      <c r="D821" s="908"/>
      <c r="E821" s="908"/>
      <c r="F821" s="908"/>
      <c r="G821" s="951"/>
      <c r="H821" s="908"/>
      <c r="I821" s="908"/>
      <c r="J821" s="908"/>
      <c r="K821" s="908"/>
      <c r="L821" s="951"/>
      <c r="M821" s="908"/>
      <c r="N821" s="908"/>
      <c r="O821" s="908"/>
      <c r="P821" s="908"/>
      <c r="Q821" s="951"/>
      <c r="R821" s="908"/>
      <c r="S821" s="908"/>
      <c r="T821" s="908"/>
      <c r="U821" s="908"/>
      <c r="V821" s="951"/>
      <c r="W821" s="951"/>
      <c r="X821" s="951"/>
      <c r="Y821" s="951"/>
      <c r="Z821" s="951"/>
    </row>
    <row r="822" spans="1:26" ht="12.75" customHeight="1">
      <c r="A822" s="900"/>
      <c r="B822" s="951"/>
      <c r="C822" s="908"/>
      <c r="D822" s="908"/>
      <c r="E822" s="908"/>
      <c r="F822" s="908"/>
      <c r="G822" s="951"/>
      <c r="H822" s="908"/>
      <c r="I822" s="908"/>
      <c r="J822" s="908"/>
      <c r="K822" s="908"/>
      <c r="L822" s="951"/>
      <c r="M822" s="908"/>
      <c r="N822" s="908"/>
      <c r="O822" s="908"/>
      <c r="P822" s="908"/>
      <c r="Q822" s="951"/>
      <c r="R822" s="908"/>
      <c r="S822" s="908"/>
      <c r="T822" s="908"/>
      <c r="U822" s="908"/>
      <c r="V822" s="951"/>
      <c r="W822" s="951"/>
      <c r="X822" s="951"/>
      <c r="Y822" s="951"/>
      <c r="Z822" s="951"/>
    </row>
    <row r="823" spans="1:26" ht="12.75" customHeight="1">
      <c r="A823" s="900"/>
      <c r="B823" s="951"/>
      <c r="C823" s="908"/>
      <c r="D823" s="908"/>
      <c r="E823" s="908"/>
      <c r="F823" s="908"/>
      <c r="G823" s="951"/>
      <c r="H823" s="908"/>
      <c r="I823" s="908"/>
      <c r="J823" s="908"/>
      <c r="K823" s="908"/>
      <c r="L823" s="951"/>
      <c r="M823" s="908"/>
      <c r="N823" s="908"/>
      <c r="O823" s="908"/>
      <c r="P823" s="908"/>
      <c r="Q823" s="951"/>
      <c r="R823" s="908"/>
      <c r="S823" s="908"/>
      <c r="T823" s="908"/>
      <c r="U823" s="908"/>
      <c r="V823" s="951"/>
      <c r="W823" s="951"/>
      <c r="X823" s="951"/>
      <c r="Y823" s="951"/>
      <c r="Z823" s="951"/>
    </row>
    <row r="824" spans="1:26" ht="12.75" customHeight="1">
      <c r="A824" s="900"/>
      <c r="B824" s="951"/>
      <c r="C824" s="908"/>
      <c r="D824" s="908"/>
      <c r="E824" s="908"/>
      <c r="F824" s="908"/>
      <c r="G824" s="951"/>
      <c r="H824" s="908"/>
      <c r="I824" s="908"/>
      <c r="J824" s="908"/>
      <c r="K824" s="908"/>
      <c r="L824" s="951"/>
      <c r="M824" s="908"/>
      <c r="N824" s="908"/>
      <c r="O824" s="908"/>
      <c r="P824" s="908"/>
      <c r="Q824" s="951"/>
      <c r="R824" s="908"/>
      <c r="S824" s="908"/>
      <c r="T824" s="908"/>
      <c r="U824" s="908"/>
      <c r="V824" s="951"/>
      <c r="W824" s="951"/>
      <c r="X824" s="951"/>
      <c r="Y824" s="951"/>
      <c r="Z824" s="951"/>
    </row>
    <row r="825" spans="1:26" ht="12.75" customHeight="1">
      <c r="A825" s="900"/>
      <c r="B825" s="951"/>
      <c r="C825" s="908"/>
      <c r="D825" s="908"/>
      <c r="E825" s="908"/>
      <c r="F825" s="908"/>
      <c r="G825" s="951"/>
      <c r="H825" s="908"/>
      <c r="I825" s="908"/>
      <c r="J825" s="908"/>
      <c r="K825" s="908"/>
      <c r="L825" s="951"/>
      <c r="M825" s="908"/>
      <c r="N825" s="908"/>
      <c r="O825" s="908"/>
      <c r="P825" s="908"/>
      <c r="Q825" s="951"/>
      <c r="R825" s="908"/>
      <c r="S825" s="908"/>
      <c r="T825" s="908"/>
      <c r="U825" s="908"/>
      <c r="V825" s="951"/>
      <c r="W825" s="951"/>
      <c r="X825" s="951"/>
      <c r="Y825" s="951"/>
      <c r="Z825" s="951"/>
    </row>
    <row r="826" spans="1:26" ht="12.75" customHeight="1">
      <c r="A826" s="900"/>
      <c r="B826" s="951"/>
      <c r="C826" s="908"/>
      <c r="D826" s="908"/>
      <c r="E826" s="908"/>
      <c r="F826" s="908"/>
      <c r="G826" s="951"/>
      <c r="H826" s="908"/>
      <c r="I826" s="908"/>
      <c r="J826" s="908"/>
      <c r="K826" s="908"/>
      <c r="L826" s="951"/>
      <c r="M826" s="908"/>
      <c r="N826" s="908"/>
      <c r="O826" s="908"/>
      <c r="P826" s="908"/>
      <c r="Q826" s="951"/>
      <c r="R826" s="908"/>
      <c r="S826" s="908"/>
      <c r="T826" s="908"/>
      <c r="U826" s="908"/>
      <c r="V826" s="951"/>
      <c r="W826" s="951"/>
      <c r="X826" s="951"/>
      <c r="Y826" s="951"/>
      <c r="Z826" s="951"/>
    </row>
    <row r="827" spans="1:26" ht="12.75" customHeight="1">
      <c r="A827" s="900"/>
      <c r="B827" s="951"/>
      <c r="C827" s="908"/>
      <c r="D827" s="908"/>
      <c r="E827" s="908"/>
      <c r="F827" s="908"/>
      <c r="G827" s="951"/>
      <c r="H827" s="908"/>
      <c r="I827" s="908"/>
      <c r="J827" s="908"/>
      <c r="K827" s="908"/>
      <c r="L827" s="951"/>
      <c r="M827" s="908"/>
      <c r="N827" s="908"/>
      <c r="O827" s="908"/>
      <c r="P827" s="908"/>
      <c r="Q827" s="951"/>
      <c r="R827" s="908"/>
      <c r="S827" s="908"/>
      <c r="T827" s="908"/>
      <c r="U827" s="908"/>
      <c r="V827" s="951"/>
      <c r="W827" s="951"/>
      <c r="X827" s="951"/>
      <c r="Y827" s="951"/>
      <c r="Z827" s="951"/>
    </row>
    <row r="828" spans="1:26" ht="12.75" customHeight="1">
      <c r="A828" s="900"/>
      <c r="B828" s="951"/>
      <c r="C828" s="908"/>
      <c r="D828" s="908"/>
      <c r="E828" s="908"/>
      <c r="F828" s="908"/>
      <c r="G828" s="951"/>
      <c r="H828" s="908"/>
      <c r="I828" s="908"/>
      <c r="J828" s="908"/>
      <c r="K828" s="908"/>
      <c r="L828" s="951"/>
      <c r="M828" s="908"/>
      <c r="N828" s="908"/>
      <c r="O828" s="908"/>
      <c r="P828" s="908"/>
      <c r="Q828" s="951"/>
      <c r="R828" s="908"/>
      <c r="S828" s="908"/>
      <c r="T828" s="908"/>
      <c r="U828" s="908"/>
      <c r="V828" s="951"/>
      <c r="W828" s="951"/>
      <c r="X828" s="951"/>
      <c r="Y828" s="951"/>
      <c r="Z828" s="951"/>
    </row>
    <row r="829" spans="1:26" ht="12.75" customHeight="1">
      <c r="A829" s="900"/>
      <c r="B829" s="951"/>
      <c r="C829" s="908"/>
      <c r="D829" s="908"/>
      <c r="E829" s="908"/>
      <c r="F829" s="908"/>
      <c r="G829" s="951"/>
      <c r="H829" s="908"/>
      <c r="I829" s="908"/>
      <c r="J829" s="908"/>
      <c r="K829" s="908"/>
      <c r="L829" s="951"/>
      <c r="M829" s="908"/>
      <c r="N829" s="908"/>
      <c r="O829" s="908"/>
      <c r="P829" s="908"/>
      <c r="Q829" s="951"/>
      <c r="R829" s="908"/>
      <c r="S829" s="908"/>
      <c r="T829" s="908"/>
      <c r="U829" s="908"/>
      <c r="V829" s="951"/>
      <c r="W829" s="951"/>
      <c r="X829" s="951"/>
      <c r="Y829" s="951"/>
      <c r="Z829" s="951"/>
    </row>
    <row r="830" spans="1:26" ht="12.75" customHeight="1">
      <c r="A830" s="900"/>
      <c r="B830" s="951"/>
      <c r="C830" s="908"/>
      <c r="D830" s="908"/>
      <c r="E830" s="908"/>
      <c r="F830" s="908"/>
      <c r="G830" s="951"/>
      <c r="H830" s="908"/>
      <c r="I830" s="908"/>
      <c r="J830" s="908"/>
      <c r="K830" s="908"/>
      <c r="L830" s="951"/>
      <c r="M830" s="908"/>
      <c r="N830" s="908"/>
      <c r="O830" s="908"/>
      <c r="P830" s="908"/>
      <c r="Q830" s="951"/>
      <c r="R830" s="908"/>
      <c r="S830" s="908"/>
      <c r="T830" s="908"/>
      <c r="U830" s="908"/>
      <c r="V830" s="951"/>
      <c r="W830" s="951"/>
      <c r="X830" s="951"/>
      <c r="Y830" s="951"/>
      <c r="Z830" s="951"/>
    </row>
    <row r="831" spans="1:26" ht="12.75" customHeight="1">
      <c r="A831" s="900"/>
      <c r="B831" s="951"/>
      <c r="C831" s="908"/>
      <c r="D831" s="908"/>
      <c r="E831" s="908"/>
      <c r="F831" s="908"/>
      <c r="G831" s="951"/>
      <c r="H831" s="908"/>
      <c r="I831" s="908"/>
      <c r="J831" s="908"/>
      <c r="K831" s="908"/>
      <c r="L831" s="951"/>
      <c r="M831" s="908"/>
      <c r="N831" s="908"/>
      <c r="O831" s="908"/>
      <c r="P831" s="908"/>
      <c r="Q831" s="951"/>
      <c r="R831" s="908"/>
      <c r="S831" s="908"/>
      <c r="T831" s="908"/>
      <c r="U831" s="908"/>
      <c r="V831" s="951"/>
      <c r="W831" s="951"/>
      <c r="X831" s="951"/>
      <c r="Y831" s="951"/>
      <c r="Z831" s="951"/>
    </row>
    <row r="832" spans="1:26" ht="12.75" customHeight="1">
      <c r="A832" s="900"/>
      <c r="B832" s="951"/>
      <c r="C832" s="908"/>
      <c r="D832" s="908"/>
      <c r="E832" s="908"/>
      <c r="F832" s="908"/>
      <c r="G832" s="951"/>
      <c r="H832" s="908"/>
      <c r="I832" s="908"/>
      <c r="J832" s="908"/>
      <c r="K832" s="908"/>
      <c r="L832" s="951"/>
      <c r="M832" s="908"/>
      <c r="N832" s="908"/>
      <c r="O832" s="908"/>
      <c r="P832" s="908"/>
      <c r="Q832" s="951"/>
      <c r="R832" s="908"/>
      <c r="S832" s="908"/>
      <c r="T832" s="908"/>
      <c r="U832" s="908"/>
      <c r="V832" s="951"/>
      <c r="W832" s="951"/>
      <c r="X832" s="951"/>
      <c r="Y832" s="951"/>
      <c r="Z832" s="951"/>
    </row>
    <row r="833" spans="1:26" ht="12.75" customHeight="1">
      <c r="A833" s="900"/>
      <c r="B833" s="951"/>
      <c r="C833" s="908"/>
      <c r="D833" s="908"/>
      <c r="E833" s="908"/>
      <c r="F833" s="908"/>
      <c r="G833" s="951"/>
      <c r="H833" s="908"/>
      <c r="I833" s="908"/>
      <c r="J833" s="908"/>
      <c r="K833" s="908"/>
      <c r="L833" s="951"/>
      <c r="M833" s="908"/>
      <c r="N833" s="908"/>
      <c r="O833" s="908"/>
      <c r="P833" s="908"/>
      <c r="Q833" s="951"/>
      <c r="R833" s="908"/>
      <c r="S833" s="908"/>
      <c r="T833" s="908"/>
      <c r="U833" s="908"/>
      <c r="V833" s="951"/>
      <c r="W833" s="951"/>
      <c r="X833" s="951"/>
      <c r="Y833" s="951"/>
      <c r="Z833" s="951"/>
    </row>
    <row r="834" spans="1:26" ht="12.75" customHeight="1">
      <c r="A834" s="900"/>
      <c r="B834" s="951"/>
      <c r="C834" s="908"/>
      <c r="D834" s="908"/>
      <c r="E834" s="908"/>
      <c r="F834" s="908"/>
      <c r="G834" s="951"/>
      <c r="H834" s="908"/>
      <c r="I834" s="908"/>
      <c r="J834" s="908"/>
      <c r="K834" s="908"/>
      <c r="L834" s="951"/>
      <c r="M834" s="908"/>
      <c r="N834" s="908"/>
      <c r="O834" s="908"/>
      <c r="P834" s="908"/>
      <c r="Q834" s="951"/>
      <c r="R834" s="908"/>
      <c r="S834" s="908"/>
      <c r="T834" s="908"/>
      <c r="U834" s="908"/>
      <c r="V834" s="951"/>
      <c r="W834" s="951"/>
      <c r="X834" s="951"/>
      <c r="Y834" s="951"/>
      <c r="Z834" s="951"/>
    </row>
    <row r="835" spans="1:26" ht="12.75" customHeight="1">
      <c r="A835" s="900"/>
      <c r="B835" s="951"/>
      <c r="C835" s="908"/>
      <c r="D835" s="908"/>
      <c r="E835" s="908"/>
      <c r="F835" s="908"/>
      <c r="G835" s="951"/>
      <c r="H835" s="908"/>
      <c r="I835" s="908"/>
      <c r="J835" s="908"/>
      <c r="K835" s="908"/>
      <c r="L835" s="951"/>
      <c r="M835" s="908"/>
      <c r="N835" s="908"/>
      <c r="O835" s="908"/>
      <c r="P835" s="908"/>
      <c r="Q835" s="951"/>
      <c r="R835" s="908"/>
      <c r="S835" s="908"/>
      <c r="T835" s="908"/>
      <c r="U835" s="908"/>
      <c r="V835" s="951"/>
      <c r="W835" s="951"/>
      <c r="X835" s="951"/>
      <c r="Y835" s="951"/>
      <c r="Z835" s="951"/>
    </row>
    <row r="836" spans="1:26" ht="12.75" customHeight="1">
      <c r="A836" s="900"/>
      <c r="B836" s="951"/>
      <c r="C836" s="908"/>
      <c r="D836" s="908"/>
      <c r="E836" s="908"/>
      <c r="F836" s="908"/>
      <c r="G836" s="951"/>
      <c r="H836" s="908"/>
      <c r="I836" s="908"/>
      <c r="J836" s="908"/>
      <c r="K836" s="908"/>
      <c r="L836" s="951"/>
      <c r="M836" s="908"/>
      <c r="N836" s="908"/>
      <c r="O836" s="908"/>
      <c r="P836" s="908"/>
      <c r="Q836" s="951"/>
      <c r="R836" s="908"/>
      <c r="S836" s="908"/>
      <c r="T836" s="908"/>
      <c r="U836" s="908"/>
      <c r="V836" s="951"/>
      <c r="W836" s="951"/>
      <c r="X836" s="951"/>
      <c r="Y836" s="951"/>
      <c r="Z836" s="951"/>
    </row>
    <row r="837" spans="1:26" ht="12.75" customHeight="1">
      <c r="A837" s="900"/>
      <c r="B837" s="951"/>
      <c r="C837" s="908"/>
      <c r="D837" s="908"/>
      <c r="E837" s="908"/>
      <c r="F837" s="908"/>
      <c r="G837" s="951"/>
      <c r="H837" s="908"/>
      <c r="I837" s="908"/>
      <c r="J837" s="908"/>
      <c r="K837" s="908"/>
      <c r="L837" s="951"/>
      <c r="M837" s="908"/>
      <c r="N837" s="908"/>
      <c r="O837" s="908"/>
      <c r="P837" s="908"/>
      <c r="Q837" s="951"/>
      <c r="R837" s="908"/>
      <c r="S837" s="908"/>
      <c r="T837" s="908"/>
      <c r="U837" s="908"/>
      <c r="V837" s="951"/>
      <c r="W837" s="951"/>
      <c r="X837" s="951"/>
      <c r="Y837" s="951"/>
      <c r="Z837" s="951"/>
    </row>
    <row r="838" spans="1:26" ht="12.75" customHeight="1">
      <c r="A838" s="900"/>
      <c r="B838" s="951"/>
      <c r="C838" s="908"/>
      <c r="D838" s="908"/>
      <c r="E838" s="908"/>
      <c r="F838" s="908"/>
      <c r="G838" s="951"/>
      <c r="H838" s="908"/>
      <c r="I838" s="908"/>
      <c r="J838" s="908"/>
      <c r="K838" s="908"/>
      <c r="L838" s="951"/>
      <c r="M838" s="908"/>
      <c r="N838" s="908"/>
      <c r="O838" s="908"/>
      <c r="P838" s="908"/>
      <c r="Q838" s="951"/>
      <c r="R838" s="908"/>
      <c r="S838" s="908"/>
      <c r="T838" s="908"/>
      <c r="U838" s="908"/>
      <c r="V838" s="951"/>
      <c r="W838" s="951"/>
      <c r="X838" s="951"/>
      <c r="Y838" s="951"/>
      <c r="Z838" s="951"/>
    </row>
    <row r="839" spans="1:26" ht="12.75" customHeight="1">
      <c r="A839" s="900"/>
      <c r="B839" s="951"/>
      <c r="C839" s="908"/>
      <c r="D839" s="908"/>
      <c r="E839" s="908"/>
      <c r="F839" s="908"/>
      <c r="G839" s="951"/>
      <c r="H839" s="908"/>
      <c r="I839" s="908"/>
      <c r="J839" s="908"/>
      <c r="K839" s="908"/>
      <c r="L839" s="951"/>
      <c r="M839" s="908"/>
      <c r="N839" s="908"/>
      <c r="O839" s="908"/>
      <c r="P839" s="908"/>
      <c r="Q839" s="951"/>
      <c r="R839" s="908"/>
      <c r="S839" s="908"/>
      <c r="T839" s="908"/>
      <c r="U839" s="908"/>
      <c r="V839" s="951"/>
      <c r="W839" s="951"/>
      <c r="X839" s="951"/>
      <c r="Y839" s="951"/>
      <c r="Z839" s="951"/>
    </row>
    <row r="840" spans="1:26" ht="12.75" customHeight="1">
      <c r="A840" s="900"/>
      <c r="B840" s="951"/>
      <c r="C840" s="908"/>
      <c r="D840" s="908"/>
      <c r="E840" s="908"/>
      <c r="F840" s="908"/>
      <c r="G840" s="951"/>
      <c r="H840" s="908"/>
      <c r="I840" s="908"/>
      <c r="J840" s="908"/>
      <c r="K840" s="908"/>
      <c r="L840" s="951"/>
      <c r="M840" s="908"/>
      <c r="N840" s="908"/>
      <c r="O840" s="908"/>
      <c r="P840" s="908"/>
      <c r="Q840" s="951"/>
      <c r="R840" s="908"/>
      <c r="S840" s="908"/>
      <c r="T840" s="908"/>
      <c r="U840" s="908"/>
      <c r="V840" s="951"/>
      <c r="W840" s="951"/>
      <c r="X840" s="951"/>
      <c r="Y840" s="951"/>
      <c r="Z840" s="951"/>
    </row>
    <row r="841" spans="1:26" ht="12.75" customHeight="1">
      <c r="A841" s="900"/>
      <c r="B841" s="951"/>
      <c r="C841" s="908"/>
      <c r="D841" s="908"/>
      <c r="E841" s="908"/>
      <c r="F841" s="908"/>
      <c r="G841" s="951"/>
      <c r="H841" s="908"/>
      <c r="I841" s="908"/>
      <c r="J841" s="908"/>
      <c r="K841" s="908"/>
      <c r="L841" s="951"/>
      <c r="M841" s="908"/>
      <c r="N841" s="908"/>
      <c r="O841" s="908"/>
      <c r="P841" s="908"/>
      <c r="Q841" s="951"/>
      <c r="R841" s="908"/>
      <c r="S841" s="908"/>
      <c r="T841" s="908"/>
      <c r="U841" s="908"/>
      <c r="V841" s="951"/>
      <c r="W841" s="951"/>
      <c r="X841" s="951"/>
      <c r="Y841" s="951"/>
      <c r="Z841" s="951"/>
    </row>
    <row r="842" spans="1:26" ht="12.75" customHeight="1">
      <c r="A842" s="900"/>
      <c r="B842" s="951"/>
      <c r="C842" s="908"/>
      <c r="D842" s="908"/>
      <c r="E842" s="908"/>
      <c r="F842" s="908"/>
      <c r="G842" s="951"/>
      <c r="H842" s="908"/>
      <c r="I842" s="908"/>
      <c r="J842" s="908"/>
      <c r="K842" s="908"/>
      <c r="L842" s="951"/>
      <c r="M842" s="908"/>
      <c r="N842" s="908"/>
      <c r="O842" s="908"/>
      <c r="P842" s="908"/>
      <c r="Q842" s="951"/>
      <c r="R842" s="908"/>
      <c r="S842" s="908"/>
      <c r="T842" s="908"/>
      <c r="U842" s="908"/>
      <c r="V842" s="951"/>
      <c r="W842" s="951"/>
      <c r="X842" s="951"/>
      <c r="Y842" s="951"/>
      <c r="Z842" s="951"/>
    </row>
    <row r="843" spans="1:26" ht="12.75" customHeight="1">
      <c r="A843" s="900"/>
      <c r="B843" s="951"/>
      <c r="C843" s="908"/>
      <c r="D843" s="908"/>
      <c r="E843" s="908"/>
      <c r="F843" s="908"/>
      <c r="G843" s="951"/>
      <c r="H843" s="908"/>
      <c r="I843" s="908"/>
      <c r="J843" s="908"/>
      <c r="K843" s="908"/>
      <c r="L843" s="951"/>
      <c r="M843" s="908"/>
      <c r="N843" s="908"/>
      <c r="O843" s="908"/>
      <c r="P843" s="908"/>
      <c r="Q843" s="951"/>
      <c r="R843" s="908"/>
      <c r="S843" s="908"/>
      <c r="T843" s="908"/>
      <c r="U843" s="908"/>
      <c r="V843" s="951"/>
      <c r="W843" s="951"/>
      <c r="X843" s="951"/>
      <c r="Y843" s="951"/>
      <c r="Z843" s="951"/>
    </row>
    <row r="844" spans="1:26" ht="12.75" customHeight="1">
      <c r="A844" s="900"/>
      <c r="B844" s="951"/>
      <c r="C844" s="908"/>
      <c r="D844" s="908"/>
      <c r="E844" s="908"/>
      <c r="F844" s="908"/>
      <c r="G844" s="951"/>
      <c r="H844" s="908"/>
      <c r="I844" s="908"/>
      <c r="J844" s="908"/>
      <c r="K844" s="908"/>
      <c r="L844" s="951"/>
      <c r="M844" s="908"/>
      <c r="N844" s="908"/>
      <c r="O844" s="908"/>
      <c r="P844" s="908"/>
      <c r="Q844" s="951"/>
      <c r="R844" s="908"/>
      <c r="S844" s="908"/>
      <c r="T844" s="908"/>
      <c r="U844" s="908"/>
      <c r="V844" s="951"/>
      <c r="W844" s="951"/>
      <c r="X844" s="951"/>
      <c r="Y844" s="951"/>
      <c r="Z844" s="951"/>
    </row>
    <row r="845" spans="1:26" ht="12.75" customHeight="1">
      <c r="A845" s="900"/>
      <c r="B845" s="951"/>
      <c r="C845" s="908"/>
      <c r="D845" s="908"/>
      <c r="E845" s="908"/>
      <c r="F845" s="908"/>
      <c r="G845" s="951"/>
      <c r="H845" s="908"/>
      <c r="I845" s="908"/>
      <c r="J845" s="908"/>
      <c r="K845" s="908"/>
      <c r="L845" s="951"/>
      <c r="M845" s="908"/>
      <c r="N845" s="908"/>
      <c r="O845" s="908"/>
      <c r="P845" s="908"/>
      <c r="Q845" s="951"/>
      <c r="R845" s="908"/>
      <c r="S845" s="908"/>
      <c r="T845" s="908"/>
      <c r="U845" s="908"/>
      <c r="V845" s="951"/>
      <c r="W845" s="951"/>
      <c r="X845" s="951"/>
      <c r="Y845" s="951"/>
      <c r="Z845" s="951"/>
    </row>
    <row r="846" spans="1:26" ht="12.75" customHeight="1">
      <c r="A846" s="900"/>
      <c r="B846" s="951"/>
      <c r="C846" s="908"/>
      <c r="D846" s="908"/>
      <c r="E846" s="908"/>
      <c r="F846" s="908"/>
      <c r="G846" s="951"/>
      <c r="H846" s="908"/>
      <c r="I846" s="908"/>
      <c r="J846" s="908"/>
      <c r="K846" s="908"/>
      <c r="L846" s="951"/>
      <c r="M846" s="908"/>
      <c r="N846" s="908"/>
      <c r="O846" s="908"/>
      <c r="P846" s="908"/>
      <c r="Q846" s="951"/>
      <c r="R846" s="908"/>
      <c r="S846" s="908"/>
      <c r="T846" s="908"/>
      <c r="U846" s="908"/>
      <c r="V846" s="951"/>
      <c r="W846" s="951"/>
      <c r="X846" s="951"/>
      <c r="Y846" s="951"/>
      <c r="Z846" s="951"/>
    </row>
    <row r="847" spans="1:26" ht="12.75" customHeight="1">
      <c r="A847" s="900"/>
      <c r="B847" s="951"/>
      <c r="C847" s="908"/>
      <c r="D847" s="908"/>
      <c r="E847" s="908"/>
      <c r="F847" s="908"/>
      <c r="G847" s="951"/>
      <c r="H847" s="908"/>
      <c r="I847" s="908"/>
      <c r="J847" s="908"/>
      <c r="K847" s="908"/>
      <c r="L847" s="951"/>
      <c r="M847" s="908"/>
      <c r="N847" s="908"/>
      <c r="O847" s="908"/>
      <c r="P847" s="908"/>
      <c r="Q847" s="951"/>
      <c r="R847" s="908"/>
      <c r="S847" s="908"/>
      <c r="T847" s="908"/>
      <c r="U847" s="908"/>
      <c r="V847" s="951"/>
      <c r="W847" s="951"/>
      <c r="X847" s="951"/>
      <c r="Y847" s="951"/>
      <c r="Z847" s="951"/>
    </row>
    <row r="848" spans="1:26" ht="12.75" customHeight="1">
      <c r="A848" s="900"/>
      <c r="B848" s="951"/>
      <c r="C848" s="908"/>
      <c r="D848" s="908"/>
      <c r="E848" s="908"/>
      <c r="F848" s="908"/>
      <c r="G848" s="951"/>
      <c r="H848" s="908"/>
      <c r="I848" s="908"/>
      <c r="J848" s="908"/>
      <c r="K848" s="908"/>
      <c r="L848" s="951"/>
      <c r="M848" s="908"/>
      <c r="N848" s="908"/>
      <c r="O848" s="908"/>
      <c r="P848" s="908"/>
      <c r="Q848" s="951"/>
      <c r="R848" s="908"/>
      <c r="S848" s="908"/>
      <c r="T848" s="908"/>
      <c r="U848" s="908"/>
      <c r="V848" s="951"/>
      <c r="W848" s="951"/>
      <c r="X848" s="951"/>
      <c r="Y848" s="951"/>
      <c r="Z848" s="951"/>
    </row>
    <row r="849" spans="1:26" ht="12.75" customHeight="1">
      <c r="A849" s="900"/>
      <c r="B849" s="951"/>
      <c r="C849" s="908"/>
      <c r="D849" s="908"/>
      <c r="E849" s="908"/>
      <c r="F849" s="908"/>
      <c r="G849" s="951"/>
      <c r="H849" s="908"/>
      <c r="I849" s="908"/>
      <c r="J849" s="908"/>
      <c r="K849" s="908"/>
      <c r="L849" s="951"/>
      <c r="M849" s="908"/>
      <c r="N849" s="908"/>
      <c r="O849" s="908"/>
      <c r="P849" s="908"/>
      <c r="Q849" s="951"/>
      <c r="R849" s="908"/>
      <c r="S849" s="908"/>
      <c r="T849" s="908"/>
      <c r="U849" s="908"/>
      <c r="V849" s="951"/>
      <c r="W849" s="951"/>
      <c r="X849" s="951"/>
      <c r="Y849" s="951"/>
      <c r="Z849" s="951"/>
    </row>
    <row r="850" spans="1:26" ht="12.75" customHeight="1">
      <c r="A850" s="900"/>
      <c r="B850" s="951"/>
      <c r="C850" s="908"/>
      <c r="D850" s="908"/>
      <c r="E850" s="908"/>
      <c r="F850" s="908"/>
      <c r="G850" s="951"/>
      <c r="H850" s="908"/>
      <c r="I850" s="908"/>
      <c r="J850" s="908"/>
      <c r="K850" s="908"/>
      <c r="L850" s="951"/>
      <c r="M850" s="908"/>
      <c r="N850" s="908"/>
      <c r="O850" s="908"/>
      <c r="P850" s="908"/>
      <c r="Q850" s="951"/>
      <c r="R850" s="908"/>
      <c r="S850" s="908"/>
      <c r="T850" s="908"/>
      <c r="U850" s="908"/>
      <c r="V850" s="951"/>
      <c r="W850" s="951"/>
      <c r="X850" s="951"/>
      <c r="Y850" s="951"/>
      <c r="Z850" s="951"/>
    </row>
    <row r="851" spans="1:26" ht="12.75" customHeight="1">
      <c r="A851" s="900"/>
      <c r="B851" s="951"/>
      <c r="C851" s="908"/>
      <c r="D851" s="908"/>
      <c r="E851" s="908"/>
      <c r="F851" s="908"/>
      <c r="G851" s="951"/>
      <c r="H851" s="908"/>
      <c r="I851" s="908"/>
      <c r="J851" s="908"/>
      <c r="K851" s="908"/>
      <c r="L851" s="951"/>
      <c r="M851" s="908"/>
      <c r="N851" s="908"/>
      <c r="O851" s="908"/>
      <c r="P851" s="908"/>
      <c r="Q851" s="951"/>
      <c r="R851" s="908"/>
      <c r="S851" s="908"/>
      <c r="T851" s="908"/>
      <c r="U851" s="908"/>
      <c r="V851" s="951"/>
      <c r="W851" s="951"/>
      <c r="X851" s="951"/>
      <c r="Y851" s="951"/>
      <c r="Z851" s="951"/>
    </row>
    <row r="852" spans="1:26" ht="12.75" customHeight="1">
      <c r="A852" s="900"/>
      <c r="B852" s="951"/>
      <c r="C852" s="908"/>
      <c r="D852" s="908"/>
      <c r="E852" s="908"/>
      <c r="F852" s="908"/>
      <c r="G852" s="951"/>
      <c r="H852" s="908"/>
      <c r="I852" s="908"/>
      <c r="J852" s="908"/>
      <c r="K852" s="908"/>
      <c r="L852" s="951"/>
      <c r="M852" s="908"/>
      <c r="N852" s="908"/>
      <c r="O852" s="908"/>
      <c r="P852" s="908"/>
      <c r="Q852" s="951"/>
      <c r="R852" s="908"/>
      <c r="S852" s="908"/>
      <c r="T852" s="908"/>
      <c r="U852" s="908"/>
      <c r="V852" s="951"/>
      <c r="W852" s="951"/>
      <c r="X852" s="951"/>
      <c r="Y852" s="951"/>
      <c r="Z852" s="951"/>
    </row>
    <row r="853" spans="1:26" ht="12.75" customHeight="1">
      <c r="A853" s="900"/>
      <c r="B853" s="951"/>
      <c r="C853" s="908"/>
      <c r="D853" s="908"/>
      <c r="E853" s="908"/>
      <c r="F853" s="908"/>
      <c r="G853" s="951"/>
      <c r="H853" s="908"/>
      <c r="I853" s="908"/>
      <c r="J853" s="908"/>
      <c r="K853" s="908"/>
      <c r="L853" s="951"/>
      <c r="M853" s="908"/>
      <c r="N853" s="908"/>
      <c r="O853" s="908"/>
      <c r="P853" s="908"/>
      <c r="Q853" s="951"/>
      <c r="R853" s="908"/>
      <c r="S853" s="908"/>
      <c r="T853" s="908"/>
      <c r="U853" s="908"/>
      <c r="V853" s="951"/>
      <c r="W853" s="951"/>
      <c r="X853" s="951"/>
      <c r="Y853" s="951"/>
      <c r="Z853" s="951"/>
    </row>
    <row r="854" spans="1:26" ht="12.75" customHeight="1">
      <c r="A854" s="900"/>
      <c r="B854" s="951"/>
      <c r="C854" s="908"/>
      <c r="D854" s="908"/>
      <c r="E854" s="908"/>
      <c r="F854" s="908"/>
      <c r="G854" s="951"/>
      <c r="H854" s="908"/>
      <c r="I854" s="908"/>
      <c r="J854" s="908"/>
      <c r="K854" s="908"/>
      <c r="L854" s="951"/>
      <c r="M854" s="908"/>
      <c r="N854" s="908"/>
      <c r="O854" s="908"/>
      <c r="P854" s="908"/>
      <c r="Q854" s="951"/>
      <c r="R854" s="908"/>
      <c r="S854" s="908"/>
      <c r="T854" s="908"/>
      <c r="U854" s="908"/>
      <c r="V854" s="951"/>
      <c r="W854" s="951"/>
      <c r="X854" s="951"/>
      <c r="Y854" s="951"/>
      <c r="Z854" s="951"/>
    </row>
    <row r="855" spans="1:26" ht="12.75" customHeight="1">
      <c r="A855" s="900"/>
      <c r="B855" s="951"/>
      <c r="C855" s="908"/>
      <c r="D855" s="908"/>
      <c r="E855" s="908"/>
      <c r="F855" s="908"/>
      <c r="G855" s="951"/>
      <c r="H855" s="908"/>
      <c r="I855" s="908"/>
      <c r="J855" s="908"/>
      <c r="K855" s="908"/>
      <c r="L855" s="951"/>
      <c r="M855" s="908"/>
      <c r="N855" s="908"/>
      <c r="O855" s="908"/>
      <c r="P855" s="908"/>
      <c r="Q855" s="951"/>
      <c r="R855" s="908"/>
      <c r="S855" s="908"/>
      <c r="T855" s="908"/>
      <c r="U855" s="908"/>
      <c r="V855" s="951"/>
      <c r="W855" s="951"/>
      <c r="X855" s="951"/>
      <c r="Y855" s="951"/>
      <c r="Z855" s="951"/>
    </row>
    <row r="856" spans="1:26" ht="12.75" customHeight="1">
      <c r="A856" s="900"/>
      <c r="B856" s="951"/>
      <c r="C856" s="908"/>
      <c r="D856" s="908"/>
      <c r="E856" s="908"/>
      <c r="F856" s="908"/>
      <c r="G856" s="951"/>
      <c r="H856" s="908"/>
      <c r="I856" s="908"/>
      <c r="J856" s="908"/>
      <c r="K856" s="908"/>
      <c r="L856" s="951"/>
      <c r="M856" s="908"/>
      <c r="N856" s="908"/>
      <c r="O856" s="908"/>
      <c r="P856" s="908"/>
      <c r="Q856" s="951"/>
      <c r="R856" s="908"/>
      <c r="S856" s="908"/>
      <c r="T856" s="908"/>
      <c r="U856" s="908"/>
      <c r="V856" s="951"/>
      <c r="W856" s="951"/>
      <c r="X856" s="951"/>
      <c r="Y856" s="951"/>
      <c r="Z856" s="951"/>
    </row>
    <row r="857" spans="1:26" ht="12.75" customHeight="1">
      <c r="A857" s="900"/>
      <c r="B857" s="951"/>
      <c r="C857" s="908"/>
      <c r="D857" s="908"/>
      <c r="E857" s="908"/>
      <c r="F857" s="908"/>
      <c r="G857" s="951"/>
      <c r="H857" s="908"/>
      <c r="I857" s="908"/>
      <c r="J857" s="908"/>
      <c r="K857" s="908"/>
      <c r="L857" s="951"/>
      <c r="M857" s="908"/>
      <c r="N857" s="908"/>
      <c r="O857" s="908"/>
      <c r="P857" s="908"/>
      <c r="Q857" s="951"/>
      <c r="R857" s="908"/>
      <c r="S857" s="908"/>
      <c r="T857" s="908"/>
      <c r="U857" s="908"/>
      <c r="V857" s="951"/>
      <c r="W857" s="951"/>
      <c r="X857" s="951"/>
      <c r="Y857" s="951"/>
      <c r="Z857" s="951"/>
    </row>
    <row r="858" spans="1:26" ht="12.75" customHeight="1">
      <c r="A858" s="900"/>
      <c r="B858" s="951"/>
      <c r="C858" s="908"/>
      <c r="D858" s="908"/>
      <c r="E858" s="908"/>
      <c r="F858" s="908"/>
      <c r="G858" s="951"/>
      <c r="H858" s="908"/>
      <c r="I858" s="908"/>
      <c r="J858" s="908"/>
      <c r="K858" s="908"/>
      <c r="L858" s="951"/>
      <c r="M858" s="908"/>
      <c r="N858" s="908"/>
      <c r="O858" s="908"/>
      <c r="P858" s="908"/>
      <c r="Q858" s="951"/>
      <c r="R858" s="908"/>
      <c r="S858" s="908"/>
      <c r="T858" s="908"/>
      <c r="U858" s="908"/>
      <c r="V858" s="951"/>
      <c r="W858" s="951"/>
      <c r="X858" s="951"/>
      <c r="Y858" s="951"/>
      <c r="Z858" s="951"/>
    </row>
    <row r="859" spans="1:26" ht="12.75" customHeight="1">
      <c r="A859" s="900"/>
      <c r="B859" s="951"/>
      <c r="C859" s="908"/>
      <c r="D859" s="908"/>
      <c r="E859" s="908"/>
      <c r="F859" s="908"/>
      <c r="G859" s="951"/>
      <c r="H859" s="908"/>
      <c r="I859" s="908"/>
      <c r="J859" s="908"/>
      <c r="K859" s="908"/>
      <c r="L859" s="951"/>
      <c r="M859" s="908"/>
      <c r="N859" s="908"/>
      <c r="O859" s="908"/>
      <c r="P859" s="908"/>
      <c r="Q859" s="951"/>
      <c r="R859" s="908"/>
      <c r="S859" s="908"/>
      <c r="T859" s="908"/>
      <c r="U859" s="908"/>
      <c r="V859" s="951"/>
      <c r="W859" s="951"/>
      <c r="X859" s="951"/>
      <c r="Y859" s="951"/>
      <c r="Z859" s="951"/>
    </row>
    <row r="860" spans="1:26" ht="12.75" customHeight="1">
      <c r="A860" s="900"/>
      <c r="B860" s="951"/>
      <c r="C860" s="908"/>
      <c r="D860" s="908"/>
      <c r="E860" s="908"/>
      <c r="F860" s="908"/>
      <c r="G860" s="951"/>
      <c r="H860" s="908"/>
      <c r="I860" s="908"/>
      <c r="J860" s="908"/>
      <c r="K860" s="908"/>
      <c r="L860" s="951"/>
      <c r="M860" s="908"/>
      <c r="N860" s="908"/>
      <c r="O860" s="908"/>
      <c r="P860" s="908"/>
      <c r="Q860" s="951"/>
      <c r="R860" s="908"/>
      <c r="S860" s="908"/>
      <c r="T860" s="908"/>
      <c r="U860" s="908"/>
      <c r="V860" s="951"/>
      <c r="W860" s="951"/>
      <c r="X860" s="951"/>
      <c r="Y860" s="951"/>
      <c r="Z860" s="951"/>
    </row>
    <row r="861" spans="1:26" ht="12.75" customHeight="1">
      <c r="A861" s="900"/>
      <c r="B861" s="951"/>
      <c r="C861" s="908"/>
      <c r="D861" s="908"/>
      <c r="E861" s="908"/>
      <c r="F861" s="908"/>
      <c r="G861" s="951"/>
      <c r="H861" s="908"/>
      <c r="I861" s="908"/>
      <c r="J861" s="908"/>
      <c r="K861" s="908"/>
      <c r="L861" s="951"/>
      <c r="M861" s="908"/>
      <c r="N861" s="908"/>
      <c r="O861" s="908"/>
      <c r="P861" s="908"/>
      <c r="Q861" s="951"/>
      <c r="R861" s="908"/>
      <c r="S861" s="908"/>
      <c r="T861" s="908"/>
      <c r="U861" s="908"/>
      <c r="V861" s="951"/>
      <c r="W861" s="951"/>
      <c r="X861" s="951"/>
      <c r="Y861" s="951"/>
      <c r="Z861" s="951"/>
    </row>
    <row r="862" spans="1:26" ht="12.75" customHeight="1">
      <c r="A862" s="900"/>
      <c r="B862" s="951"/>
      <c r="C862" s="908"/>
      <c r="D862" s="908"/>
      <c r="E862" s="908"/>
      <c r="F862" s="908"/>
      <c r="G862" s="951"/>
      <c r="H862" s="908"/>
      <c r="I862" s="908"/>
      <c r="J862" s="908"/>
      <c r="K862" s="908"/>
      <c r="L862" s="951"/>
      <c r="M862" s="908"/>
      <c r="N862" s="908"/>
      <c r="O862" s="908"/>
      <c r="P862" s="908"/>
      <c r="Q862" s="951"/>
      <c r="R862" s="908"/>
      <c r="S862" s="908"/>
      <c r="T862" s="908"/>
      <c r="U862" s="908"/>
      <c r="V862" s="951"/>
      <c r="W862" s="951"/>
      <c r="X862" s="951"/>
      <c r="Y862" s="951"/>
      <c r="Z862" s="951"/>
    </row>
    <row r="863" spans="1:26" ht="12.75" customHeight="1">
      <c r="A863" s="900"/>
      <c r="B863" s="951"/>
      <c r="C863" s="908"/>
      <c r="D863" s="908"/>
      <c r="E863" s="908"/>
      <c r="F863" s="908"/>
      <c r="G863" s="951"/>
      <c r="H863" s="908"/>
      <c r="I863" s="908"/>
      <c r="J863" s="908"/>
      <c r="K863" s="908"/>
      <c r="L863" s="951"/>
      <c r="M863" s="908"/>
      <c r="N863" s="908"/>
      <c r="O863" s="908"/>
      <c r="P863" s="908"/>
      <c r="Q863" s="951"/>
      <c r="R863" s="908"/>
      <c r="S863" s="908"/>
      <c r="T863" s="908"/>
      <c r="U863" s="908"/>
      <c r="V863" s="951"/>
      <c r="W863" s="951"/>
      <c r="X863" s="951"/>
      <c r="Y863" s="951"/>
      <c r="Z863" s="951"/>
    </row>
    <row r="864" spans="1:26" ht="12.75" customHeight="1">
      <c r="A864" s="900"/>
      <c r="B864" s="951"/>
      <c r="C864" s="908"/>
      <c r="D864" s="908"/>
      <c r="E864" s="908"/>
      <c r="F864" s="908"/>
      <c r="G864" s="951"/>
      <c r="H864" s="908"/>
      <c r="I864" s="908"/>
      <c r="J864" s="908"/>
      <c r="K864" s="908"/>
      <c r="L864" s="951"/>
      <c r="M864" s="908"/>
      <c r="N864" s="908"/>
      <c r="O864" s="908"/>
      <c r="P864" s="908"/>
      <c r="Q864" s="951"/>
      <c r="R864" s="908"/>
      <c r="S864" s="908"/>
      <c r="T864" s="908"/>
      <c r="U864" s="908"/>
      <c r="V864" s="951"/>
      <c r="W864" s="951"/>
      <c r="X864" s="951"/>
      <c r="Y864" s="951"/>
      <c r="Z864" s="951"/>
    </row>
    <row r="865" spans="1:26" ht="12.75" customHeight="1">
      <c r="A865" s="900"/>
      <c r="B865" s="951"/>
      <c r="C865" s="908"/>
      <c r="D865" s="908"/>
      <c r="E865" s="908"/>
      <c r="F865" s="908"/>
      <c r="G865" s="951"/>
      <c r="H865" s="908"/>
      <c r="I865" s="908"/>
      <c r="J865" s="908"/>
      <c r="K865" s="908"/>
      <c r="L865" s="951"/>
      <c r="M865" s="908"/>
      <c r="N865" s="908"/>
      <c r="O865" s="908"/>
      <c r="P865" s="908"/>
      <c r="Q865" s="951"/>
      <c r="R865" s="908"/>
      <c r="S865" s="908"/>
      <c r="T865" s="908"/>
      <c r="U865" s="908"/>
      <c r="V865" s="951"/>
      <c r="W865" s="951"/>
      <c r="X865" s="951"/>
      <c r="Y865" s="951"/>
      <c r="Z865" s="951"/>
    </row>
    <row r="866" spans="1:26" ht="12.75" customHeight="1">
      <c r="A866" s="900"/>
      <c r="B866" s="951"/>
      <c r="C866" s="908"/>
      <c r="D866" s="908"/>
      <c r="E866" s="908"/>
      <c r="F866" s="908"/>
      <c r="G866" s="951"/>
      <c r="H866" s="908"/>
      <c r="I866" s="908"/>
      <c r="J866" s="908"/>
      <c r="K866" s="908"/>
      <c r="L866" s="951"/>
      <c r="M866" s="908"/>
      <c r="N866" s="908"/>
      <c r="O866" s="908"/>
      <c r="P866" s="908"/>
      <c r="Q866" s="951"/>
      <c r="R866" s="908"/>
      <c r="S866" s="908"/>
      <c r="T866" s="908"/>
      <c r="U866" s="908"/>
      <c r="V866" s="951"/>
      <c r="W866" s="951"/>
      <c r="X866" s="951"/>
      <c r="Y866" s="951"/>
      <c r="Z866" s="951"/>
    </row>
    <row r="867" spans="1:26" ht="12.75" customHeight="1">
      <c r="A867" s="900"/>
      <c r="B867" s="951"/>
      <c r="C867" s="908"/>
      <c r="D867" s="908"/>
      <c r="E867" s="908"/>
      <c r="F867" s="908"/>
      <c r="G867" s="951"/>
      <c r="H867" s="908"/>
      <c r="I867" s="908"/>
      <c r="J867" s="908"/>
      <c r="K867" s="908"/>
      <c r="L867" s="951"/>
      <c r="M867" s="908"/>
      <c r="N867" s="908"/>
      <c r="O867" s="908"/>
      <c r="P867" s="908"/>
      <c r="Q867" s="951"/>
      <c r="R867" s="908"/>
      <c r="S867" s="908"/>
      <c r="T867" s="908"/>
      <c r="U867" s="908"/>
      <c r="V867" s="951"/>
      <c r="W867" s="951"/>
      <c r="X867" s="951"/>
      <c r="Y867" s="951"/>
      <c r="Z867" s="951"/>
    </row>
    <row r="868" spans="1:26" ht="12.75" customHeight="1">
      <c r="A868" s="900"/>
      <c r="B868" s="951"/>
      <c r="C868" s="908"/>
      <c r="D868" s="908"/>
      <c r="E868" s="908"/>
      <c r="F868" s="908"/>
      <c r="G868" s="951"/>
      <c r="H868" s="908"/>
      <c r="I868" s="908"/>
      <c r="J868" s="908"/>
      <c r="K868" s="908"/>
      <c r="L868" s="951"/>
      <c r="M868" s="908"/>
      <c r="N868" s="908"/>
      <c r="O868" s="908"/>
      <c r="P868" s="908"/>
      <c r="Q868" s="951"/>
      <c r="R868" s="908"/>
      <c r="S868" s="908"/>
      <c r="T868" s="908"/>
      <c r="U868" s="908"/>
      <c r="V868" s="951"/>
      <c r="W868" s="951"/>
      <c r="X868" s="951"/>
      <c r="Y868" s="951"/>
      <c r="Z868" s="951"/>
    </row>
    <row r="869" spans="1:26" ht="12.75" customHeight="1">
      <c r="A869" s="900"/>
      <c r="B869" s="951"/>
      <c r="C869" s="908"/>
      <c r="D869" s="908"/>
      <c r="E869" s="908"/>
      <c r="F869" s="908"/>
      <c r="G869" s="951"/>
      <c r="H869" s="908"/>
      <c r="I869" s="908"/>
      <c r="J869" s="908"/>
      <c r="K869" s="908"/>
      <c r="L869" s="951"/>
      <c r="M869" s="908"/>
      <c r="N869" s="908"/>
      <c r="O869" s="908"/>
      <c r="P869" s="908"/>
      <c r="Q869" s="951"/>
      <c r="R869" s="908"/>
      <c r="S869" s="908"/>
      <c r="T869" s="908"/>
      <c r="U869" s="908"/>
      <c r="V869" s="951"/>
      <c r="W869" s="951"/>
      <c r="X869" s="951"/>
      <c r="Y869" s="951"/>
      <c r="Z869" s="951"/>
    </row>
    <row r="870" spans="1:26" ht="12.75" customHeight="1">
      <c r="A870" s="900"/>
      <c r="B870" s="951"/>
      <c r="C870" s="908"/>
      <c r="D870" s="908"/>
      <c r="E870" s="908"/>
      <c r="F870" s="908"/>
      <c r="G870" s="951"/>
      <c r="H870" s="908"/>
      <c r="I870" s="908"/>
      <c r="J870" s="908"/>
      <c r="K870" s="908"/>
      <c r="L870" s="951"/>
      <c r="M870" s="908"/>
      <c r="N870" s="908"/>
      <c r="O870" s="908"/>
      <c r="P870" s="908"/>
      <c r="Q870" s="951"/>
      <c r="R870" s="908"/>
      <c r="S870" s="908"/>
      <c r="T870" s="908"/>
      <c r="U870" s="908"/>
      <c r="V870" s="951"/>
      <c r="W870" s="951"/>
      <c r="X870" s="951"/>
      <c r="Y870" s="951"/>
      <c r="Z870" s="951"/>
    </row>
    <row r="871" spans="1:26" ht="12.75" customHeight="1">
      <c r="A871" s="900"/>
      <c r="B871" s="951"/>
      <c r="C871" s="908"/>
      <c r="D871" s="908"/>
      <c r="E871" s="908"/>
      <c r="F871" s="908"/>
      <c r="G871" s="951"/>
      <c r="H871" s="908"/>
      <c r="I871" s="908"/>
      <c r="J871" s="908"/>
      <c r="K871" s="908"/>
      <c r="L871" s="951"/>
      <c r="M871" s="908"/>
      <c r="N871" s="908"/>
      <c r="O871" s="908"/>
      <c r="P871" s="908"/>
      <c r="Q871" s="951"/>
      <c r="R871" s="908"/>
      <c r="S871" s="908"/>
      <c r="T871" s="908"/>
      <c r="U871" s="908"/>
      <c r="V871" s="951"/>
      <c r="W871" s="951"/>
      <c r="X871" s="951"/>
      <c r="Y871" s="951"/>
      <c r="Z871" s="951"/>
    </row>
    <row r="872" spans="1:26" ht="12.75" customHeight="1">
      <c r="A872" s="900"/>
      <c r="B872" s="951"/>
      <c r="C872" s="908"/>
      <c r="D872" s="908"/>
      <c r="E872" s="908"/>
      <c r="F872" s="908"/>
      <c r="G872" s="951"/>
      <c r="H872" s="908"/>
      <c r="I872" s="908"/>
      <c r="J872" s="908"/>
      <c r="K872" s="908"/>
      <c r="L872" s="951"/>
      <c r="M872" s="908"/>
      <c r="N872" s="908"/>
      <c r="O872" s="908"/>
      <c r="P872" s="908"/>
      <c r="Q872" s="951"/>
      <c r="R872" s="908"/>
      <c r="S872" s="908"/>
      <c r="T872" s="908"/>
      <c r="U872" s="908"/>
      <c r="V872" s="951"/>
      <c r="W872" s="951"/>
      <c r="X872" s="951"/>
      <c r="Y872" s="951"/>
      <c r="Z872" s="951"/>
    </row>
    <row r="873" spans="1:26" ht="12.75" customHeight="1">
      <c r="A873" s="900"/>
      <c r="B873" s="951"/>
      <c r="C873" s="908"/>
      <c r="D873" s="908"/>
      <c r="E873" s="908"/>
      <c r="F873" s="908"/>
      <c r="G873" s="951"/>
      <c r="H873" s="908"/>
      <c r="I873" s="908"/>
      <c r="J873" s="908"/>
      <c r="K873" s="908"/>
      <c r="L873" s="951"/>
      <c r="M873" s="908"/>
      <c r="N873" s="908"/>
      <c r="O873" s="908"/>
      <c r="P873" s="908"/>
      <c r="Q873" s="951"/>
      <c r="R873" s="908"/>
      <c r="S873" s="908"/>
      <c r="T873" s="908"/>
      <c r="U873" s="908"/>
      <c r="V873" s="951"/>
      <c r="W873" s="951"/>
      <c r="X873" s="951"/>
      <c r="Y873" s="951"/>
      <c r="Z873" s="951"/>
    </row>
    <row r="874" spans="1:26" ht="12.75" customHeight="1">
      <c r="A874" s="900"/>
      <c r="B874" s="951"/>
      <c r="C874" s="908"/>
      <c r="D874" s="908"/>
      <c r="E874" s="908"/>
      <c r="F874" s="908"/>
      <c r="G874" s="951"/>
      <c r="H874" s="908"/>
      <c r="I874" s="908"/>
      <c r="J874" s="908"/>
      <c r="K874" s="908"/>
      <c r="L874" s="951"/>
      <c r="M874" s="908"/>
      <c r="N874" s="908"/>
      <c r="O874" s="908"/>
      <c r="P874" s="908"/>
      <c r="Q874" s="951"/>
      <c r="R874" s="908"/>
      <c r="S874" s="908"/>
      <c r="T874" s="908"/>
      <c r="U874" s="908"/>
      <c r="V874" s="951"/>
      <c r="W874" s="951"/>
      <c r="X874" s="951"/>
      <c r="Y874" s="951"/>
      <c r="Z874" s="951"/>
    </row>
    <row r="875" spans="1:26" ht="12.75" customHeight="1">
      <c r="A875" s="900"/>
      <c r="B875" s="951"/>
      <c r="C875" s="908"/>
      <c r="D875" s="908"/>
      <c r="E875" s="908"/>
      <c r="F875" s="908"/>
      <c r="G875" s="951"/>
      <c r="H875" s="908"/>
      <c r="I875" s="908"/>
      <c r="J875" s="908"/>
      <c r="K875" s="908"/>
      <c r="L875" s="951"/>
      <c r="M875" s="908"/>
      <c r="N875" s="908"/>
      <c r="O875" s="908"/>
      <c r="P875" s="908"/>
      <c r="Q875" s="951"/>
      <c r="R875" s="908"/>
      <c r="S875" s="908"/>
      <c r="T875" s="908"/>
      <c r="U875" s="908"/>
      <c r="V875" s="951"/>
      <c r="W875" s="951"/>
      <c r="X875" s="951"/>
      <c r="Y875" s="951"/>
      <c r="Z875" s="951"/>
    </row>
    <row r="876" spans="1:26" ht="12.75" customHeight="1">
      <c r="A876" s="900"/>
      <c r="B876" s="951"/>
      <c r="C876" s="908"/>
      <c r="D876" s="908"/>
      <c r="E876" s="908"/>
      <c r="F876" s="908"/>
      <c r="G876" s="951"/>
      <c r="H876" s="908"/>
      <c r="I876" s="908"/>
      <c r="J876" s="908"/>
      <c r="K876" s="908"/>
      <c r="L876" s="951"/>
      <c r="M876" s="908"/>
      <c r="N876" s="908"/>
      <c r="O876" s="908"/>
      <c r="P876" s="908"/>
      <c r="Q876" s="951"/>
      <c r="R876" s="908"/>
      <c r="S876" s="908"/>
      <c r="T876" s="908"/>
      <c r="U876" s="908"/>
      <c r="V876" s="951"/>
      <c r="W876" s="951"/>
      <c r="X876" s="951"/>
      <c r="Y876" s="951"/>
      <c r="Z876" s="951"/>
    </row>
    <row r="877" spans="1:26" ht="12.75" customHeight="1">
      <c r="A877" s="900"/>
      <c r="B877" s="951"/>
      <c r="C877" s="908"/>
      <c r="D877" s="908"/>
      <c r="E877" s="908"/>
      <c r="F877" s="908"/>
      <c r="G877" s="951"/>
      <c r="H877" s="908"/>
      <c r="I877" s="908"/>
      <c r="J877" s="908"/>
      <c r="K877" s="908"/>
      <c r="L877" s="951"/>
      <c r="M877" s="908"/>
      <c r="N877" s="908"/>
      <c r="O877" s="908"/>
      <c r="P877" s="908"/>
      <c r="Q877" s="951"/>
      <c r="R877" s="908"/>
      <c r="S877" s="908"/>
      <c r="T877" s="908"/>
      <c r="U877" s="908"/>
      <c r="V877" s="951"/>
      <c r="W877" s="951"/>
      <c r="X877" s="951"/>
      <c r="Y877" s="951"/>
      <c r="Z877" s="951"/>
    </row>
    <row r="878" spans="1:26" ht="12.75" customHeight="1">
      <c r="A878" s="900"/>
      <c r="B878" s="951"/>
      <c r="C878" s="908"/>
      <c r="D878" s="908"/>
      <c r="E878" s="908"/>
      <c r="F878" s="908"/>
      <c r="G878" s="951"/>
      <c r="H878" s="908"/>
      <c r="I878" s="908"/>
      <c r="J878" s="908"/>
      <c r="K878" s="908"/>
      <c r="L878" s="951"/>
      <c r="M878" s="908"/>
      <c r="N878" s="908"/>
      <c r="O878" s="908"/>
      <c r="P878" s="908"/>
      <c r="Q878" s="951"/>
      <c r="R878" s="908"/>
      <c r="S878" s="908"/>
      <c r="T878" s="908"/>
      <c r="U878" s="908"/>
      <c r="V878" s="951"/>
      <c r="W878" s="951"/>
      <c r="X878" s="951"/>
      <c r="Y878" s="951"/>
      <c r="Z878" s="951"/>
    </row>
    <row r="879" spans="1:26" ht="12.75" customHeight="1">
      <c r="A879" s="900"/>
      <c r="B879" s="951"/>
      <c r="C879" s="908"/>
      <c r="D879" s="908"/>
      <c r="E879" s="908"/>
      <c r="F879" s="908"/>
      <c r="G879" s="951"/>
      <c r="H879" s="908"/>
      <c r="I879" s="908"/>
      <c r="J879" s="908"/>
      <c r="K879" s="908"/>
      <c r="L879" s="951"/>
      <c r="M879" s="908"/>
      <c r="N879" s="908"/>
      <c r="O879" s="908"/>
      <c r="P879" s="908"/>
      <c r="Q879" s="951"/>
      <c r="R879" s="908"/>
      <c r="S879" s="908"/>
      <c r="T879" s="908"/>
      <c r="U879" s="908"/>
      <c r="V879" s="951"/>
      <c r="W879" s="951"/>
      <c r="X879" s="951"/>
      <c r="Y879" s="951"/>
      <c r="Z879" s="951"/>
    </row>
    <row r="880" spans="1:26" ht="12.75" customHeight="1">
      <c r="A880" s="900"/>
      <c r="B880" s="951"/>
      <c r="C880" s="908"/>
      <c r="D880" s="908"/>
      <c r="E880" s="908"/>
      <c r="F880" s="908"/>
      <c r="G880" s="951"/>
      <c r="H880" s="908"/>
      <c r="I880" s="908"/>
      <c r="J880" s="908"/>
      <c r="K880" s="908"/>
      <c r="L880" s="951"/>
      <c r="M880" s="908"/>
      <c r="N880" s="908"/>
      <c r="O880" s="908"/>
      <c r="P880" s="908"/>
      <c r="Q880" s="951"/>
      <c r="R880" s="908"/>
      <c r="S880" s="908"/>
      <c r="T880" s="908"/>
      <c r="U880" s="908"/>
      <c r="V880" s="951"/>
      <c r="W880" s="951"/>
      <c r="X880" s="951"/>
      <c r="Y880" s="951"/>
      <c r="Z880" s="951"/>
    </row>
    <row r="881" spans="1:26" ht="12.75" customHeight="1">
      <c r="A881" s="900"/>
      <c r="B881" s="951"/>
      <c r="C881" s="908"/>
      <c r="D881" s="908"/>
      <c r="E881" s="908"/>
      <c r="F881" s="908"/>
      <c r="G881" s="951"/>
      <c r="H881" s="908"/>
      <c r="I881" s="908"/>
      <c r="J881" s="908"/>
      <c r="K881" s="908"/>
      <c r="L881" s="951"/>
      <c r="M881" s="908"/>
      <c r="N881" s="908"/>
      <c r="O881" s="908"/>
      <c r="P881" s="908"/>
      <c r="Q881" s="951"/>
      <c r="R881" s="908"/>
      <c r="S881" s="908"/>
      <c r="T881" s="908"/>
      <c r="U881" s="908"/>
      <c r="V881" s="951"/>
      <c r="W881" s="951"/>
      <c r="X881" s="951"/>
      <c r="Y881" s="951"/>
      <c r="Z881" s="951"/>
    </row>
    <row r="882" spans="1:26" ht="12.75" customHeight="1">
      <c r="A882" s="900"/>
      <c r="B882" s="951"/>
      <c r="C882" s="908"/>
      <c r="D882" s="908"/>
      <c r="E882" s="908"/>
      <c r="F882" s="908"/>
      <c r="G882" s="951"/>
      <c r="H882" s="908"/>
      <c r="I882" s="908"/>
      <c r="J882" s="908"/>
      <c r="K882" s="908"/>
      <c r="L882" s="951"/>
      <c r="M882" s="908"/>
      <c r="N882" s="908"/>
      <c r="O882" s="908"/>
      <c r="P882" s="908"/>
      <c r="Q882" s="951"/>
      <c r="R882" s="908"/>
      <c r="S882" s="908"/>
      <c r="T882" s="908"/>
      <c r="U882" s="908"/>
      <c r="V882" s="951"/>
      <c r="W882" s="951"/>
      <c r="X882" s="951"/>
      <c r="Y882" s="951"/>
      <c r="Z882" s="951"/>
    </row>
    <row r="883" spans="1:26" ht="12.75" customHeight="1">
      <c r="A883" s="900"/>
      <c r="B883" s="951"/>
      <c r="C883" s="908"/>
      <c r="D883" s="908"/>
      <c r="E883" s="908"/>
      <c r="F883" s="908"/>
      <c r="G883" s="951"/>
      <c r="H883" s="908"/>
      <c r="I883" s="908"/>
      <c r="J883" s="908"/>
      <c r="K883" s="908"/>
      <c r="L883" s="951"/>
      <c r="M883" s="908"/>
      <c r="N883" s="908"/>
      <c r="O883" s="908"/>
      <c r="P883" s="908"/>
      <c r="Q883" s="951"/>
      <c r="R883" s="908"/>
      <c r="S883" s="908"/>
      <c r="T883" s="908"/>
      <c r="U883" s="908"/>
      <c r="V883" s="951"/>
      <c r="W883" s="951"/>
      <c r="X883" s="951"/>
      <c r="Y883" s="951"/>
      <c r="Z883" s="951"/>
    </row>
    <row r="884" spans="1:26" ht="12.75" customHeight="1">
      <c r="A884" s="900"/>
      <c r="B884" s="951"/>
      <c r="C884" s="908"/>
      <c r="D884" s="908"/>
      <c r="E884" s="908"/>
      <c r="F884" s="908"/>
      <c r="G884" s="951"/>
      <c r="H884" s="908"/>
      <c r="I884" s="908"/>
      <c r="J884" s="908"/>
      <c r="K884" s="908"/>
      <c r="L884" s="951"/>
      <c r="M884" s="908"/>
      <c r="N884" s="908"/>
      <c r="O884" s="908"/>
      <c r="P884" s="908"/>
      <c r="Q884" s="951"/>
      <c r="R884" s="908"/>
      <c r="S884" s="908"/>
      <c r="T884" s="908"/>
      <c r="U884" s="908"/>
      <c r="V884" s="951"/>
      <c r="W884" s="951"/>
      <c r="X884" s="951"/>
      <c r="Y884" s="951"/>
      <c r="Z884" s="951"/>
    </row>
    <row r="885" spans="1:26" ht="12.75" customHeight="1">
      <c r="A885" s="900"/>
      <c r="B885" s="951"/>
      <c r="C885" s="908"/>
      <c r="D885" s="908"/>
      <c r="E885" s="908"/>
      <c r="F885" s="908"/>
      <c r="G885" s="951"/>
      <c r="H885" s="908"/>
      <c r="I885" s="908"/>
      <c r="J885" s="908"/>
      <c r="K885" s="908"/>
      <c r="L885" s="951"/>
      <c r="M885" s="908"/>
      <c r="N885" s="908"/>
      <c r="O885" s="908"/>
      <c r="P885" s="908"/>
      <c r="Q885" s="951"/>
      <c r="R885" s="908"/>
      <c r="S885" s="908"/>
      <c r="T885" s="908"/>
      <c r="U885" s="908"/>
      <c r="V885" s="951"/>
      <c r="W885" s="951"/>
      <c r="X885" s="951"/>
      <c r="Y885" s="951"/>
      <c r="Z885" s="951"/>
    </row>
    <row r="886" spans="1:26" ht="12.75" customHeight="1">
      <c r="A886" s="900"/>
      <c r="B886" s="951"/>
      <c r="C886" s="908"/>
      <c r="D886" s="908"/>
      <c r="E886" s="908"/>
      <c r="F886" s="908"/>
      <c r="G886" s="951"/>
      <c r="H886" s="908"/>
      <c r="I886" s="908"/>
      <c r="J886" s="908"/>
      <c r="K886" s="908"/>
      <c r="L886" s="951"/>
      <c r="M886" s="908"/>
      <c r="N886" s="908"/>
      <c r="O886" s="908"/>
      <c r="P886" s="908"/>
      <c r="Q886" s="951"/>
      <c r="R886" s="908"/>
      <c r="S886" s="908"/>
      <c r="T886" s="908"/>
      <c r="U886" s="908"/>
      <c r="V886" s="951"/>
      <c r="W886" s="951"/>
      <c r="X886" s="951"/>
      <c r="Y886" s="951"/>
      <c r="Z886" s="951"/>
    </row>
    <row r="887" spans="1:26" ht="12.75" customHeight="1">
      <c r="A887" s="900"/>
      <c r="B887" s="951"/>
      <c r="C887" s="908"/>
      <c r="D887" s="908"/>
      <c r="E887" s="908"/>
      <c r="F887" s="908"/>
      <c r="G887" s="951"/>
      <c r="H887" s="908"/>
      <c r="I887" s="908"/>
      <c r="J887" s="908"/>
      <c r="K887" s="908"/>
      <c r="L887" s="951"/>
      <c r="M887" s="908"/>
      <c r="N887" s="908"/>
      <c r="O887" s="908"/>
      <c r="P887" s="908"/>
      <c r="Q887" s="951"/>
      <c r="R887" s="908"/>
      <c r="S887" s="908"/>
      <c r="T887" s="908"/>
      <c r="U887" s="908"/>
      <c r="V887" s="951"/>
      <c r="W887" s="951"/>
      <c r="X887" s="951"/>
      <c r="Y887" s="951"/>
      <c r="Z887" s="951"/>
    </row>
    <row r="888" spans="1:26" ht="12.75" customHeight="1">
      <c r="A888" s="900"/>
      <c r="B888" s="951"/>
      <c r="C888" s="908"/>
      <c r="D888" s="908"/>
      <c r="E888" s="908"/>
      <c r="F888" s="908"/>
      <c r="G888" s="951"/>
      <c r="H888" s="908"/>
      <c r="I888" s="908"/>
      <c r="J888" s="908"/>
      <c r="K888" s="908"/>
      <c r="L888" s="951"/>
      <c r="M888" s="908"/>
      <c r="N888" s="908"/>
      <c r="O888" s="908"/>
      <c r="P888" s="908"/>
      <c r="Q888" s="951"/>
      <c r="R888" s="908"/>
      <c r="S888" s="908"/>
      <c r="T888" s="908"/>
      <c r="U888" s="908"/>
      <c r="V888" s="951"/>
      <c r="W888" s="951"/>
      <c r="X888" s="951"/>
      <c r="Y888" s="951"/>
      <c r="Z888" s="951"/>
    </row>
    <row r="889" spans="1:26" ht="12.75" customHeight="1">
      <c r="A889" s="900"/>
      <c r="B889" s="951"/>
      <c r="C889" s="908"/>
      <c r="D889" s="908"/>
      <c r="E889" s="908"/>
      <c r="F889" s="908"/>
      <c r="G889" s="951"/>
      <c r="H889" s="908"/>
      <c r="I889" s="908"/>
      <c r="J889" s="908"/>
      <c r="K889" s="908"/>
      <c r="L889" s="951"/>
      <c r="M889" s="908"/>
      <c r="N889" s="908"/>
      <c r="O889" s="908"/>
      <c r="P889" s="908"/>
      <c r="Q889" s="951"/>
      <c r="R889" s="908"/>
      <c r="S889" s="908"/>
      <c r="T889" s="908"/>
      <c r="U889" s="908"/>
      <c r="V889" s="951"/>
      <c r="W889" s="951"/>
      <c r="X889" s="951"/>
      <c r="Y889" s="951"/>
      <c r="Z889" s="951"/>
    </row>
    <row r="890" spans="1:26" ht="12.75" customHeight="1">
      <c r="A890" s="900"/>
      <c r="B890" s="951"/>
      <c r="C890" s="908"/>
      <c r="D890" s="908"/>
      <c r="E890" s="908"/>
      <c r="F890" s="908"/>
      <c r="G890" s="951"/>
      <c r="H890" s="908"/>
      <c r="I890" s="908"/>
      <c r="J890" s="908"/>
      <c r="K890" s="908"/>
      <c r="L890" s="951"/>
      <c r="M890" s="908"/>
      <c r="N890" s="908"/>
      <c r="O890" s="908"/>
      <c r="P890" s="908"/>
      <c r="Q890" s="951"/>
      <c r="R890" s="908"/>
      <c r="S890" s="908"/>
      <c r="T890" s="908"/>
      <c r="U890" s="908"/>
      <c r="V890" s="951"/>
      <c r="W890" s="951"/>
      <c r="X890" s="951"/>
      <c r="Y890" s="951"/>
      <c r="Z890" s="951"/>
    </row>
    <row r="891" spans="1:26" ht="12.75" customHeight="1">
      <c r="A891" s="900"/>
      <c r="B891" s="951"/>
      <c r="C891" s="908"/>
      <c r="D891" s="908"/>
      <c r="E891" s="908"/>
      <c r="F891" s="908"/>
      <c r="G891" s="951"/>
      <c r="H891" s="908"/>
      <c r="I891" s="908"/>
      <c r="J891" s="908"/>
      <c r="K891" s="908"/>
      <c r="L891" s="951"/>
      <c r="M891" s="908"/>
      <c r="N891" s="908"/>
      <c r="O891" s="908"/>
      <c r="P891" s="908"/>
      <c r="Q891" s="951"/>
      <c r="R891" s="908"/>
      <c r="S891" s="908"/>
      <c r="T891" s="908"/>
      <c r="U891" s="908"/>
      <c r="V891" s="951"/>
      <c r="W891" s="951"/>
      <c r="X891" s="951"/>
      <c r="Y891" s="951"/>
      <c r="Z891" s="951"/>
    </row>
    <row r="892" spans="1:26" ht="12.75" customHeight="1">
      <c r="A892" s="900"/>
      <c r="B892" s="951"/>
      <c r="C892" s="908"/>
      <c r="D892" s="908"/>
      <c r="E892" s="908"/>
      <c r="F892" s="908"/>
      <c r="G892" s="951"/>
      <c r="H892" s="908"/>
      <c r="I892" s="908"/>
      <c r="J892" s="908"/>
      <c r="K892" s="908"/>
      <c r="L892" s="951"/>
      <c r="M892" s="908"/>
      <c r="N892" s="908"/>
      <c r="O892" s="908"/>
      <c r="P892" s="908"/>
      <c r="Q892" s="951"/>
      <c r="R892" s="908"/>
      <c r="S892" s="908"/>
      <c r="T892" s="908"/>
      <c r="U892" s="908"/>
      <c r="V892" s="951"/>
      <c r="W892" s="951"/>
      <c r="X892" s="951"/>
      <c r="Y892" s="951"/>
      <c r="Z892" s="951"/>
    </row>
    <row r="893" spans="1:26" ht="12.75" customHeight="1">
      <c r="A893" s="900"/>
      <c r="B893" s="951"/>
      <c r="C893" s="908"/>
      <c r="D893" s="908"/>
      <c r="E893" s="908"/>
      <c r="F893" s="908"/>
      <c r="G893" s="951"/>
      <c r="H893" s="908"/>
      <c r="I893" s="908"/>
      <c r="J893" s="908"/>
      <c r="K893" s="908"/>
      <c r="L893" s="951"/>
      <c r="M893" s="908"/>
      <c r="N893" s="908"/>
      <c r="O893" s="908"/>
      <c r="P893" s="908"/>
      <c r="Q893" s="951"/>
      <c r="R893" s="908"/>
      <c r="S893" s="908"/>
      <c r="T893" s="908"/>
      <c r="U893" s="908"/>
      <c r="V893" s="951"/>
      <c r="W893" s="951"/>
      <c r="X893" s="951"/>
      <c r="Y893" s="951"/>
      <c r="Z893" s="951"/>
    </row>
    <row r="894" spans="1:26" ht="12.75" customHeight="1">
      <c r="A894" s="900"/>
      <c r="B894" s="951"/>
      <c r="C894" s="908"/>
      <c r="D894" s="908"/>
      <c r="E894" s="908"/>
      <c r="F894" s="908"/>
      <c r="G894" s="951"/>
      <c r="H894" s="908"/>
      <c r="I894" s="908"/>
      <c r="J894" s="908"/>
      <c r="K894" s="908"/>
      <c r="L894" s="951"/>
      <c r="M894" s="908"/>
      <c r="N894" s="908"/>
      <c r="O894" s="908"/>
      <c r="P894" s="908"/>
      <c r="Q894" s="951"/>
      <c r="R894" s="908"/>
      <c r="S894" s="908"/>
      <c r="T894" s="908"/>
      <c r="U894" s="908"/>
      <c r="V894" s="951"/>
      <c r="W894" s="951"/>
      <c r="X894" s="951"/>
      <c r="Y894" s="951"/>
      <c r="Z894" s="951"/>
    </row>
    <row r="895" spans="1:26" ht="12.75" customHeight="1">
      <c r="A895" s="900"/>
      <c r="B895" s="951"/>
      <c r="C895" s="908"/>
      <c r="D895" s="908"/>
      <c r="E895" s="908"/>
      <c r="F895" s="908"/>
      <c r="G895" s="951"/>
      <c r="H895" s="908"/>
      <c r="I895" s="908"/>
      <c r="J895" s="908"/>
      <c r="K895" s="908"/>
      <c r="L895" s="951"/>
      <c r="M895" s="908"/>
      <c r="N895" s="908"/>
      <c r="O895" s="908"/>
      <c r="P895" s="908"/>
      <c r="Q895" s="951"/>
      <c r="R895" s="908"/>
      <c r="S895" s="908"/>
      <c r="T895" s="908"/>
      <c r="U895" s="908"/>
      <c r="V895" s="951"/>
      <c r="W895" s="951"/>
      <c r="X895" s="951"/>
      <c r="Y895" s="951"/>
      <c r="Z895" s="951"/>
    </row>
    <row r="896" spans="1:26" ht="12.75" customHeight="1">
      <c r="A896" s="900"/>
      <c r="B896" s="951"/>
      <c r="C896" s="908"/>
      <c r="D896" s="908"/>
      <c r="E896" s="908"/>
      <c r="F896" s="908"/>
      <c r="G896" s="951"/>
      <c r="H896" s="908"/>
      <c r="I896" s="908"/>
      <c r="J896" s="908"/>
      <c r="K896" s="908"/>
      <c r="L896" s="951"/>
      <c r="M896" s="908"/>
      <c r="N896" s="908"/>
      <c r="O896" s="908"/>
      <c r="P896" s="908"/>
      <c r="Q896" s="951"/>
      <c r="R896" s="908"/>
      <c r="S896" s="908"/>
      <c r="T896" s="908"/>
      <c r="U896" s="908"/>
      <c r="V896" s="951"/>
      <c r="W896" s="951"/>
      <c r="X896" s="951"/>
      <c r="Y896" s="951"/>
      <c r="Z896" s="951"/>
    </row>
    <row r="897" spans="1:26" ht="12.75" customHeight="1">
      <c r="A897" s="900"/>
      <c r="B897" s="951"/>
      <c r="C897" s="908"/>
      <c r="D897" s="908"/>
      <c r="E897" s="908"/>
      <c r="F897" s="908"/>
      <c r="G897" s="951"/>
      <c r="H897" s="908"/>
      <c r="I897" s="908"/>
      <c r="J897" s="908"/>
      <c r="K897" s="908"/>
      <c r="L897" s="951"/>
      <c r="M897" s="908"/>
      <c r="N897" s="908"/>
      <c r="O897" s="908"/>
      <c r="P897" s="908"/>
      <c r="Q897" s="951"/>
      <c r="R897" s="908"/>
      <c r="S897" s="908"/>
      <c r="T897" s="908"/>
      <c r="U897" s="908"/>
      <c r="V897" s="951"/>
      <c r="W897" s="951"/>
      <c r="X897" s="951"/>
      <c r="Y897" s="951"/>
      <c r="Z897" s="951"/>
    </row>
    <row r="898" spans="1:26" ht="12.75" customHeight="1">
      <c r="A898" s="900"/>
      <c r="B898" s="951"/>
      <c r="C898" s="908"/>
      <c r="D898" s="908"/>
      <c r="E898" s="908"/>
      <c r="F898" s="908"/>
      <c r="G898" s="951"/>
      <c r="H898" s="908"/>
      <c r="I898" s="908"/>
      <c r="J898" s="908"/>
      <c r="K898" s="908"/>
      <c r="L898" s="951"/>
      <c r="M898" s="908"/>
      <c r="N898" s="908"/>
      <c r="O898" s="908"/>
      <c r="P898" s="908"/>
      <c r="Q898" s="951"/>
      <c r="R898" s="908"/>
      <c r="S898" s="908"/>
      <c r="T898" s="908"/>
      <c r="U898" s="908"/>
      <c r="V898" s="951"/>
      <c r="W898" s="951"/>
      <c r="X898" s="951"/>
      <c r="Y898" s="951"/>
      <c r="Z898" s="951"/>
    </row>
    <row r="899" spans="1:26" ht="12.75" customHeight="1">
      <c r="A899" s="900"/>
      <c r="B899" s="951"/>
      <c r="C899" s="908"/>
      <c r="D899" s="908"/>
      <c r="E899" s="908"/>
      <c r="F899" s="908"/>
      <c r="G899" s="951"/>
      <c r="H899" s="908"/>
      <c r="I899" s="908"/>
      <c r="J899" s="908"/>
      <c r="K899" s="908"/>
      <c r="L899" s="951"/>
      <c r="M899" s="908"/>
      <c r="N899" s="908"/>
      <c r="O899" s="908"/>
      <c r="P899" s="908"/>
      <c r="Q899" s="951"/>
      <c r="R899" s="908"/>
      <c r="S899" s="908"/>
      <c r="T899" s="908"/>
      <c r="U899" s="908"/>
      <c r="V899" s="951"/>
      <c r="W899" s="951"/>
      <c r="X899" s="951"/>
      <c r="Y899" s="951"/>
      <c r="Z899" s="951"/>
    </row>
    <row r="900" spans="1:26" ht="12.75" customHeight="1">
      <c r="A900" s="900"/>
      <c r="B900" s="951"/>
      <c r="C900" s="908"/>
      <c r="D900" s="908"/>
      <c r="E900" s="908"/>
      <c r="F900" s="908"/>
      <c r="G900" s="951"/>
      <c r="H900" s="908"/>
      <c r="I900" s="908"/>
      <c r="J900" s="908"/>
      <c r="K900" s="908"/>
      <c r="L900" s="951"/>
      <c r="M900" s="908"/>
      <c r="N900" s="908"/>
      <c r="O900" s="908"/>
      <c r="P900" s="908"/>
      <c r="Q900" s="951"/>
      <c r="R900" s="908"/>
      <c r="S900" s="908"/>
      <c r="T900" s="908"/>
      <c r="U900" s="908"/>
      <c r="V900" s="951"/>
      <c r="W900" s="951"/>
      <c r="X900" s="951"/>
      <c r="Y900" s="951"/>
      <c r="Z900" s="951"/>
    </row>
    <row r="901" spans="1:26" ht="12.75" customHeight="1">
      <c r="A901" s="900"/>
      <c r="B901" s="951"/>
      <c r="C901" s="908"/>
      <c r="D901" s="908"/>
      <c r="E901" s="908"/>
      <c r="F901" s="908"/>
      <c r="G901" s="951"/>
      <c r="H901" s="908"/>
      <c r="I901" s="908"/>
      <c r="J901" s="908"/>
      <c r="K901" s="908"/>
      <c r="L901" s="951"/>
      <c r="M901" s="908"/>
      <c r="N901" s="908"/>
      <c r="O901" s="908"/>
      <c r="P901" s="908"/>
      <c r="Q901" s="951"/>
      <c r="R901" s="908"/>
      <c r="S901" s="908"/>
      <c r="T901" s="908"/>
      <c r="U901" s="908"/>
      <c r="V901" s="951"/>
      <c r="W901" s="951"/>
      <c r="X901" s="951"/>
      <c r="Y901" s="951"/>
      <c r="Z901" s="951"/>
    </row>
    <row r="902" spans="1:26" ht="12.75" customHeight="1">
      <c r="A902" s="900"/>
      <c r="B902" s="951"/>
      <c r="C902" s="908"/>
      <c r="D902" s="908"/>
      <c r="E902" s="908"/>
      <c r="F902" s="908"/>
      <c r="G902" s="951"/>
      <c r="H902" s="908"/>
      <c r="I902" s="908"/>
      <c r="J902" s="908"/>
      <c r="K902" s="908"/>
      <c r="L902" s="951"/>
      <c r="M902" s="908"/>
      <c r="N902" s="908"/>
      <c r="O902" s="908"/>
      <c r="P902" s="908"/>
      <c r="Q902" s="951"/>
      <c r="R902" s="908"/>
      <c r="S902" s="908"/>
      <c r="T902" s="908"/>
      <c r="U902" s="908"/>
      <c r="V902" s="951"/>
      <c r="W902" s="951"/>
      <c r="X902" s="951"/>
      <c r="Y902" s="951"/>
      <c r="Z902" s="951"/>
    </row>
    <row r="903" spans="1:26" ht="12.75" customHeight="1">
      <c r="A903" s="900"/>
      <c r="B903" s="951"/>
      <c r="C903" s="908"/>
      <c r="D903" s="908"/>
      <c r="E903" s="908"/>
      <c r="F903" s="908"/>
      <c r="G903" s="951"/>
      <c r="H903" s="908"/>
      <c r="I903" s="908"/>
      <c r="J903" s="908"/>
      <c r="K903" s="908"/>
      <c r="L903" s="951"/>
      <c r="M903" s="908"/>
      <c r="N903" s="908"/>
      <c r="O903" s="908"/>
      <c r="P903" s="908"/>
      <c r="Q903" s="951"/>
      <c r="R903" s="908"/>
      <c r="S903" s="908"/>
      <c r="T903" s="908"/>
      <c r="U903" s="908"/>
      <c r="V903" s="951"/>
      <c r="W903" s="951"/>
      <c r="X903" s="951"/>
      <c r="Y903" s="951"/>
      <c r="Z903" s="951"/>
    </row>
    <row r="904" spans="1:26" ht="12.75" customHeight="1">
      <c r="A904" s="900"/>
      <c r="B904" s="951"/>
      <c r="C904" s="908"/>
      <c r="D904" s="908"/>
      <c r="E904" s="908"/>
      <c r="F904" s="908"/>
      <c r="G904" s="951"/>
      <c r="H904" s="908"/>
      <c r="I904" s="908"/>
      <c r="J904" s="908"/>
      <c r="K904" s="908"/>
      <c r="L904" s="951"/>
      <c r="M904" s="908"/>
      <c r="N904" s="908"/>
      <c r="O904" s="908"/>
      <c r="P904" s="908"/>
      <c r="Q904" s="951"/>
      <c r="R904" s="908"/>
      <c r="S904" s="908"/>
      <c r="T904" s="908"/>
      <c r="U904" s="908"/>
      <c r="V904" s="951"/>
      <c r="W904" s="951"/>
      <c r="X904" s="951"/>
      <c r="Y904" s="951"/>
      <c r="Z904" s="951"/>
    </row>
    <row r="905" spans="1:26" ht="12.75" customHeight="1">
      <c r="A905" s="900"/>
      <c r="B905" s="951"/>
      <c r="C905" s="908"/>
      <c r="D905" s="908"/>
      <c r="E905" s="908"/>
      <c r="F905" s="908"/>
      <c r="G905" s="951"/>
      <c r="H905" s="908"/>
      <c r="I905" s="908"/>
      <c r="J905" s="908"/>
      <c r="K905" s="908"/>
      <c r="L905" s="951"/>
      <c r="M905" s="908"/>
      <c r="N905" s="908"/>
      <c r="O905" s="908"/>
      <c r="P905" s="908"/>
      <c r="Q905" s="951"/>
      <c r="R905" s="908"/>
      <c r="S905" s="908"/>
      <c r="T905" s="908"/>
      <c r="U905" s="908"/>
      <c r="V905" s="951"/>
      <c r="W905" s="951"/>
      <c r="X905" s="951"/>
      <c r="Y905" s="951"/>
      <c r="Z905" s="951"/>
    </row>
    <row r="906" spans="1:26" ht="12.75" customHeight="1">
      <c r="A906" s="900"/>
      <c r="B906" s="951"/>
      <c r="C906" s="908"/>
      <c r="D906" s="908"/>
      <c r="E906" s="908"/>
      <c r="F906" s="908"/>
      <c r="G906" s="951"/>
      <c r="H906" s="908"/>
      <c r="I906" s="908"/>
      <c r="J906" s="908"/>
      <c r="K906" s="908"/>
      <c r="L906" s="951"/>
      <c r="M906" s="908"/>
      <c r="N906" s="908"/>
      <c r="O906" s="908"/>
      <c r="P906" s="908"/>
      <c r="Q906" s="951"/>
      <c r="R906" s="908"/>
      <c r="S906" s="908"/>
      <c r="T906" s="908"/>
      <c r="U906" s="908"/>
      <c r="V906" s="951"/>
      <c r="W906" s="951"/>
      <c r="X906" s="951"/>
      <c r="Y906" s="951"/>
      <c r="Z906" s="951"/>
    </row>
    <row r="907" spans="1:26" ht="12.75" customHeight="1">
      <c r="A907" s="900"/>
      <c r="B907" s="951"/>
      <c r="C907" s="908"/>
      <c r="D907" s="908"/>
      <c r="E907" s="908"/>
      <c r="F907" s="908"/>
      <c r="G907" s="951"/>
      <c r="H907" s="908"/>
      <c r="I907" s="908"/>
      <c r="J907" s="908"/>
      <c r="K907" s="908"/>
      <c r="L907" s="951"/>
      <c r="M907" s="908"/>
      <c r="N907" s="908"/>
      <c r="O907" s="908"/>
      <c r="P907" s="908"/>
      <c r="Q907" s="951"/>
      <c r="R907" s="908"/>
      <c r="S907" s="908"/>
      <c r="T907" s="908"/>
      <c r="U907" s="908"/>
      <c r="V907" s="951"/>
      <c r="W907" s="951"/>
      <c r="X907" s="951"/>
      <c r="Y907" s="951"/>
      <c r="Z907" s="951"/>
    </row>
    <row r="908" spans="1:26" ht="12.75" customHeight="1">
      <c r="A908" s="900"/>
      <c r="B908" s="951"/>
      <c r="C908" s="908"/>
      <c r="D908" s="908"/>
      <c r="E908" s="908"/>
      <c r="F908" s="908"/>
      <c r="G908" s="951"/>
      <c r="H908" s="908"/>
      <c r="I908" s="908"/>
      <c r="J908" s="908"/>
      <c r="K908" s="908"/>
      <c r="L908" s="951"/>
      <c r="M908" s="908"/>
      <c r="N908" s="908"/>
      <c r="O908" s="908"/>
      <c r="P908" s="908"/>
      <c r="Q908" s="951"/>
      <c r="R908" s="908"/>
      <c r="S908" s="908"/>
      <c r="T908" s="908"/>
      <c r="U908" s="908"/>
      <c r="V908" s="951"/>
      <c r="W908" s="951"/>
      <c r="X908" s="951"/>
      <c r="Y908" s="951"/>
      <c r="Z908" s="951"/>
    </row>
    <row r="909" spans="1:26" ht="12.75" customHeight="1">
      <c r="A909" s="900"/>
      <c r="B909" s="951"/>
      <c r="C909" s="908"/>
      <c r="D909" s="908"/>
      <c r="E909" s="908"/>
      <c r="F909" s="908"/>
      <c r="G909" s="951"/>
      <c r="H909" s="908"/>
      <c r="I909" s="908"/>
      <c r="J909" s="908"/>
      <c r="K909" s="908"/>
      <c r="L909" s="951"/>
      <c r="M909" s="908"/>
      <c r="N909" s="908"/>
      <c r="O909" s="908"/>
      <c r="P909" s="908"/>
      <c r="Q909" s="951"/>
      <c r="R909" s="908"/>
      <c r="S909" s="908"/>
      <c r="T909" s="908"/>
      <c r="U909" s="908"/>
      <c r="V909" s="951"/>
      <c r="W909" s="951"/>
      <c r="X909" s="951"/>
      <c r="Y909" s="951"/>
      <c r="Z909" s="951"/>
    </row>
    <row r="910" spans="1:26" ht="12.75" customHeight="1">
      <c r="A910" s="900"/>
      <c r="B910" s="951"/>
      <c r="C910" s="908"/>
      <c r="D910" s="908"/>
      <c r="E910" s="908"/>
      <c r="F910" s="908"/>
      <c r="G910" s="951"/>
      <c r="H910" s="908"/>
      <c r="I910" s="908"/>
      <c r="J910" s="908"/>
      <c r="K910" s="908"/>
      <c r="L910" s="951"/>
      <c r="M910" s="908"/>
      <c r="N910" s="908"/>
      <c r="O910" s="908"/>
      <c r="P910" s="908"/>
      <c r="Q910" s="951"/>
      <c r="R910" s="908"/>
      <c r="S910" s="908"/>
      <c r="T910" s="908"/>
      <c r="U910" s="908"/>
      <c r="V910" s="951"/>
      <c r="W910" s="951"/>
      <c r="X910" s="951"/>
      <c r="Y910" s="951"/>
      <c r="Z910" s="951"/>
    </row>
    <row r="911" spans="1:26" ht="12.75" customHeight="1">
      <c r="A911" s="900"/>
      <c r="B911" s="951"/>
      <c r="C911" s="908"/>
      <c r="D911" s="908"/>
      <c r="E911" s="908"/>
      <c r="F911" s="908"/>
      <c r="G911" s="951"/>
      <c r="H911" s="908"/>
      <c r="I911" s="908"/>
      <c r="J911" s="908"/>
      <c r="K911" s="908"/>
      <c r="L911" s="951"/>
      <c r="M911" s="908"/>
      <c r="N911" s="908"/>
      <c r="O911" s="908"/>
      <c r="P911" s="908"/>
      <c r="Q911" s="951"/>
      <c r="R911" s="908"/>
      <c r="S911" s="908"/>
      <c r="T911" s="908"/>
      <c r="U911" s="908"/>
      <c r="V911" s="951"/>
      <c r="W911" s="951"/>
      <c r="X911" s="951"/>
      <c r="Y911" s="951"/>
      <c r="Z911" s="951"/>
    </row>
    <row r="912" spans="1:26" ht="12.75" customHeight="1">
      <c r="A912" s="900"/>
      <c r="B912" s="951"/>
      <c r="C912" s="908"/>
      <c r="D912" s="908"/>
      <c r="E912" s="908"/>
      <c r="F912" s="908"/>
      <c r="G912" s="951"/>
      <c r="H912" s="908"/>
      <c r="I912" s="908"/>
      <c r="J912" s="908"/>
      <c r="K912" s="908"/>
      <c r="L912" s="951"/>
      <c r="M912" s="908"/>
      <c r="N912" s="908"/>
      <c r="O912" s="908"/>
      <c r="P912" s="908"/>
      <c r="Q912" s="951"/>
      <c r="R912" s="908"/>
      <c r="S912" s="908"/>
      <c r="T912" s="908"/>
      <c r="U912" s="908"/>
      <c r="V912" s="951"/>
      <c r="W912" s="951"/>
      <c r="X912" s="951"/>
      <c r="Y912" s="951"/>
      <c r="Z912" s="951"/>
    </row>
    <row r="913" spans="1:26" ht="12.75" customHeight="1">
      <c r="A913" s="900"/>
      <c r="B913" s="951"/>
      <c r="C913" s="908"/>
      <c r="D913" s="908"/>
      <c r="E913" s="908"/>
      <c r="F913" s="908"/>
      <c r="G913" s="951"/>
      <c r="H913" s="908"/>
      <c r="I913" s="908"/>
      <c r="J913" s="908"/>
      <c r="K913" s="908"/>
      <c r="L913" s="951"/>
      <c r="M913" s="908"/>
      <c r="N913" s="908"/>
      <c r="O913" s="908"/>
      <c r="P913" s="908"/>
      <c r="Q913" s="951"/>
      <c r="R913" s="908"/>
      <c r="S913" s="908"/>
      <c r="T913" s="908"/>
      <c r="U913" s="908"/>
      <c r="V913" s="951"/>
      <c r="W913" s="951"/>
      <c r="X913" s="951"/>
      <c r="Y913" s="951"/>
      <c r="Z913" s="951"/>
    </row>
    <row r="914" spans="1:26" ht="12.75" customHeight="1">
      <c r="A914" s="900"/>
      <c r="B914" s="951"/>
      <c r="C914" s="908"/>
      <c r="D914" s="908"/>
      <c r="E914" s="908"/>
      <c r="F914" s="908"/>
      <c r="G914" s="951"/>
      <c r="H914" s="908"/>
      <c r="I914" s="908"/>
      <c r="J914" s="908"/>
      <c r="K914" s="908"/>
      <c r="L914" s="951"/>
      <c r="M914" s="908"/>
      <c r="N914" s="908"/>
      <c r="O914" s="908"/>
      <c r="P914" s="908"/>
      <c r="Q914" s="951"/>
      <c r="R914" s="908"/>
      <c r="S914" s="908"/>
      <c r="T914" s="908"/>
      <c r="U914" s="908"/>
      <c r="V914" s="951"/>
      <c r="W914" s="951"/>
      <c r="X914" s="951"/>
      <c r="Y914" s="951"/>
      <c r="Z914" s="951"/>
    </row>
    <row r="915" spans="1:26" ht="12.75" customHeight="1">
      <c r="A915" s="900"/>
      <c r="B915" s="951"/>
      <c r="C915" s="908"/>
      <c r="D915" s="908"/>
      <c r="E915" s="908"/>
      <c r="F915" s="908"/>
      <c r="G915" s="951"/>
      <c r="H915" s="908"/>
      <c r="I915" s="908"/>
      <c r="J915" s="908"/>
      <c r="K915" s="908"/>
      <c r="L915" s="951"/>
      <c r="M915" s="908"/>
      <c r="N915" s="908"/>
      <c r="O915" s="908"/>
      <c r="P915" s="908"/>
      <c r="Q915" s="951"/>
      <c r="R915" s="908"/>
      <c r="S915" s="908"/>
      <c r="T915" s="908"/>
      <c r="U915" s="908"/>
      <c r="V915" s="951"/>
      <c r="W915" s="951"/>
      <c r="X915" s="951"/>
      <c r="Y915" s="951"/>
      <c r="Z915" s="951"/>
    </row>
    <row r="916" spans="1:26" ht="12.75" customHeight="1">
      <c r="A916" s="900"/>
      <c r="B916" s="951"/>
      <c r="C916" s="908"/>
      <c r="D916" s="908"/>
      <c r="E916" s="908"/>
      <c r="F916" s="908"/>
      <c r="G916" s="951"/>
      <c r="H916" s="908"/>
      <c r="I916" s="908"/>
      <c r="J916" s="908"/>
      <c r="K916" s="908"/>
      <c r="L916" s="951"/>
      <c r="M916" s="908"/>
      <c r="N916" s="908"/>
      <c r="O916" s="908"/>
      <c r="P916" s="908"/>
      <c r="Q916" s="951"/>
      <c r="R916" s="908"/>
      <c r="S916" s="908"/>
      <c r="T916" s="908"/>
      <c r="U916" s="908"/>
      <c r="V916" s="951"/>
      <c r="W916" s="951"/>
      <c r="X916" s="951"/>
      <c r="Y916" s="951"/>
      <c r="Z916" s="951"/>
    </row>
    <row r="917" spans="1:26" ht="12.75" customHeight="1">
      <c r="A917" s="900"/>
      <c r="B917" s="951"/>
      <c r="C917" s="908"/>
      <c r="D917" s="908"/>
      <c r="E917" s="908"/>
      <c r="F917" s="908"/>
      <c r="G917" s="951"/>
      <c r="H917" s="908"/>
      <c r="I917" s="908"/>
      <c r="J917" s="908"/>
      <c r="K917" s="908"/>
      <c r="L917" s="951"/>
      <c r="M917" s="908"/>
      <c r="N917" s="908"/>
      <c r="O917" s="908"/>
      <c r="P917" s="908"/>
      <c r="Q917" s="951"/>
      <c r="R917" s="908"/>
      <c r="S917" s="908"/>
      <c r="T917" s="908"/>
      <c r="U917" s="908"/>
      <c r="V917" s="951"/>
      <c r="W917" s="951"/>
      <c r="X917" s="951"/>
      <c r="Y917" s="951"/>
      <c r="Z917" s="951"/>
    </row>
    <row r="918" spans="1:26" ht="12.75" customHeight="1">
      <c r="A918" s="900"/>
      <c r="B918" s="951"/>
      <c r="C918" s="908"/>
      <c r="D918" s="908"/>
      <c r="E918" s="908"/>
      <c r="F918" s="908"/>
      <c r="G918" s="951"/>
      <c r="H918" s="908"/>
      <c r="I918" s="908"/>
      <c r="J918" s="908"/>
      <c r="K918" s="908"/>
      <c r="L918" s="951"/>
      <c r="M918" s="908"/>
      <c r="N918" s="908"/>
      <c r="O918" s="908"/>
      <c r="P918" s="908"/>
      <c r="Q918" s="951"/>
      <c r="R918" s="908"/>
      <c r="S918" s="908"/>
      <c r="T918" s="908"/>
      <c r="U918" s="908"/>
      <c r="V918" s="951"/>
      <c r="W918" s="951"/>
      <c r="X918" s="951"/>
      <c r="Y918" s="951"/>
      <c r="Z918" s="951"/>
    </row>
    <row r="919" spans="1:26" ht="12.75" customHeight="1">
      <c r="A919" s="900"/>
      <c r="B919" s="951"/>
      <c r="C919" s="908"/>
      <c r="D919" s="908"/>
      <c r="E919" s="908"/>
      <c r="F919" s="908"/>
      <c r="G919" s="951"/>
      <c r="H919" s="908"/>
      <c r="I919" s="908"/>
      <c r="J919" s="908"/>
      <c r="K919" s="908"/>
      <c r="L919" s="951"/>
      <c r="M919" s="908"/>
      <c r="N919" s="908"/>
      <c r="O919" s="908"/>
      <c r="P919" s="908"/>
      <c r="Q919" s="951"/>
      <c r="R919" s="908"/>
      <c r="S919" s="908"/>
      <c r="T919" s="908"/>
      <c r="U919" s="908"/>
      <c r="V919" s="951"/>
      <c r="W919" s="951"/>
      <c r="X919" s="951"/>
      <c r="Y919" s="951"/>
      <c r="Z919" s="951"/>
    </row>
    <row r="920" spans="1:26" ht="12.75" customHeight="1">
      <c r="A920" s="900"/>
      <c r="B920" s="951"/>
      <c r="C920" s="908"/>
      <c r="D920" s="908"/>
      <c r="E920" s="908"/>
      <c r="F920" s="908"/>
      <c r="G920" s="951"/>
      <c r="H920" s="908"/>
      <c r="I920" s="908"/>
      <c r="J920" s="908"/>
      <c r="K920" s="908"/>
      <c r="L920" s="951"/>
      <c r="M920" s="908"/>
      <c r="N920" s="908"/>
      <c r="O920" s="908"/>
      <c r="P920" s="908"/>
      <c r="Q920" s="951"/>
      <c r="R920" s="908"/>
      <c r="S920" s="908"/>
      <c r="T920" s="908"/>
      <c r="U920" s="908"/>
      <c r="V920" s="951"/>
      <c r="W920" s="951"/>
      <c r="X920" s="951"/>
      <c r="Y920" s="951"/>
      <c r="Z920" s="951"/>
    </row>
    <row r="921" spans="1:26" ht="12.75" customHeight="1">
      <c r="A921" s="900"/>
      <c r="B921" s="951"/>
      <c r="C921" s="908"/>
      <c r="D921" s="908"/>
      <c r="E921" s="908"/>
      <c r="F921" s="908"/>
      <c r="G921" s="951"/>
      <c r="H921" s="908"/>
      <c r="I921" s="908"/>
      <c r="J921" s="908"/>
      <c r="K921" s="908"/>
      <c r="L921" s="951"/>
      <c r="M921" s="908"/>
      <c r="N921" s="908"/>
      <c r="O921" s="908"/>
      <c r="P921" s="908"/>
      <c r="Q921" s="951"/>
      <c r="R921" s="908"/>
      <c r="S921" s="908"/>
      <c r="T921" s="908"/>
      <c r="U921" s="908"/>
      <c r="V921" s="951"/>
      <c r="W921" s="951"/>
      <c r="X921" s="951"/>
      <c r="Y921" s="951"/>
      <c r="Z921" s="951"/>
    </row>
    <row r="922" spans="1:26" ht="12.75" customHeight="1">
      <c r="A922" s="900"/>
      <c r="B922" s="951"/>
      <c r="C922" s="908"/>
      <c r="D922" s="908"/>
      <c r="E922" s="908"/>
      <c r="F922" s="908"/>
      <c r="G922" s="951"/>
      <c r="H922" s="908"/>
      <c r="I922" s="908"/>
      <c r="J922" s="908"/>
      <c r="K922" s="908"/>
      <c r="L922" s="951"/>
      <c r="M922" s="908"/>
      <c r="N922" s="908"/>
      <c r="O922" s="908"/>
      <c r="P922" s="908"/>
      <c r="Q922" s="951"/>
      <c r="R922" s="908"/>
      <c r="S922" s="908"/>
      <c r="T922" s="908"/>
      <c r="U922" s="908"/>
      <c r="V922" s="951"/>
      <c r="W922" s="951"/>
      <c r="X922" s="951"/>
      <c r="Y922" s="951"/>
      <c r="Z922" s="951"/>
    </row>
    <row r="923" spans="1:26" ht="12.75" customHeight="1">
      <c r="A923" s="900"/>
      <c r="B923" s="951"/>
      <c r="C923" s="908"/>
      <c r="D923" s="908"/>
      <c r="E923" s="908"/>
      <c r="F923" s="908"/>
      <c r="G923" s="951"/>
      <c r="H923" s="908"/>
      <c r="I923" s="908"/>
      <c r="J923" s="908"/>
      <c r="K923" s="908"/>
      <c r="L923" s="951"/>
      <c r="M923" s="908"/>
      <c r="N923" s="908"/>
      <c r="O923" s="908"/>
      <c r="P923" s="908"/>
      <c r="Q923" s="951"/>
      <c r="R923" s="908"/>
      <c r="S923" s="908"/>
      <c r="T923" s="908"/>
      <c r="U923" s="908"/>
      <c r="V923" s="951"/>
      <c r="W923" s="951"/>
      <c r="X923" s="951"/>
      <c r="Y923" s="951"/>
      <c r="Z923" s="951"/>
    </row>
    <row r="924" spans="1:26" ht="12.75" customHeight="1">
      <c r="A924" s="900"/>
      <c r="B924" s="951"/>
      <c r="C924" s="908"/>
      <c r="D924" s="908"/>
      <c r="E924" s="908"/>
      <c r="F924" s="908"/>
      <c r="G924" s="951"/>
      <c r="H924" s="908"/>
      <c r="I924" s="908"/>
      <c r="J924" s="908"/>
      <c r="K924" s="908"/>
      <c r="L924" s="951"/>
      <c r="M924" s="908"/>
      <c r="N924" s="908"/>
      <c r="O924" s="908"/>
      <c r="P924" s="908"/>
      <c r="Q924" s="951"/>
      <c r="R924" s="908"/>
      <c r="S924" s="908"/>
      <c r="T924" s="908"/>
      <c r="U924" s="908"/>
      <c r="V924" s="951"/>
      <c r="W924" s="951"/>
      <c r="X924" s="951"/>
      <c r="Y924" s="951"/>
      <c r="Z924" s="951"/>
    </row>
    <row r="925" spans="1:26" ht="12.75" customHeight="1">
      <c r="A925" s="900"/>
      <c r="B925" s="951"/>
      <c r="C925" s="908"/>
      <c r="D925" s="908"/>
      <c r="E925" s="908"/>
      <c r="F925" s="908"/>
      <c r="G925" s="951"/>
      <c r="H925" s="908"/>
      <c r="I925" s="908"/>
      <c r="J925" s="908"/>
      <c r="K925" s="908"/>
      <c r="L925" s="951"/>
      <c r="M925" s="908"/>
      <c r="N925" s="908"/>
      <c r="O925" s="908"/>
      <c r="P925" s="908"/>
      <c r="Q925" s="951"/>
      <c r="R925" s="908"/>
      <c r="S925" s="908"/>
      <c r="T925" s="908"/>
      <c r="U925" s="908"/>
      <c r="V925" s="951"/>
      <c r="W925" s="951"/>
      <c r="X925" s="951"/>
      <c r="Y925" s="951"/>
      <c r="Z925" s="951"/>
    </row>
    <row r="926" spans="1:26" ht="12.75" customHeight="1">
      <c r="A926" s="900"/>
      <c r="B926" s="951"/>
      <c r="C926" s="908"/>
      <c r="D926" s="908"/>
      <c r="E926" s="908"/>
      <c r="F926" s="908"/>
      <c r="G926" s="951"/>
      <c r="H926" s="908"/>
      <c r="I926" s="908"/>
      <c r="J926" s="908"/>
      <c r="K926" s="908"/>
      <c r="L926" s="951"/>
      <c r="M926" s="908"/>
      <c r="N926" s="908"/>
      <c r="O926" s="908"/>
      <c r="P926" s="908"/>
      <c r="Q926" s="951"/>
      <c r="R926" s="908"/>
      <c r="S926" s="908"/>
      <c r="T926" s="908"/>
      <c r="U926" s="908"/>
      <c r="V926" s="951"/>
      <c r="W926" s="951"/>
      <c r="X926" s="951"/>
      <c r="Y926" s="951"/>
      <c r="Z926" s="951"/>
    </row>
    <row r="927" spans="1:26" ht="12.75" customHeight="1">
      <c r="A927" s="900"/>
      <c r="B927" s="951"/>
      <c r="C927" s="908"/>
      <c r="D927" s="908"/>
      <c r="E927" s="908"/>
      <c r="F927" s="908"/>
      <c r="G927" s="951"/>
      <c r="H927" s="908"/>
      <c r="I927" s="908"/>
      <c r="J927" s="908"/>
      <c r="K927" s="908"/>
      <c r="L927" s="951"/>
      <c r="M927" s="908"/>
      <c r="N927" s="908"/>
      <c r="O927" s="908"/>
      <c r="P927" s="908"/>
      <c r="Q927" s="951"/>
      <c r="R927" s="908"/>
      <c r="S927" s="908"/>
      <c r="T927" s="908"/>
      <c r="U927" s="908"/>
      <c r="V927" s="951"/>
      <c r="W927" s="951"/>
      <c r="X927" s="951"/>
      <c r="Y927" s="951"/>
      <c r="Z927" s="951"/>
    </row>
    <row r="928" spans="1:26" ht="12.75" customHeight="1">
      <c r="A928" s="900"/>
      <c r="B928" s="951"/>
      <c r="C928" s="908"/>
      <c r="D928" s="908"/>
      <c r="E928" s="908"/>
      <c r="F928" s="908"/>
      <c r="G928" s="951"/>
      <c r="H928" s="908"/>
      <c r="I928" s="908"/>
      <c r="J928" s="908"/>
      <c r="K928" s="908"/>
      <c r="L928" s="951"/>
      <c r="M928" s="908"/>
      <c r="N928" s="908"/>
      <c r="O928" s="908"/>
      <c r="P928" s="908"/>
      <c r="Q928" s="951"/>
      <c r="R928" s="908"/>
      <c r="S928" s="908"/>
      <c r="T928" s="908"/>
      <c r="U928" s="908"/>
      <c r="V928" s="951"/>
      <c r="W928" s="951"/>
      <c r="X928" s="951"/>
      <c r="Y928" s="951"/>
      <c r="Z928" s="951"/>
    </row>
    <row r="929" spans="1:26" ht="12.75" customHeight="1">
      <c r="A929" s="900"/>
      <c r="B929" s="951"/>
      <c r="C929" s="908"/>
      <c r="D929" s="908"/>
      <c r="E929" s="908"/>
      <c r="F929" s="908"/>
      <c r="G929" s="951"/>
      <c r="H929" s="908"/>
      <c r="I929" s="908"/>
      <c r="J929" s="908"/>
      <c r="K929" s="908"/>
      <c r="L929" s="951"/>
      <c r="M929" s="908"/>
      <c r="N929" s="908"/>
      <c r="O929" s="908"/>
      <c r="P929" s="908"/>
      <c r="Q929" s="951"/>
      <c r="R929" s="908"/>
      <c r="S929" s="908"/>
      <c r="T929" s="908"/>
      <c r="U929" s="908"/>
      <c r="V929" s="951"/>
      <c r="W929" s="951"/>
      <c r="X929" s="951"/>
      <c r="Y929" s="951"/>
      <c r="Z929" s="951"/>
    </row>
    <row r="930" spans="1:26" ht="12.75" customHeight="1">
      <c r="A930" s="900"/>
      <c r="B930" s="951"/>
      <c r="C930" s="908"/>
      <c r="D930" s="908"/>
      <c r="E930" s="908"/>
      <c r="F930" s="908"/>
      <c r="G930" s="951"/>
      <c r="H930" s="908"/>
      <c r="I930" s="908"/>
      <c r="J930" s="908"/>
      <c r="K930" s="908"/>
      <c r="L930" s="951"/>
      <c r="M930" s="908"/>
      <c r="N930" s="908"/>
      <c r="O930" s="908"/>
      <c r="P930" s="908"/>
      <c r="Q930" s="951"/>
      <c r="R930" s="908"/>
      <c r="S930" s="908"/>
      <c r="T930" s="908"/>
      <c r="U930" s="908"/>
      <c r="V930" s="951"/>
      <c r="W930" s="951"/>
      <c r="X930" s="951"/>
      <c r="Y930" s="951"/>
      <c r="Z930" s="951"/>
    </row>
    <row r="931" spans="1:26" ht="12.75" customHeight="1">
      <c r="A931" s="900"/>
      <c r="B931" s="951"/>
      <c r="C931" s="908"/>
      <c r="D931" s="908"/>
      <c r="E931" s="908"/>
      <c r="F931" s="908"/>
      <c r="G931" s="951"/>
      <c r="H931" s="908"/>
      <c r="I931" s="908"/>
      <c r="J931" s="908"/>
      <c r="K931" s="908"/>
      <c r="L931" s="951"/>
      <c r="M931" s="908"/>
      <c r="N931" s="908"/>
      <c r="O931" s="908"/>
      <c r="P931" s="908"/>
      <c r="Q931" s="951"/>
      <c r="R931" s="908"/>
      <c r="S931" s="908"/>
      <c r="T931" s="908"/>
      <c r="U931" s="908"/>
      <c r="V931" s="951"/>
      <c r="W931" s="951"/>
      <c r="X931" s="951"/>
      <c r="Y931" s="951"/>
      <c r="Z931" s="951"/>
    </row>
    <row r="932" spans="1:26" ht="12.75" customHeight="1">
      <c r="A932" s="900"/>
      <c r="B932" s="951"/>
      <c r="C932" s="908"/>
      <c r="D932" s="908"/>
      <c r="E932" s="908"/>
      <c r="F932" s="908"/>
      <c r="G932" s="951"/>
      <c r="H932" s="908"/>
      <c r="I932" s="908"/>
      <c r="J932" s="908"/>
      <c r="K932" s="908"/>
      <c r="L932" s="951"/>
      <c r="M932" s="908"/>
      <c r="N932" s="908"/>
      <c r="O932" s="908"/>
      <c r="P932" s="908"/>
      <c r="Q932" s="951"/>
      <c r="R932" s="908"/>
      <c r="S932" s="908"/>
      <c r="T932" s="908"/>
      <c r="U932" s="908"/>
      <c r="V932" s="951"/>
      <c r="W932" s="951"/>
      <c r="X932" s="951"/>
      <c r="Y932" s="951"/>
      <c r="Z932" s="951"/>
    </row>
    <row r="933" spans="1:26" ht="12.75" customHeight="1">
      <c r="A933" s="900"/>
      <c r="B933" s="951"/>
      <c r="C933" s="908"/>
      <c r="D933" s="908"/>
      <c r="E933" s="908"/>
      <c r="F933" s="908"/>
      <c r="G933" s="951"/>
      <c r="H933" s="908"/>
      <c r="I933" s="908"/>
      <c r="J933" s="908"/>
      <c r="K933" s="908"/>
      <c r="L933" s="951"/>
      <c r="M933" s="908"/>
      <c r="N933" s="908"/>
      <c r="O933" s="908"/>
      <c r="P933" s="908"/>
      <c r="Q933" s="951"/>
      <c r="R933" s="908"/>
      <c r="S933" s="908"/>
      <c r="T933" s="908"/>
      <c r="U933" s="908"/>
      <c r="V933" s="951"/>
      <c r="W933" s="951"/>
      <c r="X933" s="951"/>
      <c r="Y933" s="951"/>
      <c r="Z933" s="951"/>
    </row>
    <row r="934" spans="1:26" ht="12.75" customHeight="1">
      <c r="A934" s="900"/>
      <c r="B934" s="951"/>
      <c r="C934" s="908"/>
      <c r="D934" s="908"/>
      <c r="E934" s="908"/>
      <c r="F934" s="908"/>
      <c r="G934" s="951"/>
      <c r="H934" s="908"/>
      <c r="I934" s="908"/>
      <c r="J934" s="908"/>
      <c r="K934" s="908"/>
      <c r="L934" s="951"/>
      <c r="M934" s="908"/>
      <c r="N934" s="908"/>
      <c r="O934" s="908"/>
      <c r="P934" s="908"/>
      <c r="Q934" s="951"/>
      <c r="R934" s="908"/>
      <c r="S934" s="908"/>
      <c r="T934" s="908"/>
      <c r="U934" s="908"/>
      <c r="V934" s="951"/>
      <c r="W934" s="951"/>
      <c r="X934" s="951"/>
      <c r="Y934" s="951"/>
      <c r="Z934" s="951"/>
    </row>
    <row r="935" spans="1:26" ht="12.75" customHeight="1">
      <c r="A935" s="900"/>
      <c r="B935" s="951"/>
      <c r="C935" s="908"/>
      <c r="D935" s="908"/>
      <c r="E935" s="908"/>
      <c r="F935" s="908"/>
      <c r="G935" s="951"/>
      <c r="H935" s="908"/>
      <c r="I935" s="908"/>
      <c r="J935" s="908"/>
      <c r="K935" s="908"/>
      <c r="L935" s="951"/>
      <c r="M935" s="908"/>
      <c r="N935" s="908"/>
      <c r="O935" s="908"/>
      <c r="P935" s="908"/>
      <c r="Q935" s="951"/>
      <c r="R935" s="908"/>
      <c r="S935" s="908"/>
      <c r="T935" s="908"/>
      <c r="U935" s="908"/>
      <c r="V935" s="951"/>
      <c r="W935" s="951"/>
      <c r="X935" s="951"/>
      <c r="Y935" s="951"/>
      <c r="Z935" s="951"/>
    </row>
    <row r="936" spans="1:26" ht="12.75" customHeight="1">
      <c r="A936" s="900"/>
      <c r="B936" s="951"/>
      <c r="C936" s="908"/>
      <c r="D936" s="908"/>
      <c r="E936" s="908"/>
      <c r="F936" s="908"/>
      <c r="G936" s="951"/>
      <c r="H936" s="908"/>
      <c r="I936" s="908"/>
      <c r="J936" s="908"/>
      <c r="K936" s="908"/>
      <c r="L936" s="951"/>
      <c r="M936" s="908"/>
      <c r="N936" s="908"/>
      <c r="O936" s="908"/>
      <c r="P936" s="908"/>
      <c r="Q936" s="951"/>
      <c r="R936" s="908"/>
      <c r="S936" s="908"/>
      <c r="T936" s="908"/>
      <c r="U936" s="908"/>
      <c r="V936" s="951"/>
      <c r="W936" s="951"/>
      <c r="X936" s="951"/>
      <c r="Y936" s="951"/>
      <c r="Z936" s="951"/>
    </row>
    <row r="937" spans="1:26" ht="12.75" customHeight="1">
      <c r="A937" s="900"/>
      <c r="B937" s="951"/>
      <c r="C937" s="908"/>
      <c r="D937" s="908"/>
      <c r="E937" s="908"/>
      <c r="F937" s="908"/>
      <c r="G937" s="951"/>
      <c r="H937" s="908"/>
      <c r="I937" s="908"/>
      <c r="J937" s="908"/>
      <c r="K937" s="908"/>
      <c r="L937" s="951"/>
      <c r="M937" s="908"/>
      <c r="N937" s="908"/>
      <c r="O937" s="908"/>
      <c r="P937" s="908"/>
      <c r="Q937" s="951"/>
      <c r="R937" s="908"/>
      <c r="S937" s="908"/>
      <c r="T937" s="908"/>
      <c r="U937" s="908"/>
      <c r="V937" s="951"/>
      <c r="W937" s="951"/>
      <c r="X937" s="951"/>
      <c r="Y937" s="951"/>
      <c r="Z937" s="951"/>
    </row>
    <row r="938" spans="1:26" ht="12.75" customHeight="1">
      <c r="A938" s="900"/>
      <c r="B938" s="951"/>
      <c r="C938" s="908"/>
      <c r="D938" s="908"/>
      <c r="E938" s="908"/>
      <c r="F938" s="908"/>
      <c r="G938" s="951"/>
      <c r="H938" s="908"/>
      <c r="I938" s="908"/>
      <c r="J938" s="908"/>
      <c r="K938" s="908"/>
      <c r="L938" s="951"/>
      <c r="M938" s="908"/>
      <c r="N938" s="908"/>
      <c r="O938" s="908"/>
      <c r="P938" s="908"/>
      <c r="Q938" s="951"/>
      <c r="R938" s="908"/>
      <c r="S938" s="908"/>
      <c r="T938" s="908"/>
      <c r="U938" s="908"/>
      <c r="V938" s="951"/>
      <c r="W938" s="951"/>
      <c r="X938" s="951"/>
      <c r="Y938" s="951"/>
      <c r="Z938" s="951"/>
    </row>
    <row r="939" spans="1:26" ht="12.75" customHeight="1">
      <c r="A939" s="900"/>
      <c r="B939" s="951"/>
      <c r="C939" s="908"/>
      <c r="D939" s="908"/>
      <c r="E939" s="908"/>
      <c r="F939" s="908"/>
      <c r="G939" s="951"/>
      <c r="H939" s="908"/>
      <c r="I939" s="908"/>
      <c r="J939" s="908"/>
      <c r="K939" s="908"/>
      <c r="L939" s="951"/>
      <c r="M939" s="908"/>
      <c r="N939" s="908"/>
      <c r="O939" s="908"/>
      <c r="P939" s="908"/>
      <c r="Q939" s="951"/>
      <c r="R939" s="908"/>
      <c r="S939" s="908"/>
      <c r="T939" s="908"/>
      <c r="U939" s="908"/>
      <c r="V939" s="951"/>
      <c r="W939" s="951"/>
      <c r="X939" s="951"/>
      <c r="Y939" s="951"/>
      <c r="Z939" s="951"/>
    </row>
    <row r="940" spans="1:26" ht="12.75" customHeight="1">
      <c r="A940" s="900"/>
      <c r="B940" s="951"/>
      <c r="C940" s="908"/>
      <c r="D940" s="908"/>
      <c r="E940" s="908"/>
      <c r="F940" s="908"/>
      <c r="G940" s="951"/>
      <c r="H940" s="908"/>
      <c r="I940" s="908"/>
      <c r="J940" s="908"/>
      <c r="K940" s="908"/>
      <c r="L940" s="951"/>
      <c r="M940" s="908"/>
      <c r="N940" s="908"/>
      <c r="O940" s="908"/>
      <c r="P940" s="908"/>
      <c r="Q940" s="951"/>
      <c r="R940" s="908"/>
      <c r="S940" s="908"/>
      <c r="T940" s="908"/>
      <c r="U940" s="908"/>
      <c r="V940" s="951"/>
      <c r="W940" s="951"/>
      <c r="X940" s="951"/>
      <c r="Y940" s="951"/>
      <c r="Z940" s="951"/>
    </row>
    <row r="941" spans="1:26" ht="12.75" customHeight="1">
      <c r="A941" s="900"/>
      <c r="B941" s="951"/>
      <c r="C941" s="908"/>
      <c r="D941" s="908"/>
      <c r="E941" s="908"/>
      <c r="F941" s="908"/>
      <c r="G941" s="951"/>
      <c r="H941" s="908"/>
      <c r="I941" s="908"/>
      <c r="J941" s="908"/>
      <c r="K941" s="908"/>
      <c r="L941" s="951"/>
      <c r="M941" s="908"/>
      <c r="N941" s="908"/>
      <c r="O941" s="908"/>
      <c r="P941" s="908"/>
      <c r="Q941" s="951"/>
      <c r="R941" s="908"/>
      <c r="S941" s="908"/>
      <c r="T941" s="908"/>
      <c r="U941" s="908"/>
      <c r="V941" s="951"/>
      <c r="W941" s="951"/>
      <c r="X941" s="951"/>
      <c r="Y941" s="951"/>
      <c r="Z941" s="951"/>
    </row>
    <row r="942" spans="1:26" ht="12.75" customHeight="1">
      <c r="A942" s="900"/>
      <c r="B942" s="951"/>
      <c r="C942" s="908"/>
      <c r="D942" s="908"/>
      <c r="E942" s="908"/>
      <c r="F942" s="908"/>
      <c r="G942" s="951"/>
      <c r="H942" s="908"/>
      <c r="I942" s="908"/>
      <c r="J942" s="908"/>
      <c r="K942" s="908"/>
      <c r="L942" s="951"/>
      <c r="M942" s="908"/>
      <c r="N942" s="908"/>
      <c r="O942" s="908"/>
      <c r="P942" s="908"/>
      <c r="Q942" s="951"/>
      <c r="R942" s="908"/>
      <c r="S942" s="908"/>
      <c r="T942" s="908"/>
      <c r="U942" s="908"/>
      <c r="V942" s="951"/>
      <c r="W942" s="951"/>
      <c r="X942" s="951"/>
      <c r="Y942" s="951"/>
      <c r="Z942" s="951"/>
    </row>
    <row r="943" spans="1:26" ht="12.75" customHeight="1">
      <c r="A943" s="900"/>
      <c r="B943" s="951"/>
      <c r="C943" s="908"/>
      <c r="D943" s="908"/>
      <c r="E943" s="908"/>
      <c r="F943" s="908"/>
      <c r="G943" s="951"/>
      <c r="H943" s="908"/>
      <c r="I943" s="908"/>
      <c r="J943" s="908"/>
      <c r="K943" s="908"/>
      <c r="L943" s="951"/>
      <c r="M943" s="908"/>
      <c r="N943" s="908"/>
      <c r="O943" s="908"/>
      <c r="P943" s="908"/>
      <c r="Q943" s="951"/>
      <c r="R943" s="908"/>
      <c r="S943" s="908"/>
      <c r="T943" s="908"/>
      <c r="U943" s="908"/>
      <c r="V943" s="951"/>
      <c r="W943" s="951"/>
      <c r="X943" s="951"/>
      <c r="Y943" s="951"/>
      <c r="Z943" s="951"/>
    </row>
    <row r="944" spans="1:26" ht="12.75" customHeight="1">
      <c r="A944" s="900"/>
      <c r="B944" s="951"/>
      <c r="C944" s="908"/>
      <c r="D944" s="908"/>
      <c r="E944" s="908"/>
      <c r="F944" s="908"/>
      <c r="G944" s="951"/>
      <c r="H944" s="908"/>
      <c r="I944" s="908"/>
      <c r="J944" s="908"/>
      <c r="K944" s="908"/>
      <c r="L944" s="951"/>
      <c r="M944" s="908"/>
      <c r="N944" s="908"/>
      <c r="O944" s="908"/>
      <c r="P944" s="908"/>
      <c r="Q944" s="951"/>
      <c r="R944" s="908"/>
      <c r="S944" s="908"/>
      <c r="T944" s="908"/>
      <c r="U944" s="908"/>
      <c r="V944" s="951"/>
      <c r="W944" s="951"/>
      <c r="X944" s="951"/>
      <c r="Y944" s="951"/>
      <c r="Z944" s="951"/>
    </row>
    <row r="945" spans="1:26" ht="12.75" customHeight="1">
      <c r="A945" s="900"/>
      <c r="B945" s="951"/>
      <c r="C945" s="908"/>
      <c r="D945" s="908"/>
      <c r="E945" s="908"/>
      <c r="F945" s="908"/>
      <c r="G945" s="951"/>
      <c r="H945" s="908"/>
      <c r="I945" s="908"/>
      <c r="J945" s="908"/>
      <c r="K945" s="908"/>
      <c r="L945" s="951"/>
      <c r="M945" s="908"/>
      <c r="N945" s="908"/>
      <c r="O945" s="908"/>
      <c r="P945" s="908"/>
      <c r="Q945" s="951"/>
      <c r="R945" s="908"/>
      <c r="S945" s="908"/>
      <c r="T945" s="908"/>
      <c r="U945" s="908"/>
      <c r="V945" s="951"/>
      <c r="W945" s="951"/>
      <c r="X945" s="951"/>
      <c r="Y945" s="951"/>
      <c r="Z945" s="951"/>
    </row>
    <row r="946" spans="1:26" ht="12.75" customHeight="1">
      <c r="A946" s="900"/>
      <c r="B946" s="951"/>
      <c r="C946" s="908"/>
      <c r="D946" s="908"/>
      <c r="E946" s="908"/>
      <c r="F946" s="908"/>
      <c r="G946" s="951"/>
      <c r="H946" s="908"/>
      <c r="I946" s="908"/>
      <c r="J946" s="908"/>
      <c r="K946" s="908"/>
      <c r="L946" s="951"/>
      <c r="M946" s="908"/>
      <c r="N946" s="908"/>
      <c r="O946" s="908"/>
      <c r="P946" s="908"/>
      <c r="Q946" s="951"/>
      <c r="R946" s="908"/>
      <c r="S946" s="908"/>
      <c r="T946" s="908"/>
      <c r="U946" s="908"/>
      <c r="V946" s="951"/>
      <c r="W946" s="951"/>
      <c r="X946" s="951"/>
      <c r="Y946" s="951"/>
      <c r="Z946" s="951"/>
    </row>
    <row r="947" spans="1:26" ht="12.75" customHeight="1">
      <c r="A947" s="900"/>
      <c r="B947" s="951"/>
      <c r="C947" s="908"/>
      <c r="D947" s="908"/>
      <c r="E947" s="908"/>
      <c r="F947" s="908"/>
      <c r="G947" s="951"/>
      <c r="H947" s="908"/>
      <c r="I947" s="908"/>
      <c r="J947" s="908"/>
      <c r="K947" s="908"/>
      <c r="L947" s="951"/>
      <c r="M947" s="908"/>
      <c r="N947" s="908"/>
      <c r="O947" s="908"/>
      <c r="P947" s="908"/>
      <c r="Q947" s="951"/>
      <c r="R947" s="908"/>
      <c r="S947" s="908"/>
      <c r="T947" s="908"/>
      <c r="U947" s="908"/>
      <c r="V947" s="951"/>
      <c r="W947" s="951"/>
      <c r="X947" s="951"/>
      <c r="Y947" s="951"/>
      <c r="Z947" s="951"/>
    </row>
    <row r="948" spans="1:26" ht="12.75" customHeight="1">
      <c r="A948" s="900"/>
      <c r="B948" s="951"/>
      <c r="C948" s="908"/>
      <c r="D948" s="908"/>
      <c r="E948" s="908"/>
      <c r="F948" s="908"/>
      <c r="G948" s="951"/>
      <c r="H948" s="908"/>
      <c r="I948" s="908"/>
      <c r="J948" s="908"/>
      <c r="K948" s="908"/>
      <c r="L948" s="951"/>
      <c r="M948" s="908"/>
      <c r="N948" s="908"/>
      <c r="O948" s="908"/>
      <c r="P948" s="908"/>
      <c r="Q948" s="951"/>
      <c r="R948" s="908"/>
      <c r="S948" s="908"/>
      <c r="T948" s="908"/>
      <c r="U948" s="908"/>
      <c r="V948" s="951"/>
      <c r="W948" s="951"/>
      <c r="X948" s="951"/>
      <c r="Y948" s="951"/>
      <c r="Z948" s="951"/>
    </row>
    <row r="949" spans="1:26" ht="12.75" customHeight="1">
      <c r="A949" s="900"/>
      <c r="B949" s="951"/>
      <c r="C949" s="908"/>
      <c r="D949" s="908"/>
      <c r="E949" s="908"/>
      <c r="F949" s="908"/>
      <c r="G949" s="951"/>
      <c r="H949" s="908"/>
      <c r="I949" s="908"/>
      <c r="J949" s="908"/>
      <c r="K949" s="908"/>
      <c r="L949" s="951"/>
      <c r="M949" s="908"/>
      <c r="N949" s="908"/>
      <c r="O949" s="908"/>
      <c r="P949" s="908"/>
      <c r="Q949" s="951"/>
      <c r="R949" s="908"/>
      <c r="S949" s="908"/>
      <c r="T949" s="908"/>
      <c r="U949" s="908"/>
      <c r="V949" s="951"/>
      <c r="W949" s="951"/>
      <c r="X949" s="951"/>
      <c r="Y949" s="951"/>
      <c r="Z949" s="951"/>
    </row>
    <row r="950" spans="1:26" ht="12.75" customHeight="1">
      <c r="A950" s="900"/>
      <c r="B950" s="951"/>
      <c r="C950" s="908"/>
      <c r="D950" s="908"/>
      <c r="E950" s="908"/>
      <c r="F950" s="908"/>
      <c r="G950" s="951"/>
      <c r="H950" s="908"/>
      <c r="I950" s="908"/>
      <c r="J950" s="908"/>
      <c r="K950" s="908"/>
      <c r="L950" s="951"/>
      <c r="M950" s="908"/>
      <c r="N950" s="908"/>
      <c r="O950" s="908"/>
      <c r="P950" s="908"/>
      <c r="Q950" s="951"/>
      <c r="R950" s="908"/>
      <c r="S950" s="908"/>
      <c r="T950" s="908"/>
      <c r="U950" s="908"/>
      <c r="V950" s="951"/>
      <c r="W950" s="951"/>
      <c r="X950" s="951"/>
      <c r="Y950" s="951"/>
      <c r="Z950" s="951"/>
    </row>
    <row r="951" spans="1:26" ht="12.75" customHeight="1">
      <c r="A951" s="900"/>
      <c r="B951" s="951"/>
      <c r="C951" s="908"/>
      <c r="D951" s="908"/>
      <c r="E951" s="908"/>
      <c r="F951" s="908"/>
      <c r="G951" s="951"/>
      <c r="H951" s="908"/>
      <c r="I951" s="908"/>
      <c r="J951" s="908"/>
      <c r="K951" s="908"/>
      <c r="L951" s="951"/>
      <c r="M951" s="908"/>
      <c r="N951" s="908"/>
      <c r="O951" s="908"/>
      <c r="P951" s="908"/>
      <c r="Q951" s="951"/>
      <c r="R951" s="908"/>
      <c r="S951" s="908"/>
      <c r="T951" s="908"/>
      <c r="U951" s="908"/>
      <c r="V951" s="951"/>
      <c r="W951" s="951"/>
      <c r="X951" s="951"/>
      <c r="Y951" s="951"/>
      <c r="Z951" s="951"/>
    </row>
    <row r="952" spans="1:26" ht="12.75" customHeight="1">
      <c r="A952" s="900"/>
      <c r="B952" s="951"/>
      <c r="C952" s="908"/>
      <c r="D952" s="908"/>
      <c r="E952" s="908"/>
      <c r="F952" s="908"/>
      <c r="G952" s="951"/>
      <c r="H952" s="908"/>
      <c r="I952" s="908"/>
      <c r="J952" s="908"/>
      <c r="K952" s="908"/>
      <c r="L952" s="951"/>
      <c r="M952" s="908"/>
      <c r="N952" s="908"/>
      <c r="O952" s="908"/>
      <c r="P952" s="908"/>
      <c r="Q952" s="951"/>
      <c r="R952" s="908"/>
      <c r="S952" s="908"/>
      <c r="T952" s="908"/>
      <c r="U952" s="908"/>
      <c r="V952" s="951"/>
      <c r="W952" s="951"/>
      <c r="X952" s="951"/>
      <c r="Y952" s="951"/>
      <c r="Z952" s="951"/>
    </row>
    <row r="953" spans="1:26" ht="12.75" customHeight="1">
      <c r="A953" s="900"/>
      <c r="B953" s="951"/>
      <c r="C953" s="908"/>
      <c r="D953" s="908"/>
      <c r="E953" s="908"/>
      <c r="F953" s="908"/>
      <c r="G953" s="951"/>
      <c r="H953" s="908"/>
      <c r="I953" s="908"/>
      <c r="J953" s="908"/>
      <c r="K953" s="908"/>
      <c r="L953" s="951"/>
      <c r="M953" s="908"/>
      <c r="N953" s="908"/>
      <c r="O953" s="908"/>
      <c r="P953" s="908"/>
      <c r="Q953" s="951"/>
      <c r="R953" s="908"/>
      <c r="S953" s="908"/>
      <c r="T953" s="908"/>
      <c r="U953" s="908"/>
      <c r="V953" s="951"/>
      <c r="W953" s="951"/>
      <c r="X953" s="951"/>
      <c r="Y953" s="951"/>
      <c r="Z953" s="951"/>
    </row>
    <row r="954" spans="1:26" ht="12.75" customHeight="1">
      <c r="A954" s="900"/>
      <c r="B954" s="951"/>
      <c r="C954" s="908"/>
      <c r="D954" s="908"/>
      <c r="E954" s="908"/>
      <c r="F954" s="908"/>
      <c r="G954" s="951"/>
      <c r="H954" s="908"/>
      <c r="I954" s="908"/>
      <c r="J954" s="908"/>
      <c r="K954" s="908"/>
      <c r="L954" s="951"/>
      <c r="M954" s="908"/>
      <c r="N954" s="908"/>
      <c r="O954" s="908"/>
      <c r="P954" s="908"/>
      <c r="Q954" s="951"/>
      <c r="R954" s="908"/>
      <c r="S954" s="908"/>
      <c r="T954" s="908"/>
      <c r="U954" s="908"/>
      <c r="V954" s="951"/>
      <c r="W954" s="951"/>
      <c r="X954" s="951"/>
      <c r="Y954" s="951"/>
      <c r="Z954" s="951"/>
    </row>
    <row r="955" spans="1:26" ht="12.75" customHeight="1">
      <c r="A955" s="900"/>
      <c r="B955" s="951"/>
      <c r="C955" s="908"/>
      <c r="D955" s="908"/>
      <c r="E955" s="908"/>
      <c r="F955" s="908"/>
      <c r="G955" s="951"/>
      <c r="H955" s="908"/>
      <c r="I955" s="908"/>
      <c r="J955" s="908"/>
      <c r="K955" s="908"/>
      <c r="L955" s="951"/>
      <c r="M955" s="908"/>
      <c r="N955" s="908"/>
      <c r="O955" s="908"/>
      <c r="P955" s="908"/>
      <c r="Q955" s="951"/>
      <c r="R955" s="908"/>
      <c r="S955" s="908"/>
      <c r="T955" s="908"/>
      <c r="U955" s="908"/>
      <c r="V955" s="951"/>
      <c r="W955" s="951"/>
      <c r="X955" s="951"/>
      <c r="Y955" s="951"/>
      <c r="Z955" s="951"/>
    </row>
    <row r="956" spans="1:26" ht="12.75" customHeight="1">
      <c r="A956" s="900"/>
      <c r="B956" s="951"/>
      <c r="C956" s="908"/>
      <c r="D956" s="908"/>
      <c r="E956" s="908"/>
      <c r="F956" s="908"/>
      <c r="G956" s="951"/>
      <c r="H956" s="908"/>
      <c r="I956" s="908"/>
      <c r="J956" s="908"/>
      <c r="K956" s="908"/>
      <c r="L956" s="951"/>
      <c r="M956" s="908"/>
      <c r="N956" s="908"/>
      <c r="O956" s="908"/>
      <c r="P956" s="908"/>
      <c r="Q956" s="951"/>
      <c r="R956" s="908"/>
      <c r="S956" s="908"/>
      <c r="T956" s="908"/>
      <c r="U956" s="908"/>
      <c r="V956" s="951"/>
      <c r="W956" s="951"/>
      <c r="X956" s="951"/>
      <c r="Y956" s="951"/>
      <c r="Z956" s="951"/>
    </row>
    <row r="957" spans="1:26" ht="12.75" customHeight="1">
      <c r="A957" s="900"/>
      <c r="B957" s="951"/>
      <c r="C957" s="908"/>
      <c r="D957" s="908"/>
      <c r="E957" s="908"/>
      <c r="F957" s="908"/>
      <c r="G957" s="951"/>
      <c r="H957" s="908"/>
      <c r="I957" s="908"/>
      <c r="J957" s="908"/>
      <c r="K957" s="908"/>
      <c r="L957" s="951"/>
      <c r="M957" s="908"/>
      <c r="N957" s="908"/>
      <c r="O957" s="908"/>
      <c r="P957" s="908"/>
      <c r="Q957" s="951"/>
      <c r="R957" s="908"/>
      <c r="S957" s="908"/>
      <c r="T957" s="908"/>
      <c r="U957" s="908"/>
      <c r="V957" s="951"/>
      <c r="W957" s="951"/>
      <c r="X957" s="951"/>
      <c r="Y957" s="951"/>
      <c r="Z957" s="951"/>
    </row>
    <row r="958" spans="1:26" ht="12.75" customHeight="1">
      <c r="A958" s="900"/>
      <c r="B958" s="951"/>
      <c r="C958" s="908"/>
      <c r="D958" s="908"/>
      <c r="E958" s="908"/>
      <c r="F958" s="908"/>
      <c r="G958" s="951"/>
      <c r="H958" s="908"/>
      <c r="I958" s="908"/>
      <c r="J958" s="908"/>
      <c r="K958" s="908"/>
      <c r="L958" s="951"/>
      <c r="M958" s="908"/>
      <c r="N958" s="908"/>
      <c r="O958" s="908"/>
      <c r="P958" s="908"/>
      <c r="Q958" s="951"/>
      <c r="R958" s="908"/>
      <c r="S958" s="908"/>
      <c r="T958" s="908"/>
      <c r="U958" s="908"/>
      <c r="V958" s="951"/>
      <c r="W958" s="951"/>
      <c r="X958" s="951"/>
      <c r="Y958" s="951"/>
      <c r="Z958" s="951"/>
    </row>
    <row r="959" spans="1:26" ht="12.75" customHeight="1">
      <c r="A959" s="900"/>
      <c r="B959" s="951"/>
      <c r="C959" s="908"/>
      <c r="D959" s="908"/>
      <c r="E959" s="908"/>
      <c r="F959" s="908"/>
      <c r="G959" s="951"/>
      <c r="H959" s="908"/>
      <c r="I959" s="908"/>
      <c r="J959" s="908"/>
      <c r="K959" s="908"/>
      <c r="L959" s="951"/>
      <c r="M959" s="908"/>
      <c r="N959" s="908"/>
      <c r="O959" s="908"/>
      <c r="P959" s="908"/>
      <c r="Q959" s="951"/>
      <c r="R959" s="908"/>
      <c r="S959" s="908"/>
      <c r="T959" s="908"/>
      <c r="U959" s="908"/>
      <c r="V959" s="951"/>
      <c r="W959" s="951"/>
      <c r="X959" s="951"/>
      <c r="Y959" s="951"/>
      <c r="Z959" s="951"/>
    </row>
    <row r="960" spans="1:26" ht="12.75" customHeight="1">
      <c r="A960" s="900"/>
      <c r="B960" s="951"/>
      <c r="C960" s="908"/>
      <c r="D960" s="908"/>
      <c r="E960" s="908"/>
      <c r="F960" s="908"/>
      <c r="G960" s="951"/>
      <c r="H960" s="908"/>
      <c r="I960" s="908"/>
      <c r="J960" s="908"/>
      <c r="K960" s="908"/>
      <c r="L960" s="951"/>
      <c r="M960" s="908"/>
      <c r="N960" s="908"/>
      <c r="O960" s="908"/>
      <c r="P960" s="908"/>
      <c r="Q960" s="951"/>
      <c r="R960" s="908"/>
      <c r="S960" s="908"/>
      <c r="T960" s="908"/>
      <c r="U960" s="908"/>
      <c r="V960" s="951"/>
      <c r="W960" s="951"/>
      <c r="X960" s="951"/>
      <c r="Y960" s="951"/>
      <c r="Z960" s="951"/>
    </row>
    <row r="961" spans="1:26" ht="12.75" customHeight="1">
      <c r="A961" s="900"/>
      <c r="B961" s="951"/>
      <c r="C961" s="908"/>
      <c r="D961" s="908"/>
      <c r="E961" s="908"/>
      <c r="F961" s="908"/>
      <c r="G961" s="951"/>
      <c r="H961" s="908"/>
      <c r="I961" s="908"/>
      <c r="J961" s="908"/>
      <c r="K961" s="908"/>
      <c r="L961" s="951"/>
      <c r="M961" s="908"/>
      <c r="N961" s="908"/>
      <c r="O961" s="908"/>
      <c r="P961" s="908"/>
      <c r="Q961" s="951"/>
      <c r="R961" s="908"/>
      <c r="S961" s="908"/>
      <c r="T961" s="908"/>
      <c r="U961" s="908"/>
      <c r="V961" s="951"/>
      <c r="W961" s="951"/>
      <c r="X961" s="951"/>
      <c r="Y961" s="951"/>
      <c r="Z961" s="951"/>
    </row>
    <row r="962" spans="1:26" ht="12.75" customHeight="1">
      <c r="A962" s="900"/>
      <c r="B962" s="951"/>
      <c r="C962" s="908"/>
      <c r="D962" s="908"/>
      <c r="E962" s="908"/>
      <c r="F962" s="908"/>
      <c r="G962" s="951"/>
      <c r="H962" s="908"/>
      <c r="I962" s="908"/>
      <c r="J962" s="908"/>
      <c r="K962" s="908"/>
      <c r="L962" s="951"/>
      <c r="M962" s="908"/>
      <c r="N962" s="908"/>
      <c r="O962" s="908"/>
      <c r="P962" s="908"/>
      <c r="Q962" s="951"/>
      <c r="R962" s="908"/>
      <c r="S962" s="908"/>
      <c r="T962" s="908"/>
      <c r="U962" s="908"/>
      <c r="V962" s="951"/>
      <c r="W962" s="951"/>
      <c r="X962" s="951"/>
      <c r="Y962" s="951"/>
      <c r="Z962" s="951"/>
    </row>
    <row r="963" spans="1:26" ht="12.75" customHeight="1">
      <c r="A963" s="900"/>
      <c r="B963" s="951"/>
      <c r="C963" s="908"/>
      <c r="D963" s="908"/>
      <c r="E963" s="908"/>
      <c r="F963" s="908"/>
      <c r="G963" s="951"/>
      <c r="H963" s="908"/>
      <c r="I963" s="908"/>
      <c r="J963" s="908"/>
      <c r="K963" s="908"/>
      <c r="L963" s="951"/>
      <c r="M963" s="908"/>
      <c r="N963" s="908"/>
      <c r="O963" s="908"/>
      <c r="P963" s="908"/>
      <c r="Q963" s="951"/>
      <c r="R963" s="908"/>
      <c r="S963" s="908"/>
      <c r="T963" s="908"/>
      <c r="U963" s="908"/>
      <c r="V963" s="951"/>
      <c r="W963" s="951"/>
      <c r="X963" s="951"/>
      <c r="Y963" s="951"/>
      <c r="Z963" s="951"/>
    </row>
    <row r="964" spans="1:26" ht="12.75" customHeight="1">
      <c r="A964" s="900"/>
      <c r="B964" s="951"/>
      <c r="C964" s="908"/>
      <c r="D964" s="908"/>
      <c r="E964" s="908"/>
      <c r="F964" s="908"/>
      <c r="G964" s="951"/>
      <c r="H964" s="908"/>
      <c r="I964" s="908"/>
      <c r="J964" s="908"/>
      <c r="K964" s="908"/>
      <c r="L964" s="951"/>
      <c r="M964" s="908"/>
      <c r="N964" s="908"/>
      <c r="O964" s="908"/>
      <c r="P964" s="908"/>
      <c r="Q964" s="951"/>
      <c r="R964" s="908"/>
      <c r="S964" s="908"/>
      <c r="T964" s="908"/>
      <c r="U964" s="908"/>
      <c r="V964" s="951"/>
      <c r="W964" s="951"/>
      <c r="X964" s="951"/>
      <c r="Y964" s="951"/>
      <c r="Z964" s="951"/>
    </row>
    <row r="965" spans="1:26" ht="12.75" customHeight="1">
      <c r="A965" s="900"/>
      <c r="B965" s="951"/>
      <c r="C965" s="908"/>
      <c r="D965" s="908"/>
      <c r="E965" s="908"/>
      <c r="F965" s="908"/>
      <c r="G965" s="951"/>
      <c r="H965" s="908"/>
      <c r="I965" s="908"/>
      <c r="J965" s="908"/>
      <c r="K965" s="908"/>
      <c r="L965" s="951"/>
      <c r="M965" s="908"/>
      <c r="N965" s="908"/>
      <c r="O965" s="908"/>
      <c r="P965" s="908"/>
      <c r="Q965" s="951"/>
      <c r="R965" s="908"/>
      <c r="S965" s="908"/>
      <c r="T965" s="908"/>
      <c r="U965" s="908"/>
      <c r="V965" s="951"/>
      <c r="W965" s="951"/>
      <c r="X965" s="951"/>
      <c r="Y965" s="951"/>
      <c r="Z965" s="951"/>
    </row>
    <row r="966" spans="1:26" ht="12.75" customHeight="1">
      <c r="A966" s="900"/>
      <c r="B966" s="951"/>
      <c r="C966" s="908"/>
      <c r="D966" s="908"/>
      <c r="E966" s="908"/>
      <c r="F966" s="908"/>
      <c r="G966" s="951"/>
      <c r="H966" s="908"/>
      <c r="I966" s="908"/>
      <c r="J966" s="908"/>
      <c r="K966" s="908"/>
      <c r="L966" s="951"/>
      <c r="M966" s="908"/>
      <c r="N966" s="908"/>
      <c r="O966" s="908"/>
      <c r="P966" s="908"/>
      <c r="Q966" s="951"/>
      <c r="R966" s="908"/>
      <c r="S966" s="908"/>
      <c r="T966" s="908"/>
      <c r="U966" s="908"/>
      <c r="V966" s="951"/>
      <c r="W966" s="951"/>
      <c r="X966" s="951"/>
      <c r="Y966" s="951"/>
      <c r="Z966" s="951"/>
    </row>
    <row r="967" spans="1:26" ht="12.75" customHeight="1">
      <c r="A967" s="900"/>
      <c r="B967" s="951"/>
      <c r="C967" s="908"/>
      <c r="D967" s="908"/>
      <c r="E967" s="908"/>
      <c r="F967" s="908"/>
      <c r="G967" s="951"/>
      <c r="H967" s="908"/>
      <c r="I967" s="908"/>
      <c r="J967" s="908"/>
      <c r="K967" s="908"/>
      <c r="L967" s="951"/>
      <c r="M967" s="908"/>
      <c r="N967" s="908"/>
      <c r="O967" s="908"/>
      <c r="P967" s="908"/>
      <c r="Q967" s="951"/>
      <c r="R967" s="908"/>
      <c r="S967" s="908"/>
      <c r="T967" s="908"/>
      <c r="U967" s="908"/>
      <c r="V967" s="951"/>
      <c r="W967" s="951"/>
      <c r="X967" s="951"/>
      <c r="Y967" s="951"/>
      <c r="Z967" s="951"/>
    </row>
    <row r="968" spans="1:26" ht="12.75" customHeight="1">
      <c r="A968" s="900"/>
      <c r="B968" s="951"/>
      <c r="C968" s="908"/>
      <c r="D968" s="908"/>
      <c r="E968" s="908"/>
      <c r="F968" s="908"/>
      <c r="G968" s="951"/>
      <c r="H968" s="908"/>
      <c r="I968" s="908"/>
      <c r="J968" s="908"/>
      <c r="K968" s="908"/>
      <c r="L968" s="951"/>
      <c r="M968" s="908"/>
      <c r="N968" s="908"/>
      <c r="O968" s="908"/>
      <c r="P968" s="908"/>
      <c r="Q968" s="951"/>
      <c r="R968" s="908"/>
      <c r="S968" s="908"/>
      <c r="T968" s="908"/>
      <c r="U968" s="908"/>
      <c r="V968" s="951"/>
      <c r="W968" s="951"/>
      <c r="X968" s="951"/>
      <c r="Y968" s="951"/>
      <c r="Z968" s="951"/>
    </row>
    <row r="969" spans="1:26" ht="12.75" customHeight="1">
      <c r="A969" s="900"/>
      <c r="B969" s="951"/>
      <c r="C969" s="908"/>
      <c r="D969" s="908"/>
      <c r="E969" s="908"/>
      <c r="F969" s="908"/>
      <c r="G969" s="951"/>
      <c r="H969" s="908"/>
      <c r="I969" s="908"/>
      <c r="J969" s="908"/>
      <c r="K969" s="908"/>
      <c r="L969" s="951"/>
      <c r="M969" s="908"/>
      <c r="N969" s="908"/>
      <c r="O969" s="908"/>
      <c r="P969" s="908"/>
      <c r="Q969" s="951"/>
      <c r="R969" s="908"/>
      <c r="S969" s="908"/>
      <c r="T969" s="908"/>
      <c r="U969" s="908"/>
      <c r="V969" s="951"/>
      <c r="W969" s="951"/>
      <c r="X969" s="951"/>
      <c r="Y969" s="951"/>
      <c r="Z969" s="951"/>
    </row>
    <row r="970" spans="1:26" ht="12.75" customHeight="1">
      <c r="A970" s="900"/>
      <c r="B970" s="951"/>
      <c r="C970" s="908"/>
      <c r="D970" s="908"/>
      <c r="E970" s="908"/>
      <c r="F970" s="908"/>
      <c r="G970" s="951"/>
      <c r="H970" s="908"/>
      <c r="I970" s="908"/>
      <c r="J970" s="908"/>
      <c r="K970" s="908"/>
      <c r="L970" s="951"/>
      <c r="M970" s="908"/>
      <c r="N970" s="908"/>
      <c r="O970" s="908"/>
      <c r="P970" s="908"/>
      <c r="Q970" s="951"/>
      <c r="R970" s="908"/>
      <c r="S970" s="908"/>
      <c r="T970" s="908"/>
      <c r="U970" s="908"/>
      <c r="V970" s="951"/>
      <c r="W970" s="951"/>
      <c r="X970" s="951"/>
      <c r="Y970" s="951"/>
      <c r="Z970" s="951"/>
    </row>
    <row r="971" spans="1:26" ht="12.75" customHeight="1">
      <c r="A971" s="900"/>
      <c r="B971" s="951"/>
      <c r="C971" s="908"/>
      <c r="D971" s="908"/>
      <c r="E971" s="908"/>
      <c r="F971" s="908"/>
      <c r="G971" s="951"/>
      <c r="H971" s="908"/>
      <c r="I971" s="908"/>
      <c r="J971" s="908"/>
      <c r="K971" s="908"/>
      <c r="L971" s="951"/>
      <c r="M971" s="908"/>
      <c r="N971" s="908"/>
      <c r="O971" s="908"/>
      <c r="P971" s="908"/>
      <c r="Q971" s="951"/>
      <c r="R971" s="908"/>
      <c r="S971" s="908"/>
      <c r="T971" s="908"/>
      <c r="U971" s="908"/>
      <c r="V971" s="951"/>
      <c r="W971" s="951"/>
      <c r="X971" s="951"/>
      <c r="Y971" s="951"/>
      <c r="Z971" s="951"/>
    </row>
    <row r="972" spans="1:26" ht="12.75" customHeight="1">
      <c r="A972" s="900"/>
      <c r="B972" s="951"/>
      <c r="C972" s="908"/>
      <c r="D972" s="908"/>
      <c r="E972" s="908"/>
      <c r="F972" s="908"/>
      <c r="G972" s="951"/>
      <c r="H972" s="908"/>
      <c r="I972" s="908"/>
      <c r="J972" s="908"/>
      <c r="K972" s="908"/>
      <c r="L972" s="951"/>
      <c r="M972" s="908"/>
      <c r="N972" s="908"/>
      <c r="O972" s="908"/>
      <c r="P972" s="908"/>
      <c r="Q972" s="951"/>
      <c r="R972" s="908"/>
      <c r="S972" s="908"/>
      <c r="T972" s="908"/>
      <c r="U972" s="908"/>
      <c r="V972" s="951"/>
      <c r="W972" s="951"/>
      <c r="X972" s="951"/>
      <c r="Y972" s="951"/>
      <c r="Z972" s="951"/>
    </row>
    <row r="973" spans="1:26" ht="12.75" customHeight="1">
      <c r="A973" s="900"/>
      <c r="B973" s="951"/>
      <c r="C973" s="908"/>
      <c r="D973" s="908"/>
      <c r="E973" s="908"/>
      <c r="F973" s="908"/>
      <c r="G973" s="951"/>
      <c r="H973" s="908"/>
      <c r="I973" s="908"/>
      <c r="J973" s="908"/>
      <c r="K973" s="908"/>
      <c r="L973" s="951"/>
      <c r="M973" s="908"/>
      <c r="N973" s="908"/>
      <c r="O973" s="908"/>
      <c r="P973" s="908"/>
      <c r="Q973" s="951"/>
      <c r="R973" s="908"/>
      <c r="S973" s="908"/>
      <c r="T973" s="908"/>
      <c r="U973" s="908"/>
      <c r="V973" s="951"/>
      <c r="W973" s="951"/>
      <c r="X973" s="951"/>
      <c r="Y973" s="951"/>
      <c r="Z973" s="951"/>
    </row>
    <row r="974" spans="1:26" ht="12.75" customHeight="1">
      <c r="A974" s="900"/>
      <c r="B974" s="951"/>
      <c r="C974" s="908"/>
      <c r="D974" s="908"/>
      <c r="E974" s="908"/>
      <c r="F974" s="908"/>
      <c r="G974" s="951"/>
      <c r="H974" s="908"/>
      <c r="I974" s="908"/>
      <c r="J974" s="908"/>
      <c r="K974" s="908"/>
      <c r="L974" s="951"/>
      <c r="M974" s="908"/>
      <c r="N974" s="908"/>
      <c r="O974" s="908"/>
      <c r="P974" s="908"/>
      <c r="Q974" s="951"/>
      <c r="R974" s="908"/>
      <c r="S974" s="908"/>
      <c r="T974" s="908"/>
      <c r="U974" s="908"/>
      <c r="V974" s="951"/>
      <c r="W974" s="951"/>
      <c r="X974" s="951"/>
      <c r="Y974" s="951"/>
      <c r="Z974" s="951"/>
    </row>
    <row r="975" spans="1:26" ht="12.75" customHeight="1">
      <c r="A975" s="900"/>
      <c r="B975" s="951"/>
      <c r="C975" s="908"/>
      <c r="D975" s="908"/>
      <c r="E975" s="908"/>
      <c r="F975" s="908"/>
      <c r="G975" s="951"/>
      <c r="H975" s="908"/>
      <c r="I975" s="908"/>
      <c r="J975" s="908"/>
      <c r="K975" s="908"/>
      <c r="L975" s="951"/>
      <c r="M975" s="908"/>
      <c r="N975" s="908"/>
      <c r="O975" s="908"/>
      <c r="P975" s="908"/>
      <c r="Q975" s="951"/>
      <c r="R975" s="908"/>
      <c r="S975" s="908"/>
      <c r="T975" s="908"/>
      <c r="U975" s="908"/>
      <c r="V975" s="951"/>
      <c r="W975" s="951"/>
      <c r="X975" s="951"/>
      <c r="Y975" s="951"/>
      <c r="Z975" s="951"/>
    </row>
    <row r="976" spans="1:26" ht="12.75" customHeight="1">
      <c r="A976" s="900"/>
      <c r="B976" s="951"/>
      <c r="C976" s="908"/>
      <c r="D976" s="908"/>
      <c r="E976" s="908"/>
      <c r="F976" s="908"/>
      <c r="G976" s="951"/>
      <c r="H976" s="908"/>
      <c r="I976" s="908"/>
      <c r="J976" s="908"/>
      <c r="K976" s="908"/>
      <c r="L976" s="951"/>
      <c r="M976" s="908"/>
      <c r="N976" s="908"/>
      <c r="O976" s="908"/>
      <c r="P976" s="908"/>
      <c r="Q976" s="951"/>
      <c r="R976" s="908"/>
      <c r="S976" s="908"/>
      <c r="T976" s="908"/>
      <c r="U976" s="908"/>
      <c r="V976" s="951"/>
      <c r="W976" s="951"/>
      <c r="X976" s="951"/>
      <c r="Y976" s="951"/>
      <c r="Z976" s="951"/>
    </row>
    <row r="977" spans="1:26" ht="12.75" customHeight="1">
      <c r="A977" s="900"/>
      <c r="B977" s="951"/>
      <c r="C977" s="908"/>
      <c r="D977" s="908"/>
      <c r="E977" s="908"/>
      <c r="F977" s="908"/>
      <c r="G977" s="951"/>
      <c r="H977" s="908"/>
      <c r="I977" s="908"/>
      <c r="J977" s="908"/>
      <c r="K977" s="908"/>
      <c r="L977" s="951"/>
      <c r="M977" s="908"/>
      <c r="N977" s="908"/>
      <c r="O977" s="908"/>
      <c r="P977" s="908"/>
      <c r="Q977" s="951"/>
      <c r="R977" s="908"/>
      <c r="S977" s="908"/>
      <c r="T977" s="908"/>
      <c r="U977" s="908"/>
      <c r="V977" s="951"/>
      <c r="W977" s="951"/>
      <c r="X977" s="951"/>
      <c r="Y977" s="951"/>
      <c r="Z977" s="951"/>
    </row>
    <row r="978" spans="1:26" ht="12.75" customHeight="1">
      <c r="A978" s="900"/>
      <c r="B978" s="951"/>
      <c r="C978" s="908"/>
      <c r="D978" s="908"/>
      <c r="E978" s="908"/>
      <c r="F978" s="908"/>
      <c r="G978" s="951"/>
      <c r="H978" s="908"/>
      <c r="I978" s="908"/>
      <c r="J978" s="908"/>
      <c r="K978" s="908"/>
      <c r="L978" s="951"/>
      <c r="M978" s="908"/>
      <c r="N978" s="908"/>
      <c r="O978" s="908"/>
      <c r="P978" s="908"/>
      <c r="Q978" s="951"/>
      <c r="R978" s="908"/>
      <c r="S978" s="908"/>
      <c r="T978" s="908"/>
      <c r="U978" s="908"/>
      <c r="V978" s="951"/>
      <c r="W978" s="951"/>
      <c r="X978" s="951"/>
      <c r="Y978" s="951"/>
      <c r="Z978" s="951"/>
    </row>
    <row r="979" spans="1:26" ht="12.75" customHeight="1">
      <c r="A979" s="900"/>
      <c r="B979" s="951"/>
      <c r="C979" s="908"/>
      <c r="D979" s="908"/>
      <c r="E979" s="908"/>
      <c r="F979" s="908"/>
      <c r="G979" s="951"/>
      <c r="H979" s="908"/>
      <c r="I979" s="908"/>
      <c r="J979" s="908"/>
      <c r="K979" s="908"/>
      <c r="L979" s="951"/>
      <c r="M979" s="908"/>
      <c r="N979" s="908"/>
      <c r="O979" s="908"/>
      <c r="P979" s="908"/>
      <c r="Q979" s="951"/>
      <c r="R979" s="908"/>
      <c r="S979" s="908"/>
      <c r="T979" s="908"/>
      <c r="U979" s="908"/>
      <c r="V979" s="951"/>
      <c r="W979" s="951"/>
      <c r="X979" s="951"/>
      <c r="Y979" s="951"/>
      <c r="Z979" s="951"/>
    </row>
    <row r="980" spans="1:26" ht="12.75" customHeight="1">
      <c r="A980" s="900"/>
      <c r="B980" s="951"/>
      <c r="C980" s="908"/>
      <c r="D980" s="908"/>
      <c r="E980" s="908"/>
      <c r="F980" s="908"/>
      <c r="G980" s="951"/>
      <c r="H980" s="908"/>
      <c r="I980" s="908"/>
      <c r="J980" s="908"/>
      <c r="K980" s="908"/>
      <c r="L980" s="951"/>
      <c r="M980" s="908"/>
      <c r="N980" s="908"/>
      <c r="O980" s="908"/>
      <c r="P980" s="908"/>
      <c r="Q980" s="951"/>
      <c r="R980" s="908"/>
      <c r="S980" s="908"/>
      <c r="T980" s="908"/>
      <c r="U980" s="908"/>
      <c r="V980" s="951"/>
      <c r="W980" s="951"/>
      <c r="X980" s="951"/>
      <c r="Y980" s="951"/>
      <c r="Z980" s="951"/>
    </row>
    <row r="981" spans="1:26" ht="12.75" customHeight="1">
      <c r="A981" s="900"/>
      <c r="B981" s="951"/>
      <c r="C981" s="908"/>
      <c r="D981" s="908"/>
      <c r="E981" s="908"/>
      <c r="F981" s="908"/>
      <c r="G981" s="951"/>
      <c r="H981" s="908"/>
      <c r="I981" s="908"/>
      <c r="J981" s="908"/>
      <c r="K981" s="908"/>
      <c r="L981" s="951"/>
      <c r="M981" s="908"/>
      <c r="N981" s="908"/>
      <c r="O981" s="908"/>
      <c r="P981" s="908"/>
      <c r="Q981" s="951"/>
      <c r="R981" s="908"/>
      <c r="S981" s="908"/>
      <c r="T981" s="908"/>
      <c r="U981" s="908"/>
      <c r="V981" s="951"/>
      <c r="W981" s="951"/>
      <c r="X981" s="951"/>
      <c r="Y981" s="951"/>
      <c r="Z981" s="951"/>
    </row>
    <row r="982" spans="1:26" ht="12.75" customHeight="1">
      <c r="A982" s="900"/>
      <c r="B982" s="951"/>
      <c r="C982" s="908"/>
      <c r="D982" s="908"/>
      <c r="E982" s="908"/>
      <c r="F982" s="908"/>
      <c r="G982" s="951"/>
      <c r="H982" s="908"/>
      <c r="I982" s="908"/>
      <c r="J982" s="908"/>
      <c r="K982" s="908"/>
      <c r="L982" s="951"/>
      <c r="M982" s="908"/>
      <c r="N982" s="908"/>
      <c r="O982" s="908"/>
      <c r="P982" s="908"/>
      <c r="Q982" s="951"/>
      <c r="R982" s="908"/>
      <c r="S982" s="908"/>
      <c r="T982" s="908"/>
      <c r="U982" s="908"/>
      <c r="V982" s="951"/>
      <c r="W982" s="951"/>
      <c r="X982" s="951"/>
      <c r="Y982" s="951"/>
      <c r="Z982" s="951"/>
    </row>
    <row r="983" spans="1:26" ht="12.75" customHeight="1">
      <c r="A983" s="900"/>
      <c r="B983" s="951"/>
      <c r="C983" s="908"/>
      <c r="D983" s="908"/>
      <c r="E983" s="908"/>
      <c r="F983" s="908"/>
      <c r="G983" s="951"/>
      <c r="H983" s="908"/>
      <c r="I983" s="908"/>
      <c r="J983" s="908"/>
      <c r="K983" s="908"/>
      <c r="L983" s="951"/>
      <c r="M983" s="908"/>
      <c r="N983" s="908"/>
      <c r="O983" s="908"/>
      <c r="P983" s="908"/>
      <c r="Q983" s="951"/>
      <c r="R983" s="908"/>
      <c r="S983" s="908"/>
      <c r="T983" s="908"/>
      <c r="U983" s="908"/>
      <c r="V983" s="951"/>
      <c r="W983" s="951"/>
      <c r="X983" s="951"/>
      <c r="Y983" s="951"/>
      <c r="Z983" s="951"/>
    </row>
    <row r="984" spans="1:26" ht="12.75" customHeight="1">
      <c r="A984" s="900"/>
      <c r="B984" s="951"/>
      <c r="C984" s="908"/>
      <c r="D984" s="908"/>
      <c r="E984" s="908"/>
      <c r="F984" s="908"/>
      <c r="G984" s="951"/>
      <c r="H984" s="908"/>
      <c r="I984" s="908"/>
      <c r="J984" s="908"/>
      <c r="K984" s="908"/>
      <c r="L984" s="951"/>
      <c r="M984" s="908"/>
      <c r="N984" s="908"/>
      <c r="O984" s="908"/>
      <c r="P984" s="908"/>
      <c r="Q984" s="951"/>
      <c r="R984" s="908"/>
      <c r="S984" s="908"/>
      <c r="T984" s="908"/>
      <c r="U984" s="908"/>
      <c r="V984" s="951"/>
      <c r="W984" s="951"/>
      <c r="X984" s="951"/>
      <c r="Y984" s="951"/>
      <c r="Z984" s="951"/>
    </row>
    <row r="985" spans="1:26" ht="12.75" customHeight="1">
      <c r="A985" s="900"/>
      <c r="B985" s="951"/>
      <c r="C985" s="908"/>
      <c r="D985" s="908"/>
      <c r="E985" s="908"/>
      <c r="F985" s="908"/>
      <c r="G985" s="951"/>
      <c r="H985" s="908"/>
      <c r="I985" s="908"/>
      <c r="J985" s="908"/>
      <c r="K985" s="908"/>
      <c r="L985" s="951"/>
      <c r="M985" s="908"/>
      <c r="N985" s="908"/>
      <c r="O985" s="908"/>
      <c r="P985" s="908"/>
      <c r="Q985" s="951"/>
      <c r="R985" s="908"/>
      <c r="S985" s="908"/>
      <c r="T985" s="908"/>
      <c r="U985" s="908"/>
      <c r="V985" s="951"/>
      <c r="W985" s="951"/>
      <c r="X985" s="951"/>
      <c r="Y985" s="951"/>
      <c r="Z985" s="951"/>
    </row>
    <row r="986" spans="1:26" ht="12.75" customHeight="1">
      <c r="A986" s="900"/>
      <c r="B986" s="951"/>
      <c r="C986" s="908"/>
      <c r="D986" s="908"/>
      <c r="E986" s="908"/>
      <c r="F986" s="908"/>
      <c r="G986" s="951"/>
      <c r="H986" s="908"/>
      <c r="I986" s="908"/>
      <c r="J986" s="908"/>
      <c r="K986" s="908"/>
      <c r="L986" s="951"/>
      <c r="M986" s="908"/>
      <c r="N986" s="908"/>
      <c r="O986" s="908"/>
      <c r="P986" s="908"/>
      <c r="Q986" s="951"/>
      <c r="R986" s="908"/>
      <c r="S986" s="908"/>
      <c r="T986" s="908"/>
      <c r="U986" s="908"/>
      <c r="V986" s="951"/>
      <c r="W986" s="951"/>
      <c r="X986" s="951"/>
      <c r="Y986" s="951"/>
      <c r="Z986" s="951"/>
    </row>
    <row r="987" spans="1:26" ht="12.75" customHeight="1">
      <c r="A987" s="900"/>
      <c r="B987" s="951"/>
      <c r="C987" s="908"/>
      <c r="D987" s="908"/>
      <c r="E987" s="908"/>
      <c r="F987" s="908"/>
      <c r="G987" s="951"/>
      <c r="H987" s="908"/>
      <c r="I987" s="908"/>
      <c r="J987" s="908"/>
      <c r="K987" s="908"/>
      <c r="L987" s="951"/>
      <c r="M987" s="908"/>
      <c r="N987" s="908"/>
      <c r="O987" s="908"/>
      <c r="P987" s="908"/>
      <c r="Q987" s="951"/>
      <c r="R987" s="908"/>
      <c r="S987" s="908"/>
      <c r="T987" s="908"/>
      <c r="U987" s="908"/>
      <c r="V987" s="951"/>
      <c r="W987" s="951"/>
      <c r="X987" s="951"/>
      <c r="Y987" s="951"/>
      <c r="Z987" s="951"/>
    </row>
    <row r="988" spans="1:26" ht="12.75" customHeight="1">
      <c r="A988" s="900"/>
      <c r="B988" s="951"/>
      <c r="C988" s="908"/>
      <c r="D988" s="908"/>
      <c r="E988" s="908"/>
      <c r="F988" s="908"/>
      <c r="G988" s="951"/>
      <c r="H988" s="908"/>
      <c r="I988" s="908"/>
      <c r="J988" s="908"/>
      <c r="K988" s="908"/>
      <c r="L988" s="951"/>
      <c r="M988" s="908"/>
      <c r="N988" s="908"/>
      <c r="O988" s="908"/>
      <c r="P988" s="908"/>
      <c r="Q988" s="951"/>
      <c r="R988" s="908"/>
      <c r="S988" s="908"/>
      <c r="T988" s="908"/>
      <c r="U988" s="908"/>
      <c r="V988" s="951"/>
      <c r="W988" s="951"/>
      <c r="X988" s="951"/>
      <c r="Y988" s="951"/>
      <c r="Z988" s="951"/>
    </row>
    <row r="989" spans="1:26" ht="12.75" customHeight="1">
      <c r="A989" s="900"/>
      <c r="B989" s="951"/>
      <c r="C989" s="908"/>
      <c r="D989" s="908"/>
      <c r="E989" s="908"/>
      <c r="F989" s="908"/>
      <c r="G989" s="951"/>
      <c r="H989" s="908"/>
      <c r="I989" s="908"/>
      <c r="J989" s="908"/>
      <c r="K989" s="908"/>
      <c r="L989" s="951"/>
      <c r="M989" s="908"/>
      <c r="N989" s="908"/>
      <c r="O989" s="908"/>
      <c r="P989" s="908"/>
      <c r="Q989" s="951"/>
      <c r="R989" s="908"/>
      <c r="S989" s="908"/>
      <c r="T989" s="908"/>
      <c r="U989" s="908"/>
      <c r="V989" s="951"/>
      <c r="W989" s="951"/>
      <c r="X989" s="951"/>
      <c r="Y989" s="951"/>
      <c r="Z989" s="951"/>
    </row>
    <row r="990" spans="1:26" ht="12.75" customHeight="1">
      <c r="A990" s="900"/>
      <c r="B990" s="951"/>
      <c r="C990" s="908"/>
      <c r="D990" s="908"/>
      <c r="E990" s="908"/>
      <c r="F990" s="908"/>
      <c r="G990" s="951"/>
      <c r="H990" s="908"/>
      <c r="I990" s="908"/>
      <c r="J990" s="908"/>
      <c r="K990" s="908"/>
      <c r="L990" s="951"/>
      <c r="M990" s="908"/>
      <c r="N990" s="908"/>
      <c r="O990" s="908"/>
      <c r="P990" s="908"/>
      <c r="Q990" s="951"/>
      <c r="R990" s="908"/>
      <c r="S990" s="908"/>
      <c r="T990" s="908"/>
      <c r="U990" s="908"/>
      <c r="V990" s="951"/>
      <c r="W990" s="951"/>
      <c r="X990" s="951"/>
      <c r="Y990" s="951"/>
      <c r="Z990" s="951"/>
    </row>
    <row r="991" spans="1:26" ht="12.75" customHeight="1">
      <c r="A991" s="900"/>
      <c r="B991" s="951"/>
      <c r="C991" s="908"/>
      <c r="D991" s="908"/>
      <c r="E991" s="908"/>
      <c r="F991" s="908"/>
      <c r="G991" s="951"/>
      <c r="H991" s="908"/>
      <c r="I991" s="908"/>
      <c r="J991" s="908"/>
      <c r="K991" s="908"/>
      <c r="L991" s="951"/>
      <c r="M991" s="908"/>
      <c r="N991" s="908"/>
      <c r="O991" s="908"/>
      <c r="P991" s="908"/>
      <c r="Q991" s="951"/>
      <c r="R991" s="908"/>
      <c r="S991" s="908"/>
      <c r="T991" s="908"/>
      <c r="U991" s="908"/>
      <c r="V991" s="951"/>
      <c r="W991" s="951"/>
      <c r="X991" s="951"/>
      <c r="Y991" s="951"/>
      <c r="Z991" s="951"/>
    </row>
    <row r="992" spans="1:26" ht="12.75" customHeight="1">
      <c r="A992" s="900"/>
      <c r="B992" s="951"/>
      <c r="C992" s="908"/>
      <c r="D992" s="908"/>
      <c r="E992" s="908"/>
      <c r="F992" s="908"/>
      <c r="G992" s="951"/>
      <c r="H992" s="908"/>
      <c r="I992" s="908"/>
      <c r="J992" s="908"/>
      <c r="K992" s="908"/>
      <c r="L992" s="951"/>
      <c r="M992" s="908"/>
      <c r="N992" s="908"/>
      <c r="O992" s="908"/>
      <c r="P992" s="908"/>
      <c r="Q992" s="951"/>
      <c r="R992" s="908"/>
      <c r="S992" s="908"/>
      <c r="T992" s="908"/>
      <c r="U992" s="908"/>
      <c r="V992" s="951"/>
      <c r="W992" s="951"/>
      <c r="X992" s="951"/>
      <c r="Y992" s="951"/>
      <c r="Z992" s="951"/>
    </row>
    <row r="993" spans="1:26" ht="12.75" customHeight="1">
      <c r="A993" s="900"/>
      <c r="B993" s="951"/>
      <c r="C993" s="908"/>
      <c r="D993" s="908"/>
      <c r="E993" s="908"/>
      <c r="F993" s="908"/>
      <c r="G993" s="951"/>
      <c r="H993" s="908"/>
      <c r="I993" s="908"/>
      <c r="J993" s="908"/>
      <c r="K993" s="908"/>
      <c r="L993" s="951"/>
      <c r="M993" s="908"/>
      <c r="N993" s="908"/>
      <c r="O993" s="908"/>
      <c r="P993" s="908"/>
      <c r="Q993" s="951"/>
      <c r="R993" s="908"/>
      <c r="S993" s="908"/>
      <c r="T993" s="908"/>
      <c r="U993" s="908"/>
      <c r="V993" s="951"/>
      <c r="W993" s="951"/>
      <c r="X993" s="951"/>
      <c r="Y993" s="951"/>
      <c r="Z993" s="951"/>
    </row>
    <row r="994" spans="1:26" ht="12.75" customHeight="1">
      <c r="A994" s="900"/>
      <c r="B994" s="951"/>
      <c r="C994" s="908"/>
      <c r="D994" s="908"/>
      <c r="E994" s="908"/>
      <c r="F994" s="908"/>
      <c r="G994" s="951"/>
      <c r="H994" s="908"/>
      <c r="I994" s="908"/>
      <c r="J994" s="908"/>
      <c r="K994" s="908"/>
      <c r="L994" s="951"/>
      <c r="M994" s="908"/>
      <c r="N994" s="908"/>
      <c r="O994" s="908"/>
      <c r="P994" s="908"/>
      <c r="Q994" s="951"/>
      <c r="R994" s="908"/>
      <c r="S994" s="908"/>
      <c r="T994" s="908"/>
      <c r="U994" s="908"/>
      <c r="V994" s="951"/>
      <c r="W994" s="951"/>
      <c r="X994" s="951"/>
      <c r="Y994" s="951"/>
      <c r="Z994" s="951"/>
    </row>
    <row r="995" spans="1:26" ht="12.75" customHeight="1">
      <c r="A995" s="900"/>
      <c r="B995" s="951"/>
      <c r="C995" s="908"/>
      <c r="D995" s="908"/>
      <c r="E995" s="908"/>
      <c r="F995" s="908"/>
      <c r="G995" s="951"/>
      <c r="H995" s="908"/>
      <c r="I995" s="908"/>
      <c r="J995" s="908"/>
      <c r="K995" s="908"/>
      <c r="L995" s="951"/>
      <c r="M995" s="908"/>
      <c r="N995" s="908"/>
      <c r="O995" s="908"/>
      <c r="P995" s="908"/>
      <c r="Q995" s="951"/>
      <c r="R995" s="908"/>
      <c r="S995" s="908"/>
      <c r="T995" s="908"/>
      <c r="U995" s="908"/>
      <c r="V995" s="951"/>
      <c r="W995" s="951"/>
      <c r="X995" s="951"/>
      <c r="Y995" s="951"/>
      <c r="Z995" s="951"/>
    </row>
    <row r="996" spans="1:26" ht="12.75" customHeight="1">
      <c r="A996" s="900"/>
      <c r="B996" s="951"/>
      <c r="C996" s="908"/>
      <c r="D996" s="908"/>
      <c r="E996" s="908"/>
      <c r="F996" s="908"/>
      <c r="G996" s="951"/>
      <c r="H996" s="908"/>
      <c r="I996" s="908"/>
      <c r="J996" s="908"/>
      <c r="K996" s="908"/>
      <c r="L996" s="951"/>
      <c r="M996" s="908"/>
      <c r="N996" s="908"/>
      <c r="O996" s="908"/>
      <c r="P996" s="908"/>
      <c r="Q996" s="951"/>
      <c r="R996" s="908"/>
      <c r="S996" s="908"/>
      <c r="T996" s="908"/>
      <c r="U996" s="908"/>
      <c r="V996" s="951"/>
      <c r="W996" s="951"/>
      <c r="X996" s="951"/>
      <c r="Y996" s="951"/>
      <c r="Z996" s="951"/>
    </row>
    <row r="997" spans="1:26" ht="12.75" customHeight="1">
      <c r="A997" s="900"/>
      <c r="B997" s="951"/>
      <c r="C997" s="908"/>
      <c r="D997" s="908"/>
      <c r="E997" s="908"/>
      <c r="F997" s="908"/>
      <c r="G997" s="951"/>
      <c r="H997" s="908"/>
      <c r="I997" s="908"/>
      <c r="J997" s="908"/>
      <c r="K997" s="908"/>
      <c r="L997" s="951"/>
      <c r="M997" s="908"/>
      <c r="N997" s="908"/>
      <c r="O997" s="908"/>
      <c r="P997" s="908"/>
      <c r="Q997" s="951"/>
      <c r="R997" s="908"/>
      <c r="S997" s="908"/>
      <c r="T997" s="908"/>
      <c r="U997" s="908"/>
      <c r="V997" s="951"/>
      <c r="W997" s="951"/>
      <c r="X997" s="951"/>
      <c r="Y997" s="951"/>
      <c r="Z997" s="951"/>
    </row>
    <row r="998" spans="1:26" ht="12.75" customHeight="1">
      <c r="A998" s="900"/>
      <c r="B998" s="951"/>
      <c r="C998" s="908"/>
      <c r="D998" s="908"/>
      <c r="E998" s="908"/>
      <c r="F998" s="908"/>
      <c r="G998" s="951"/>
      <c r="H998" s="908"/>
      <c r="I998" s="908"/>
      <c r="J998" s="908"/>
      <c r="K998" s="908"/>
      <c r="L998" s="951"/>
      <c r="M998" s="908"/>
      <c r="N998" s="908"/>
      <c r="O998" s="908"/>
      <c r="P998" s="908"/>
      <c r="Q998" s="951"/>
      <c r="R998" s="908"/>
      <c r="S998" s="908"/>
      <c r="T998" s="908"/>
      <c r="U998" s="908"/>
      <c r="V998" s="951"/>
      <c r="W998" s="951"/>
      <c r="X998" s="951"/>
      <c r="Y998" s="951"/>
      <c r="Z998" s="951"/>
    </row>
    <row r="999" spans="1:26" ht="12.75" customHeight="1">
      <c r="A999" s="900"/>
      <c r="B999" s="951"/>
      <c r="C999" s="908"/>
      <c r="D999" s="908"/>
      <c r="E999" s="908"/>
      <c r="F999" s="908"/>
      <c r="G999" s="951"/>
      <c r="H999" s="908"/>
      <c r="I999" s="908"/>
      <c r="J999" s="908"/>
      <c r="K999" s="908"/>
      <c r="L999" s="951"/>
      <c r="M999" s="908"/>
      <c r="N999" s="908"/>
      <c r="O999" s="908"/>
      <c r="P999" s="908"/>
      <c r="Q999" s="951"/>
      <c r="R999" s="908"/>
      <c r="S999" s="908"/>
      <c r="T999" s="908"/>
      <c r="U999" s="908"/>
      <c r="V999" s="951"/>
      <c r="W999" s="951"/>
      <c r="X999" s="951"/>
      <c r="Y999" s="951"/>
      <c r="Z999" s="951"/>
    </row>
    <row r="1000" spans="1:26" ht="12.75" customHeight="1">
      <c r="A1000" s="900"/>
      <c r="B1000" s="951"/>
      <c r="C1000" s="908"/>
      <c r="D1000" s="908"/>
      <c r="E1000" s="908"/>
      <c r="F1000" s="908"/>
      <c r="G1000" s="951"/>
      <c r="H1000" s="908"/>
      <c r="I1000" s="908"/>
      <c r="J1000" s="908"/>
      <c r="K1000" s="908"/>
      <c r="L1000" s="951"/>
      <c r="M1000" s="908"/>
      <c r="N1000" s="908"/>
      <c r="O1000" s="908"/>
      <c r="P1000" s="908"/>
      <c r="Q1000" s="951"/>
      <c r="R1000" s="908"/>
      <c r="S1000" s="908"/>
      <c r="T1000" s="908"/>
      <c r="U1000" s="908"/>
      <c r="V1000" s="951"/>
      <c r="W1000" s="951"/>
      <c r="X1000" s="951"/>
      <c r="Y1000" s="951"/>
      <c r="Z1000" s="951"/>
    </row>
    <row r="1001" spans="1:26" ht="12.75" customHeight="1">
      <c r="A1001" s="900"/>
      <c r="B1001" s="951"/>
      <c r="C1001" s="908"/>
      <c r="D1001" s="908"/>
      <c r="E1001" s="908"/>
      <c r="F1001" s="908"/>
      <c r="G1001" s="951"/>
      <c r="H1001" s="908"/>
      <c r="I1001" s="908"/>
      <c r="J1001" s="908"/>
      <c r="K1001" s="908"/>
      <c r="L1001" s="951"/>
      <c r="M1001" s="908"/>
      <c r="N1001" s="908"/>
      <c r="O1001" s="908"/>
      <c r="P1001" s="908"/>
      <c r="Q1001" s="951"/>
      <c r="R1001" s="908"/>
      <c r="S1001" s="908"/>
      <c r="T1001" s="908"/>
      <c r="U1001" s="908"/>
      <c r="V1001" s="951"/>
      <c r="W1001" s="951"/>
      <c r="X1001" s="951"/>
      <c r="Y1001" s="951"/>
      <c r="Z1001" s="951"/>
    </row>
    <row r="1002" spans="1:26" ht="12.75" customHeight="1">
      <c r="A1002" s="900"/>
      <c r="B1002" s="951"/>
      <c r="C1002" s="908"/>
      <c r="D1002" s="908"/>
      <c r="E1002" s="908"/>
      <c r="F1002" s="908"/>
      <c r="G1002" s="951"/>
      <c r="H1002" s="908"/>
      <c r="I1002" s="908"/>
      <c r="J1002" s="908"/>
      <c r="K1002" s="908"/>
      <c r="L1002" s="951"/>
      <c r="M1002" s="908"/>
      <c r="N1002" s="908"/>
      <c r="O1002" s="908"/>
      <c r="P1002" s="908"/>
      <c r="Q1002" s="951"/>
      <c r="R1002" s="908"/>
      <c r="S1002" s="908"/>
      <c r="T1002" s="908"/>
      <c r="U1002" s="908"/>
      <c r="V1002" s="951"/>
      <c r="W1002" s="951"/>
      <c r="X1002" s="951"/>
      <c r="Y1002" s="951"/>
      <c r="Z1002" s="951"/>
    </row>
  </sheetData>
  <sheetProtection password="E4C2" sheet="1" objects="1" scenarios="1"/>
  <mergeCells count="4">
    <mergeCell ref="C1:F1"/>
    <mergeCell ref="H1:K1"/>
    <mergeCell ref="M1:P1"/>
    <mergeCell ref="R1:U1"/>
  </mergeCells>
  <pageMargins left="0.78740157480314965" right="0.19685039370078741" top="0.62992125984251968" bottom="0.55118110236220474" header="0.31496062992125984" footer="0.27559055118110237"/>
  <pageSetup paperSize="9" scale="61"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pageSetUpPr fitToPage="1"/>
  </sheetPr>
  <dimension ref="A1:U65"/>
  <sheetViews>
    <sheetView windowProtection="1" showZeros="0" zoomScaleNormal="100" zoomScaleSheetLayoutView="100" zoomScalePageLayoutView="90" workbookViewId="0">
      <pane xSplit="1" ySplit="3" topLeftCell="B4" activePane="bottomRight" state="frozen"/>
      <selection activeCell="F25" sqref="F25"/>
      <selection pane="topRight" activeCell="F25" sqref="F25"/>
      <selection pane="bottomLeft" activeCell="F25" sqref="F25"/>
      <selection pane="bottomRight" activeCell="K16" sqref="K16"/>
    </sheetView>
  </sheetViews>
  <sheetFormatPr defaultColWidth="9" defaultRowHeight="12.75"/>
  <cols>
    <col min="1" max="1" width="7.7109375" style="421" customWidth="1"/>
    <col min="2" max="2" width="40.7109375" style="422" customWidth="1"/>
    <col min="3" max="3" width="10.140625" style="423" customWidth="1"/>
    <col min="4" max="4" width="10.140625" style="424" customWidth="1"/>
    <col min="5" max="5" width="11.7109375" style="425" customWidth="1"/>
    <col min="6" max="6" width="14.28515625" style="426" customWidth="1"/>
    <col min="7" max="7" width="3.7109375" style="427" customWidth="1"/>
    <col min="8" max="8" width="10.140625" style="423" customWidth="1"/>
    <col min="9" max="9" width="10.140625" style="424" customWidth="1"/>
    <col min="10" max="10" width="11.7109375" style="425" customWidth="1"/>
    <col min="11" max="11" width="14.28515625" style="426" customWidth="1"/>
    <col min="12" max="12" width="3.7109375" style="427" customWidth="1"/>
    <col min="13" max="13" width="10.140625" style="423" customWidth="1"/>
    <col min="14" max="14" width="10.140625" style="424" customWidth="1"/>
    <col min="15" max="15" width="11.7109375" style="425" customWidth="1"/>
    <col min="16" max="16" width="14.28515625" style="426" customWidth="1"/>
    <col min="17" max="17" width="3.7109375" style="427" customWidth="1"/>
    <col min="18" max="18" width="10.140625" style="423" customWidth="1"/>
    <col min="19" max="19" width="10.140625" style="424" customWidth="1"/>
    <col min="20" max="20" width="11.7109375" style="425" customWidth="1"/>
    <col min="21" max="21" width="14.28515625" style="426" customWidth="1"/>
    <col min="22" max="16384" width="9" style="427"/>
  </cols>
  <sheetData>
    <row r="1" spans="1:21">
      <c r="C1" s="1141" t="s">
        <v>1265</v>
      </c>
      <c r="D1" s="1141"/>
      <c r="E1" s="1141"/>
      <c r="F1" s="1141"/>
      <c r="H1" s="1141" t="s">
        <v>1990</v>
      </c>
      <c r="I1" s="1141"/>
      <c r="J1" s="1141"/>
      <c r="K1" s="1141"/>
      <c r="M1" s="1141" t="s">
        <v>1991</v>
      </c>
      <c r="N1" s="1141"/>
      <c r="O1" s="1141"/>
      <c r="P1" s="1141"/>
      <c r="R1" s="1141" t="s">
        <v>1992</v>
      </c>
      <c r="S1" s="1141"/>
      <c r="T1" s="1141"/>
      <c r="U1" s="1141"/>
    </row>
    <row r="3" spans="1:21" s="428" customFormat="1" ht="24.95" customHeight="1">
      <c r="A3" s="428" t="s">
        <v>632</v>
      </c>
      <c r="B3" s="428" t="s">
        <v>633</v>
      </c>
      <c r="C3" s="428" t="s">
        <v>634</v>
      </c>
      <c r="D3" s="429" t="s">
        <v>635</v>
      </c>
      <c r="E3" s="430" t="s">
        <v>636</v>
      </c>
      <c r="F3" s="430" t="s">
        <v>637</v>
      </c>
      <c r="H3" s="428" t="s">
        <v>634</v>
      </c>
      <c r="I3" s="429" t="s">
        <v>635</v>
      </c>
      <c r="J3" s="430" t="s">
        <v>636</v>
      </c>
      <c r="K3" s="430" t="s">
        <v>637</v>
      </c>
      <c r="M3" s="428" t="s">
        <v>634</v>
      </c>
      <c r="N3" s="429" t="s">
        <v>635</v>
      </c>
      <c r="O3" s="430" t="s">
        <v>636</v>
      </c>
      <c r="P3" s="430" t="s">
        <v>637</v>
      </c>
      <c r="R3" s="428" t="s">
        <v>634</v>
      </c>
      <c r="S3" s="429" t="s">
        <v>635</v>
      </c>
      <c r="T3" s="430" t="s">
        <v>636</v>
      </c>
      <c r="U3" s="430" t="s">
        <v>637</v>
      </c>
    </row>
    <row r="4" spans="1:21" s="412" customFormat="1">
      <c r="A4" s="407"/>
      <c r="B4" s="408"/>
      <c r="C4" s="409"/>
      <c r="D4" s="410"/>
      <c r="E4" s="411"/>
      <c r="F4" s="411"/>
      <c r="H4" s="409"/>
      <c r="I4" s="410"/>
      <c r="J4" s="411"/>
      <c r="K4" s="411"/>
      <c r="M4" s="409"/>
      <c r="N4" s="410"/>
      <c r="O4" s="411"/>
      <c r="P4" s="411"/>
      <c r="R4" s="409"/>
      <c r="S4" s="410"/>
      <c r="T4" s="411"/>
      <c r="U4" s="411"/>
    </row>
    <row r="5" spans="1:21" s="433" customFormat="1" ht="20.100000000000001" customHeight="1">
      <c r="A5" s="442" t="s">
        <v>674</v>
      </c>
      <c r="B5" s="443" t="s">
        <v>4</v>
      </c>
    </row>
    <row r="6" spans="1:21">
      <c r="A6" s="407"/>
      <c r="B6" s="434"/>
    </row>
    <row r="7" spans="1:21" ht="13.5" customHeight="1">
      <c r="A7" s="407"/>
      <c r="B7" s="434" t="s">
        <v>43</v>
      </c>
    </row>
    <row r="8" spans="1:21" ht="210.75" customHeight="1">
      <c r="B8" s="408" t="s">
        <v>652</v>
      </c>
    </row>
    <row r="9" spans="1:21" ht="42" customHeight="1">
      <c r="B9" s="408" t="s">
        <v>653</v>
      </c>
    </row>
    <row r="10" spans="1:21" ht="156" customHeight="1">
      <c r="B10" s="408" t="s">
        <v>719</v>
      </c>
    </row>
    <row r="11" spans="1:21" ht="139.5" customHeight="1">
      <c r="B11" s="408" t="s">
        <v>49</v>
      </c>
    </row>
    <row r="12" spans="1:21" ht="205.5" customHeight="1">
      <c r="B12" s="408" t="s">
        <v>5</v>
      </c>
    </row>
    <row r="13" spans="1:21">
      <c r="B13" s="408"/>
    </row>
    <row r="14" spans="1:21" s="372" customFormat="1" ht="111" customHeight="1">
      <c r="A14" s="435" t="s">
        <v>737</v>
      </c>
      <c r="B14" s="278" t="s">
        <v>1912</v>
      </c>
      <c r="C14" s="409" t="s">
        <v>2</v>
      </c>
      <c r="D14" s="436">
        <v>90</v>
      </c>
      <c r="E14" s="1108"/>
      <c r="F14" s="436">
        <f>D14*E14</f>
        <v>0</v>
      </c>
      <c r="G14" s="437"/>
      <c r="H14" s="409" t="s">
        <v>2</v>
      </c>
      <c r="I14" s="436">
        <v>90</v>
      </c>
      <c r="J14" s="436">
        <f>E14</f>
        <v>0</v>
      </c>
      <c r="K14" s="436">
        <f>I14*J14</f>
        <v>0</v>
      </c>
      <c r="L14" s="437"/>
      <c r="M14" s="409" t="s">
        <v>2</v>
      </c>
      <c r="N14" s="436"/>
      <c r="O14" s="436">
        <f>E14</f>
        <v>0</v>
      </c>
      <c r="P14" s="436">
        <f>N14*O14</f>
        <v>0</v>
      </c>
      <c r="Q14" s="437"/>
      <c r="R14" s="409" t="s">
        <v>2</v>
      </c>
      <c r="S14" s="436"/>
      <c r="T14" s="436">
        <f>E14</f>
        <v>0</v>
      </c>
      <c r="U14" s="436">
        <f>S14*T14</f>
        <v>0</v>
      </c>
    </row>
    <row r="15" spans="1:21">
      <c r="B15" s="408"/>
      <c r="J15" s="436">
        <f t="shared" ref="J15:J28" si="0">E15</f>
        <v>0</v>
      </c>
      <c r="O15" s="436">
        <f t="shared" ref="O15:O28" si="1">E15</f>
        <v>0</v>
      </c>
      <c r="T15" s="436">
        <f t="shared" ref="T15:T28" si="2">E15</f>
        <v>0</v>
      </c>
    </row>
    <row r="16" spans="1:21" ht="75.75" customHeight="1">
      <c r="A16" s="407" t="s">
        <v>738</v>
      </c>
      <c r="B16" s="408" t="s">
        <v>846</v>
      </c>
      <c r="C16" s="438"/>
      <c r="D16" s="426"/>
      <c r="H16" s="438"/>
      <c r="I16" s="426"/>
      <c r="J16" s="436">
        <f t="shared" si="0"/>
        <v>0</v>
      </c>
      <c r="M16" s="438"/>
      <c r="N16" s="426"/>
      <c r="O16" s="436">
        <f t="shared" si="1"/>
        <v>0</v>
      </c>
      <c r="R16" s="438"/>
      <c r="S16" s="426"/>
      <c r="T16" s="436">
        <f t="shared" si="2"/>
        <v>0</v>
      </c>
    </row>
    <row r="17" spans="1:21" ht="53.25" customHeight="1">
      <c r="A17" s="407"/>
      <c r="B17" s="408" t="s">
        <v>842</v>
      </c>
      <c r="C17" s="409" t="s">
        <v>2</v>
      </c>
      <c r="D17" s="436">
        <v>40</v>
      </c>
      <c r="E17" s="1108"/>
      <c r="F17" s="363"/>
      <c r="G17" s="444"/>
      <c r="H17" s="409" t="s">
        <v>2</v>
      </c>
      <c r="I17" s="436">
        <v>40</v>
      </c>
      <c r="J17" s="436">
        <f t="shared" si="0"/>
        <v>0</v>
      </c>
      <c r="K17" s="363">
        <f>I17*J17</f>
        <v>0</v>
      </c>
      <c r="L17" s="444"/>
      <c r="M17" s="409" t="s">
        <v>2</v>
      </c>
      <c r="N17" s="436"/>
      <c r="O17" s="436">
        <f t="shared" si="1"/>
        <v>0</v>
      </c>
      <c r="P17" s="363">
        <f>N17*O17</f>
        <v>0</v>
      </c>
      <c r="Q17" s="444"/>
      <c r="R17" s="409" t="s">
        <v>2</v>
      </c>
      <c r="S17" s="436"/>
      <c r="T17" s="436">
        <f t="shared" si="2"/>
        <v>0</v>
      </c>
      <c r="U17" s="363">
        <f>S17*T17</f>
        <v>0</v>
      </c>
    </row>
    <row r="18" spans="1:21" ht="13.15" customHeight="1">
      <c r="A18" s="407"/>
      <c r="B18" s="408"/>
      <c r="C18" s="438"/>
      <c r="D18" s="426"/>
      <c r="H18" s="438"/>
      <c r="I18" s="426"/>
      <c r="J18" s="436">
        <f t="shared" si="0"/>
        <v>0</v>
      </c>
      <c r="M18" s="438"/>
      <c r="N18" s="426"/>
      <c r="O18" s="436">
        <f t="shared" si="1"/>
        <v>0</v>
      </c>
      <c r="R18" s="438"/>
      <c r="S18" s="426"/>
      <c r="T18" s="436">
        <f t="shared" si="2"/>
        <v>0</v>
      </c>
    </row>
    <row r="19" spans="1:21" ht="63.75">
      <c r="A19" s="435" t="s">
        <v>739</v>
      </c>
      <c r="B19" s="408" t="s">
        <v>1144</v>
      </c>
      <c r="C19" s="438"/>
      <c r="D19" s="426"/>
      <c r="H19" s="438"/>
      <c r="I19" s="426"/>
      <c r="J19" s="436">
        <f t="shared" si="0"/>
        <v>0</v>
      </c>
      <c r="M19" s="438"/>
      <c r="N19" s="426"/>
      <c r="O19" s="436">
        <f t="shared" si="1"/>
        <v>0</v>
      </c>
      <c r="R19" s="438"/>
      <c r="S19" s="426"/>
      <c r="T19" s="436">
        <f t="shared" si="2"/>
        <v>0</v>
      </c>
    </row>
    <row r="20" spans="1:21" ht="13.5" customHeight="1">
      <c r="A20" s="407"/>
      <c r="B20" s="408" t="s">
        <v>998</v>
      </c>
      <c r="C20" s="438" t="s">
        <v>2</v>
      </c>
      <c r="D20" s="426">
        <v>0.6</v>
      </c>
      <c r="E20" s="1109"/>
      <c r="F20" s="391">
        <f>D20*E20</f>
        <v>0</v>
      </c>
      <c r="H20" s="438" t="s">
        <v>2</v>
      </c>
      <c r="I20" s="426">
        <v>0.6</v>
      </c>
      <c r="J20" s="436">
        <f t="shared" si="0"/>
        <v>0</v>
      </c>
      <c r="K20" s="391">
        <f>I20*J20</f>
        <v>0</v>
      </c>
      <c r="M20" s="438" t="s">
        <v>2</v>
      </c>
      <c r="N20" s="426"/>
      <c r="O20" s="436">
        <f t="shared" si="1"/>
        <v>0</v>
      </c>
      <c r="P20" s="391">
        <f>N20*O20</f>
        <v>0</v>
      </c>
      <c r="R20" s="438" t="s">
        <v>2</v>
      </c>
      <c r="S20" s="426"/>
      <c r="T20" s="436">
        <f t="shared" si="2"/>
        <v>0</v>
      </c>
      <c r="U20" s="391">
        <f>S20*T20</f>
        <v>0</v>
      </c>
    </row>
    <row r="21" spans="1:21" ht="13.15" customHeight="1">
      <c r="A21" s="407"/>
      <c r="B21" s="408"/>
      <c r="C21" s="438"/>
      <c r="D21" s="426"/>
      <c r="H21" s="438"/>
      <c r="I21" s="426"/>
      <c r="J21" s="436">
        <f t="shared" si="0"/>
        <v>0</v>
      </c>
      <c r="M21" s="438"/>
      <c r="N21" s="426"/>
      <c r="O21" s="436">
        <f t="shared" si="1"/>
        <v>0</v>
      </c>
      <c r="R21" s="438"/>
      <c r="S21" s="426"/>
      <c r="T21" s="436">
        <f t="shared" si="2"/>
        <v>0</v>
      </c>
    </row>
    <row r="22" spans="1:21" s="439" customFormat="1" ht="86.25" customHeight="1">
      <c r="A22" s="435" t="s">
        <v>740</v>
      </c>
      <c r="B22" s="278" t="s">
        <v>841</v>
      </c>
      <c r="C22" s="374"/>
      <c r="D22" s="370"/>
      <c r="E22" s="371"/>
      <c r="F22" s="370"/>
      <c r="H22" s="374"/>
      <c r="I22" s="370"/>
      <c r="J22" s="436">
        <f t="shared" si="0"/>
        <v>0</v>
      </c>
      <c r="K22" s="370"/>
      <c r="M22" s="374"/>
      <c r="N22" s="370"/>
      <c r="O22" s="436">
        <f t="shared" si="1"/>
        <v>0</v>
      </c>
      <c r="P22" s="370"/>
      <c r="R22" s="374"/>
      <c r="S22" s="370"/>
      <c r="T22" s="436">
        <f t="shared" si="2"/>
        <v>0</v>
      </c>
      <c r="U22" s="370"/>
    </row>
    <row r="23" spans="1:21" s="439" customFormat="1" ht="32.25" customHeight="1">
      <c r="A23" s="374"/>
      <c r="B23" s="278" t="s">
        <v>840</v>
      </c>
      <c r="C23" s="400" t="s">
        <v>2</v>
      </c>
      <c r="D23" s="283">
        <v>40</v>
      </c>
      <c r="E23" s="1078"/>
      <c r="F23" s="283">
        <f>D23*E23</f>
        <v>0</v>
      </c>
      <c r="G23" s="445"/>
      <c r="H23" s="400" t="s">
        <v>2</v>
      </c>
      <c r="I23" s="283">
        <v>40</v>
      </c>
      <c r="J23" s="436">
        <f t="shared" si="0"/>
        <v>0</v>
      </c>
      <c r="K23" s="283">
        <f>I23*J23</f>
        <v>0</v>
      </c>
      <c r="L23" s="445"/>
      <c r="M23" s="400" t="s">
        <v>2</v>
      </c>
      <c r="N23" s="283"/>
      <c r="O23" s="436">
        <f t="shared" si="1"/>
        <v>0</v>
      </c>
      <c r="P23" s="283">
        <f>N23*O23</f>
        <v>0</v>
      </c>
      <c r="Q23" s="445"/>
      <c r="R23" s="400" t="s">
        <v>2</v>
      </c>
      <c r="S23" s="283"/>
      <c r="T23" s="436">
        <f t="shared" si="2"/>
        <v>0</v>
      </c>
      <c r="U23" s="283">
        <f>S23*T23</f>
        <v>0</v>
      </c>
    </row>
    <row r="24" spans="1:21" s="439" customFormat="1" ht="13.15" customHeight="1">
      <c r="A24" s="374"/>
      <c r="B24" s="278"/>
      <c r="C24" s="374"/>
      <c r="D24" s="370"/>
      <c r="E24" s="371"/>
      <c r="F24" s="370"/>
      <c r="H24" s="374"/>
      <c r="I24" s="370"/>
      <c r="J24" s="436">
        <f t="shared" si="0"/>
        <v>0</v>
      </c>
      <c r="K24" s="370"/>
      <c r="M24" s="374"/>
      <c r="N24" s="370"/>
      <c r="O24" s="436">
        <f t="shared" si="1"/>
        <v>0</v>
      </c>
      <c r="P24" s="370"/>
      <c r="R24" s="374"/>
      <c r="S24" s="370"/>
      <c r="T24" s="436">
        <f t="shared" si="2"/>
        <v>0</v>
      </c>
      <c r="U24" s="370"/>
    </row>
    <row r="25" spans="1:21" s="439" customFormat="1" ht="84.75" customHeight="1">
      <c r="A25" s="407" t="s">
        <v>741</v>
      </c>
      <c r="B25" s="278" t="s">
        <v>847</v>
      </c>
      <c r="C25" s="374"/>
      <c r="D25" s="370"/>
      <c r="E25" s="371"/>
      <c r="F25" s="370"/>
      <c r="H25" s="374"/>
      <c r="I25" s="370"/>
      <c r="J25" s="436">
        <f t="shared" si="0"/>
        <v>0</v>
      </c>
      <c r="K25" s="370"/>
      <c r="M25" s="374"/>
      <c r="N25" s="370"/>
      <c r="O25" s="436">
        <f t="shared" si="1"/>
        <v>0</v>
      </c>
      <c r="P25" s="370"/>
      <c r="R25" s="374"/>
      <c r="S25" s="370"/>
      <c r="T25" s="436">
        <f t="shared" si="2"/>
        <v>0</v>
      </c>
      <c r="U25" s="370"/>
    </row>
    <row r="26" spans="1:21" s="439" customFormat="1" ht="32.25" customHeight="1">
      <c r="A26" s="374"/>
      <c r="B26" s="278" t="s">
        <v>840</v>
      </c>
      <c r="C26" s="400" t="s">
        <v>2</v>
      </c>
      <c r="D26" s="283">
        <v>25</v>
      </c>
      <c r="E26" s="1078"/>
      <c r="F26" s="283">
        <f>D26*E26</f>
        <v>0</v>
      </c>
      <c r="G26" s="445"/>
      <c r="H26" s="400" t="s">
        <v>2</v>
      </c>
      <c r="I26" s="283">
        <v>25</v>
      </c>
      <c r="J26" s="436">
        <f t="shared" si="0"/>
        <v>0</v>
      </c>
      <c r="K26" s="283">
        <f>I26*J26</f>
        <v>0</v>
      </c>
      <c r="L26" s="445"/>
      <c r="M26" s="400" t="s">
        <v>2</v>
      </c>
      <c r="N26" s="283"/>
      <c r="O26" s="436">
        <f t="shared" si="1"/>
        <v>0</v>
      </c>
      <c r="P26" s="283">
        <f>N26*O26</f>
        <v>0</v>
      </c>
      <c r="Q26" s="445"/>
      <c r="R26" s="400" t="s">
        <v>2</v>
      </c>
      <c r="S26" s="283"/>
      <c r="T26" s="436">
        <f t="shared" si="2"/>
        <v>0</v>
      </c>
      <c r="U26" s="283">
        <f>S26*T26</f>
        <v>0</v>
      </c>
    </row>
    <row r="27" spans="1:21" s="439" customFormat="1" ht="13.15" customHeight="1">
      <c r="A27" s="374"/>
      <c r="B27" s="278"/>
      <c r="C27" s="374"/>
      <c r="D27" s="370"/>
      <c r="E27" s="371"/>
      <c r="F27" s="370"/>
      <c r="H27" s="374"/>
      <c r="I27" s="370"/>
      <c r="J27" s="436">
        <f t="shared" si="0"/>
        <v>0</v>
      </c>
      <c r="K27" s="370"/>
      <c r="M27" s="374"/>
      <c r="N27" s="370"/>
      <c r="O27" s="436">
        <f t="shared" si="1"/>
        <v>0</v>
      </c>
      <c r="P27" s="370"/>
      <c r="R27" s="374"/>
      <c r="S27" s="370"/>
      <c r="T27" s="436">
        <f t="shared" si="2"/>
        <v>0</v>
      </c>
      <c r="U27" s="370"/>
    </row>
    <row r="28" spans="1:21" ht="84.75" customHeight="1">
      <c r="A28" s="407" t="s">
        <v>742</v>
      </c>
      <c r="B28" s="408" t="s">
        <v>843</v>
      </c>
      <c r="C28" s="409" t="s">
        <v>2</v>
      </c>
      <c r="D28" s="436">
        <v>30</v>
      </c>
      <c r="E28" s="1108"/>
      <c r="F28" s="363">
        <f>D28*E28</f>
        <v>0</v>
      </c>
      <c r="G28" s="444"/>
      <c r="H28" s="409" t="s">
        <v>2</v>
      </c>
      <c r="I28" s="436">
        <v>30</v>
      </c>
      <c r="J28" s="436">
        <f t="shared" si="0"/>
        <v>0</v>
      </c>
      <c r="K28" s="363">
        <f>I28*J28</f>
        <v>0</v>
      </c>
      <c r="L28" s="444"/>
      <c r="M28" s="409" t="s">
        <v>2</v>
      </c>
      <c r="N28" s="436"/>
      <c r="O28" s="436">
        <f t="shared" si="1"/>
        <v>0</v>
      </c>
      <c r="P28" s="363">
        <f>N28*O28</f>
        <v>0</v>
      </c>
      <c r="Q28" s="444"/>
      <c r="R28" s="409" t="s">
        <v>2</v>
      </c>
      <c r="S28" s="436"/>
      <c r="T28" s="436">
        <f t="shared" si="2"/>
        <v>0</v>
      </c>
      <c r="U28" s="363">
        <f>S28*T28</f>
        <v>0</v>
      </c>
    </row>
    <row r="29" spans="1:21" ht="13.15" customHeight="1">
      <c r="A29" s="407"/>
      <c r="B29" s="408"/>
      <c r="C29" s="438"/>
      <c r="D29" s="426"/>
      <c r="F29" s="391"/>
      <c r="H29" s="438"/>
      <c r="I29" s="426"/>
      <c r="K29" s="391"/>
      <c r="M29" s="438"/>
      <c r="N29" s="426"/>
      <c r="P29" s="391"/>
      <c r="R29" s="438"/>
      <c r="S29" s="426"/>
      <c r="U29" s="391"/>
    </row>
    <row r="30" spans="1:21" s="433" customFormat="1" ht="20.100000000000001" customHeight="1">
      <c r="A30" s="431" t="s">
        <v>804</v>
      </c>
      <c r="B30" s="432" t="s">
        <v>2072</v>
      </c>
      <c r="C30" s="446"/>
      <c r="D30" s="447"/>
      <c r="E30" s="448"/>
      <c r="F30" s="448">
        <f>SUM(F7:F29)</f>
        <v>0</v>
      </c>
      <c r="H30" s="449"/>
      <c r="I30" s="447"/>
      <c r="J30" s="448"/>
      <c r="K30" s="448">
        <f>SUM(K7:K29)</f>
        <v>0</v>
      </c>
      <c r="M30" s="450"/>
      <c r="N30" s="447"/>
      <c r="O30" s="448"/>
      <c r="P30" s="448">
        <f>SUM(P14:P28)</f>
        <v>0</v>
      </c>
      <c r="R30" s="450"/>
      <c r="S30" s="447"/>
      <c r="T30" s="448"/>
      <c r="U30" s="448">
        <f>SUM(U14:U28)</f>
        <v>0</v>
      </c>
    </row>
    <row r="31" spans="1:21">
      <c r="B31" s="434"/>
      <c r="C31" s="438"/>
      <c r="H31" s="438"/>
      <c r="M31" s="438"/>
      <c r="R31" s="438"/>
    </row>
    <row r="39" spans="1:21" s="441" customFormat="1" ht="13.15" customHeight="1">
      <c r="A39" s="407"/>
      <c r="B39" s="408"/>
      <c r="C39" s="438"/>
      <c r="D39" s="424"/>
      <c r="E39" s="425"/>
      <c r="F39" s="426"/>
      <c r="H39" s="438"/>
      <c r="I39" s="424"/>
      <c r="J39" s="425"/>
      <c r="K39" s="426"/>
      <c r="M39" s="438"/>
      <c r="N39" s="424"/>
      <c r="O39" s="425"/>
      <c r="P39" s="426"/>
      <c r="R39" s="438"/>
      <c r="S39" s="424"/>
      <c r="T39" s="425"/>
      <c r="U39" s="426"/>
    </row>
    <row r="40" spans="1:21" s="441" customFormat="1" ht="13.15" customHeight="1">
      <c r="A40" s="407"/>
      <c r="B40" s="408"/>
      <c r="C40" s="438"/>
      <c r="D40" s="424"/>
      <c r="E40" s="425"/>
      <c r="F40" s="426"/>
      <c r="H40" s="438"/>
      <c r="I40" s="424"/>
      <c r="J40" s="425"/>
      <c r="K40" s="426"/>
      <c r="M40" s="438"/>
      <c r="N40" s="424"/>
      <c r="O40" s="425"/>
      <c r="P40" s="426"/>
      <c r="R40" s="438"/>
      <c r="S40" s="424"/>
      <c r="T40" s="425"/>
      <c r="U40" s="426"/>
    </row>
    <row r="41" spans="1:21" s="441" customFormat="1" ht="13.15" customHeight="1">
      <c r="A41" s="407"/>
      <c r="B41" s="408"/>
      <c r="C41" s="438"/>
      <c r="D41" s="424"/>
      <c r="E41" s="425"/>
      <c r="F41" s="426"/>
      <c r="H41" s="438"/>
      <c r="I41" s="424"/>
      <c r="J41" s="425"/>
      <c r="K41" s="426"/>
      <c r="M41" s="438"/>
      <c r="N41" s="424"/>
      <c r="O41" s="425"/>
      <c r="P41" s="426"/>
      <c r="R41" s="438"/>
      <c r="S41" s="424"/>
      <c r="T41" s="425"/>
      <c r="U41" s="426"/>
    </row>
    <row r="42" spans="1:21" s="441" customFormat="1" ht="13.15" customHeight="1">
      <c r="A42" s="407"/>
      <c r="B42" s="408"/>
      <c r="C42" s="438"/>
      <c r="D42" s="424"/>
      <c r="E42" s="425"/>
      <c r="F42" s="426"/>
      <c r="H42" s="438"/>
      <c r="I42" s="424"/>
      <c r="J42" s="425"/>
      <c r="K42" s="426"/>
      <c r="M42" s="438"/>
      <c r="N42" s="424"/>
      <c r="O42" s="425"/>
      <c r="P42" s="426"/>
      <c r="R42" s="438"/>
      <c r="S42" s="424"/>
      <c r="T42" s="425"/>
      <c r="U42" s="426"/>
    </row>
    <row r="43" spans="1:21" s="441" customFormat="1" ht="13.15" customHeight="1">
      <c r="A43" s="407"/>
      <c r="B43" s="408"/>
      <c r="C43" s="438"/>
      <c r="D43" s="424"/>
      <c r="E43" s="425"/>
      <c r="F43" s="426"/>
      <c r="H43" s="438"/>
      <c r="I43" s="424"/>
      <c r="J43" s="425"/>
      <c r="K43" s="426"/>
      <c r="M43" s="438"/>
      <c r="N43" s="424"/>
      <c r="O43" s="425"/>
      <c r="P43" s="426"/>
      <c r="R43" s="438"/>
      <c r="S43" s="424"/>
      <c r="T43" s="425"/>
      <c r="U43" s="426"/>
    </row>
    <row r="44" spans="1:21" s="441" customFormat="1" ht="13.15" customHeight="1">
      <c r="A44" s="407"/>
      <c r="B44" s="408"/>
      <c r="C44" s="438"/>
      <c r="D44" s="424"/>
      <c r="E44" s="425"/>
      <c r="F44" s="426"/>
      <c r="H44" s="438"/>
      <c r="I44" s="424"/>
      <c r="J44" s="425"/>
      <c r="K44" s="426"/>
      <c r="M44" s="438"/>
      <c r="N44" s="424"/>
      <c r="O44" s="425"/>
      <c r="P44" s="426"/>
      <c r="R44" s="438"/>
      <c r="S44" s="424"/>
      <c r="T44" s="425"/>
      <c r="U44" s="426"/>
    </row>
    <row r="45" spans="1:21" s="441" customFormat="1" ht="13.15" customHeight="1">
      <c r="A45" s="407"/>
      <c r="B45" s="408"/>
      <c r="C45" s="438"/>
      <c r="D45" s="424"/>
      <c r="E45" s="425"/>
      <c r="F45" s="426"/>
      <c r="H45" s="438"/>
      <c r="I45" s="424"/>
      <c r="J45" s="425"/>
      <c r="K45" s="426"/>
      <c r="M45" s="438"/>
      <c r="N45" s="424"/>
      <c r="O45" s="425"/>
      <c r="P45" s="426"/>
      <c r="R45" s="438"/>
      <c r="S45" s="424"/>
      <c r="T45" s="425"/>
      <c r="U45" s="426"/>
    </row>
    <row r="46" spans="1:21" s="441" customFormat="1" ht="13.15" customHeight="1">
      <c r="A46" s="407"/>
      <c r="B46" s="408"/>
      <c r="C46" s="438"/>
      <c r="D46" s="424"/>
      <c r="E46" s="425"/>
      <c r="F46" s="426"/>
      <c r="H46" s="438"/>
      <c r="I46" s="424"/>
      <c r="J46" s="425"/>
      <c r="K46" s="426"/>
      <c r="M46" s="438"/>
      <c r="N46" s="424"/>
      <c r="O46" s="425"/>
      <c r="P46" s="426"/>
      <c r="R46" s="438"/>
      <c r="S46" s="424"/>
      <c r="T46" s="425"/>
      <c r="U46" s="426"/>
    </row>
    <row r="47" spans="1:21" s="441" customFormat="1" ht="13.15" customHeight="1">
      <c r="A47" s="407"/>
      <c r="B47" s="408"/>
      <c r="C47" s="438"/>
      <c r="D47" s="424"/>
      <c r="E47" s="425"/>
      <c r="F47" s="426"/>
      <c r="H47" s="438"/>
      <c r="I47" s="424"/>
      <c r="J47" s="425"/>
      <c r="K47" s="426"/>
      <c r="M47" s="438"/>
      <c r="N47" s="424"/>
      <c r="O47" s="425"/>
      <c r="P47" s="426"/>
      <c r="R47" s="438"/>
      <c r="S47" s="424"/>
      <c r="T47" s="425"/>
      <c r="U47" s="426"/>
    </row>
    <row r="48" spans="1:21" s="441" customFormat="1" ht="13.15" customHeight="1">
      <c r="A48" s="407"/>
      <c r="B48" s="408"/>
      <c r="C48" s="438"/>
      <c r="D48" s="424"/>
      <c r="E48" s="425"/>
      <c r="F48" s="426"/>
      <c r="H48" s="438"/>
      <c r="I48" s="424"/>
      <c r="J48" s="425"/>
      <c r="K48" s="426"/>
      <c r="M48" s="438"/>
      <c r="N48" s="424"/>
      <c r="O48" s="425"/>
      <c r="P48" s="426"/>
      <c r="R48" s="438"/>
      <c r="S48" s="424"/>
      <c r="T48" s="425"/>
      <c r="U48" s="426"/>
    </row>
    <row r="49" spans="1:21" s="441" customFormat="1" ht="13.15" customHeight="1">
      <c r="A49" s="407"/>
      <c r="B49" s="408"/>
      <c r="C49" s="438"/>
      <c r="D49" s="424"/>
      <c r="E49" s="425"/>
      <c r="F49" s="426"/>
      <c r="H49" s="438"/>
      <c r="I49" s="424"/>
      <c r="J49" s="425"/>
      <c r="K49" s="426"/>
      <c r="M49" s="438"/>
      <c r="N49" s="424"/>
      <c r="O49" s="425"/>
      <c r="P49" s="426"/>
      <c r="R49" s="438"/>
      <c r="S49" s="424"/>
      <c r="T49" s="425"/>
      <c r="U49" s="426"/>
    </row>
    <row r="50" spans="1:21" s="441" customFormat="1" ht="13.15" customHeight="1">
      <c r="A50" s="407"/>
      <c r="B50" s="408"/>
      <c r="C50" s="438"/>
      <c r="D50" s="424"/>
      <c r="E50" s="425"/>
      <c r="F50" s="426"/>
      <c r="H50" s="438"/>
      <c r="I50" s="424"/>
      <c r="J50" s="425"/>
      <c r="K50" s="426"/>
      <c r="M50" s="438"/>
      <c r="N50" s="424"/>
      <c r="O50" s="425"/>
      <c r="P50" s="426"/>
      <c r="R50" s="438"/>
      <c r="S50" s="424"/>
      <c r="T50" s="425"/>
      <c r="U50" s="426"/>
    </row>
    <row r="51" spans="1:21" s="441" customFormat="1" ht="13.15" customHeight="1">
      <c r="A51" s="407"/>
      <c r="B51" s="408"/>
      <c r="C51" s="438"/>
      <c r="D51" s="424"/>
      <c r="E51" s="425"/>
      <c r="F51" s="426"/>
      <c r="H51" s="438"/>
      <c r="I51" s="424"/>
      <c r="J51" s="425"/>
      <c r="K51" s="426"/>
      <c r="M51" s="438"/>
      <c r="N51" s="424"/>
      <c r="O51" s="425"/>
      <c r="P51" s="426"/>
      <c r="R51" s="438"/>
      <c r="S51" s="424"/>
      <c r="T51" s="425"/>
      <c r="U51" s="426"/>
    </row>
    <row r="52" spans="1:21" s="441" customFormat="1" ht="13.15" customHeight="1">
      <c r="A52" s="407"/>
      <c r="B52" s="408"/>
      <c r="C52" s="438"/>
      <c r="D52" s="424"/>
      <c r="E52" s="425"/>
      <c r="F52" s="426"/>
      <c r="H52" s="438"/>
      <c r="I52" s="424"/>
      <c r="J52" s="425"/>
      <c r="K52" s="426"/>
      <c r="M52" s="438"/>
      <c r="N52" s="424"/>
      <c r="O52" s="425"/>
      <c r="P52" s="426"/>
      <c r="R52" s="438"/>
      <c r="S52" s="424"/>
      <c r="T52" s="425"/>
      <c r="U52" s="426"/>
    </row>
    <row r="53" spans="1:21" s="441" customFormat="1" ht="13.15" customHeight="1">
      <c r="A53" s="407"/>
      <c r="B53" s="408"/>
      <c r="C53" s="438"/>
      <c r="D53" s="424"/>
      <c r="E53" s="425"/>
      <c r="F53" s="426"/>
      <c r="H53" s="438"/>
      <c r="I53" s="424"/>
      <c r="J53" s="425"/>
      <c r="K53" s="426"/>
      <c r="M53" s="438"/>
      <c r="N53" s="424"/>
      <c r="O53" s="425"/>
      <c r="P53" s="426"/>
      <c r="R53" s="438"/>
      <c r="S53" s="424"/>
      <c r="T53" s="425"/>
      <c r="U53" s="426"/>
    </row>
    <row r="54" spans="1:21" s="441" customFormat="1" ht="13.15" customHeight="1">
      <c r="A54" s="407"/>
      <c r="B54" s="408"/>
      <c r="C54" s="438"/>
      <c r="D54" s="424"/>
      <c r="E54" s="425"/>
      <c r="F54" s="426"/>
      <c r="H54" s="438"/>
      <c r="I54" s="424"/>
      <c r="J54" s="425"/>
      <c r="K54" s="426"/>
      <c r="M54" s="438"/>
      <c r="N54" s="424"/>
      <c r="O54" s="425"/>
      <c r="P54" s="426"/>
      <c r="R54" s="438"/>
      <c r="S54" s="424"/>
      <c r="T54" s="425"/>
      <c r="U54" s="426"/>
    </row>
    <row r="55" spans="1:21" s="441" customFormat="1" ht="13.15" customHeight="1">
      <c r="A55" s="407"/>
      <c r="B55" s="408"/>
      <c r="C55" s="438"/>
      <c r="D55" s="424"/>
      <c r="E55" s="425"/>
      <c r="F55" s="426"/>
      <c r="H55" s="438"/>
      <c r="I55" s="424"/>
      <c r="J55" s="425"/>
      <c r="K55" s="426"/>
      <c r="M55" s="438"/>
      <c r="N55" s="424"/>
      <c r="O55" s="425"/>
      <c r="P55" s="426"/>
      <c r="R55" s="438"/>
      <c r="S55" s="424"/>
      <c r="T55" s="425"/>
      <c r="U55" s="426"/>
    </row>
    <row r="56" spans="1:21" s="441" customFormat="1" ht="13.15" customHeight="1">
      <c r="A56" s="407"/>
      <c r="B56" s="408"/>
      <c r="C56" s="438"/>
      <c r="D56" s="424"/>
      <c r="E56" s="425"/>
      <c r="F56" s="426"/>
      <c r="H56" s="438"/>
      <c r="I56" s="424"/>
      <c r="J56" s="425"/>
      <c r="K56" s="426"/>
      <c r="M56" s="438"/>
      <c r="N56" s="424"/>
      <c r="O56" s="425"/>
      <c r="P56" s="426"/>
      <c r="R56" s="438"/>
      <c r="S56" s="424"/>
      <c r="T56" s="425"/>
      <c r="U56" s="426"/>
    </row>
    <row r="57" spans="1:21" s="441" customFormat="1" ht="13.15" customHeight="1">
      <c r="A57" s="407"/>
      <c r="B57" s="408"/>
      <c r="C57" s="438"/>
      <c r="D57" s="424"/>
      <c r="E57" s="425"/>
      <c r="F57" s="426"/>
      <c r="H57" s="438"/>
      <c r="I57" s="424"/>
      <c r="J57" s="425"/>
      <c r="K57" s="426"/>
      <c r="M57" s="438"/>
      <c r="N57" s="424"/>
      <c r="O57" s="425"/>
      <c r="P57" s="426"/>
      <c r="R57" s="438"/>
      <c r="S57" s="424"/>
      <c r="T57" s="425"/>
      <c r="U57" s="426"/>
    </row>
    <row r="58" spans="1:21" s="441" customFormat="1" ht="13.15" customHeight="1">
      <c r="A58" s="407"/>
      <c r="B58" s="408"/>
      <c r="C58" s="438"/>
      <c r="D58" s="424"/>
      <c r="E58" s="425"/>
      <c r="F58" s="426"/>
      <c r="H58" s="438"/>
      <c r="I58" s="424"/>
      <c r="J58" s="425"/>
      <c r="K58" s="426"/>
      <c r="M58" s="438"/>
      <c r="N58" s="424"/>
      <c r="O58" s="425"/>
      <c r="P58" s="426"/>
      <c r="R58" s="438"/>
      <c r="S58" s="424"/>
      <c r="T58" s="425"/>
      <c r="U58" s="426"/>
    </row>
    <row r="59" spans="1:21" s="441" customFormat="1" ht="13.15" customHeight="1">
      <c r="A59" s="407"/>
      <c r="B59" s="408"/>
      <c r="C59" s="438"/>
      <c r="D59" s="424"/>
      <c r="E59" s="425"/>
      <c r="F59" s="426"/>
      <c r="H59" s="438"/>
      <c r="I59" s="424"/>
      <c r="J59" s="425"/>
      <c r="K59" s="426"/>
      <c r="M59" s="438"/>
      <c r="N59" s="424"/>
      <c r="O59" s="425"/>
      <c r="P59" s="426"/>
      <c r="R59" s="438"/>
      <c r="S59" s="424"/>
      <c r="T59" s="425"/>
      <c r="U59" s="426"/>
    </row>
    <row r="60" spans="1:21" s="441" customFormat="1" ht="13.15" customHeight="1">
      <c r="A60" s="407"/>
      <c r="B60" s="408"/>
      <c r="C60" s="438"/>
      <c r="D60" s="424"/>
      <c r="E60" s="425"/>
      <c r="F60" s="426"/>
      <c r="H60" s="438"/>
      <c r="I60" s="424"/>
      <c r="J60" s="425"/>
      <c r="K60" s="426"/>
      <c r="M60" s="438"/>
      <c r="N60" s="424"/>
      <c r="O60" s="425"/>
      <c r="P60" s="426"/>
      <c r="R60" s="438"/>
      <c r="S60" s="424"/>
      <c r="T60" s="425"/>
      <c r="U60" s="426"/>
    </row>
    <row r="61" spans="1:21" s="441" customFormat="1" ht="13.15" customHeight="1">
      <c r="A61" s="407"/>
      <c r="B61" s="408"/>
      <c r="C61" s="438"/>
      <c r="D61" s="424"/>
      <c r="E61" s="425"/>
      <c r="F61" s="426"/>
      <c r="H61" s="438"/>
      <c r="I61" s="424"/>
      <c r="J61" s="425"/>
      <c r="K61" s="426"/>
      <c r="M61" s="438"/>
      <c r="N61" s="424"/>
      <c r="O61" s="425"/>
      <c r="P61" s="426"/>
      <c r="R61" s="438"/>
      <c r="S61" s="424"/>
      <c r="T61" s="425"/>
      <c r="U61" s="426"/>
    </row>
    <row r="62" spans="1:21" s="441" customFormat="1" ht="13.15" customHeight="1">
      <c r="A62" s="407"/>
      <c r="B62" s="408"/>
      <c r="C62" s="438"/>
      <c r="D62" s="424"/>
      <c r="E62" s="425"/>
      <c r="F62" s="426"/>
      <c r="H62" s="438"/>
      <c r="I62" s="424"/>
      <c r="J62" s="425"/>
      <c r="K62" s="426"/>
      <c r="M62" s="438"/>
      <c r="N62" s="424"/>
      <c r="O62" s="425"/>
      <c r="P62" s="426"/>
      <c r="R62" s="438"/>
      <c r="S62" s="424"/>
      <c r="T62" s="425"/>
      <c r="U62" s="426"/>
    </row>
    <row r="63" spans="1:21" s="441" customFormat="1" ht="13.15" customHeight="1">
      <c r="A63" s="407"/>
      <c r="B63" s="408"/>
      <c r="C63" s="438"/>
      <c r="D63" s="424"/>
      <c r="E63" s="425"/>
      <c r="F63" s="426"/>
      <c r="H63" s="438"/>
      <c r="I63" s="424"/>
      <c r="J63" s="425"/>
      <c r="K63" s="426"/>
      <c r="M63" s="438"/>
      <c r="N63" s="424"/>
      <c r="O63" s="425"/>
      <c r="P63" s="426"/>
      <c r="R63" s="438"/>
      <c r="S63" s="424"/>
      <c r="T63" s="425"/>
      <c r="U63" s="426"/>
    </row>
    <row r="64" spans="1:21" s="441" customFormat="1" ht="13.15" customHeight="1">
      <c r="A64" s="407"/>
      <c r="B64" s="408"/>
      <c r="C64" s="438"/>
      <c r="D64" s="424"/>
      <c r="E64" s="425"/>
      <c r="F64" s="426"/>
      <c r="H64" s="438"/>
      <c r="I64" s="424"/>
      <c r="J64" s="425"/>
      <c r="K64" s="426"/>
      <c r="M64" s="438"/>
      <c r="N64" s="424"/>
      <c r="O64" s="425"/>
      <c r="P64" s="426"/>
      <c r="R64" s="438"/>
      <c r="S64" s="424"/>
      <c r="T64" s="425"/>
      <c r="U64" s="426"/>
    </row>
    <row r="65" spans="1:21" s="441" customFormat="1" ht="13.15" customHeight="1">
      <c r="A65" s="407"/>
      <c r="B65" s="408"/>
      <c r="C65" s="438"/>
      <c r="D65" s="424"/>
      <c r="E65" s="425"/>
      <c r="F65" s="426"/>
      <c r="H65" s="438"/>
      <c r="I65" s="424"/>
      <c r="J65" s="425"/>
      <c r="K65" s="426"/>
      <c r="M65" s="438"/>
      <c r="N65" s="424"/>
      <c r="O65" s="425"/>
      <c r="P65" s="426"/>
      <c r="R65" s="438"/>
      <c r="S65" s="424"/>
      <c r="T65" s="425"/>
      <c r="U65" s="426"/>
    </row>
  </sheetData>
  <sheetProtection password="E4C2" sheet="1" objects="1" scenarios="1"/>
  <mergeCells count="4">
    <mergeCell ref="C1:F1"/>
    <mergeCell ref="H1:K1"/>
    <mergeCell ref="M1:P1"/>
    <mergeCell ref="R1:U1"/>
  </mergeCells>
  <pageMargins left="0.78740157480314965" right="0.19685039370078741" top="0.62992125984251968" bottom="0.55118110236220474" header="0.31496062992125984" footer="0.27559055118110237"/>
  <pageSetup paperSize="9" scale="57"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F0"/>
    <pageSetUpPr fitToPage="1"/>
  </sheetPr>
  <dimension ref="A1:U1005"/>
  <sheetViews>
    <sheetView windowProtection="1" workbookViewId="0">
      <pane xSplit="1" ySplit="3" topLeftCell="B10" activePane="bottomRight" state="frozen"/>
      <selection activeCell="F25" sqref="F25"/>
      <selection pane="topRight" activeCell="F25" sqref="F25"/>
      <selection pane="bottomLeft" activeCell="F25" sqref="F25"/>
      <selection pane="bottomRight" activeCell="F25" sqref="F25"/>
    </sheetView>
  </sheetViews>
  <sheetFormatPr defaultColWidth="14.42578125" defaultRowHeight="15" customHeight="1"/>
  <cols>
    <col min="1" max="1" width="4.28515625" style="958" customWidth="1"/>
    <col min="2" max="2" width="64" style="898" customWidth="1"/>
    <col min="3" max="3" width="8.42578125" style="943" customWidth="1"/>
    <col min="4" max="5" width="8.42578125" style="909" customWidth="1"/>
    <col min="6" max="6" width="11.85546875" style="909" customWidth="1"/>
    <col min="7" max="7" width="3.7109375" style="898" customWidth="1"/>
    <col min="8" max="8" width="8.42578125" style="943" customWidth="1"/>
    <col min="9" max="10" width="8.42578125" style="909" customWidth="1"/>
    <col min="11" max="11" width="11.85546875" style="909" customWidth="1"/>
    <col min="12" max="12" width="3.7109375" style="898" customWidth="1"/>
    <col min="13" max="13" width="8.42578125" style="943" customWidth="1"/>
    <col min="14" max="15" width="8.42578125" style="909" customWidth="1"/>
    <col min="16" max="16" width="11.85546875" style="909" customWidth="1"/>
    <col min="17" max="17" width="3.7109375" style="898" customWidth="1"/>
    <col min="18" max="18" width="8.42578125" style="943" customWidth="1"/>
    <col min="19" max="20" width="8.42578125" style="909" customWidth="1"/>
    <col min="21" max="21" width="11.85546875" style="909" customWidth="1"/>
    <col min="22" max="26" width="8" style="898" customWidth="1"/>
    <col min="27" max="16384" width="14.42578125" style="898"/>
  </cols>
  <sheetData>
    <row r="1" spans="1:21" s="915" customFormat="1" ht="15" customHeight="1">
      <c r="A1" s="944"/>
      <c r="C1" s="1170" t="s">
        <v>1265</v>
      </c>
      <c r="D1" s="1170"/>
      <c r="E1" s="1170"/>
      <c r="F1" s="1170"/>
      <c r="H1" s="1170" t="s">
        <v>1990</v>
      </c>
      <c r="I1" s="1170"/>
      <c r="J1" s="1170"/>
      <c r="K1" s="1170"/>
      <c r="M1" s="1170" t="s">
        <v>1991</v>
      </c>
      <c r="N1" s="1170"/>
      <c r="O1" s="1170"/>
      <c r="P1" s="1170"/>
      <c r="R1" s="1170" t="s">
        <v>1992</v>
      </c>
      <c r="S1" s="1170"/>
      <c r="T1" s="1170"/>
      <c r="U1" s="1170"/>
    </row>
    <row r="2" spans="1:21" ht="10.5" customHeight="1"/>
    <row r="3" spans="1:21" s="965" customFormat="1" ht="25.5">
      <c r="A3" s="939" t="s">
        <v>1913</v>
      </c>
      <c r="B3" s="103" t="s">
        <v>1270</v>
      </c>
      <c r="C3" s="263" t="s">
        <v>1271</v>
      </c>
      <c r="D3" s="263" t="s">
        <v>1272</v>
      </c>
      <c r="E3" s="263" t="s">
        <v>1257</v>
      </c>
      <c r="F3" s="263" t="s">
        <v>1253</v>
      </c>
      <c r="H3" s="263" t="s">
        <v>1271</v>
      </c>
      <c r="I3" s="263" t="s">
        <v>1272</v>
      </c>
      <c r="J3" s="263" t="s">
        <v>1257</v>
      </c>
      <c r="K3" s="263" t="s">
        <v>1253</v>
      </c>
      <c r="M3" s="263" t="s">
        <v>1271</v>
      </c>
      <c r="N3" s="263" t="s">
        <v>1272</v>
      </c>
      <c r="O3" s="263" t="s">
        <v>1257</v>
      </c>
      <c r="P3" s="263" t="s">
        <v>1253</v>
      </c>
      <c r="R3" s="263" t="s">
        <v>1271</v>
      </c>
      <c r="S3" s="263" t="s">
        <v>1272</v>
      </c>
      <c r="T3" s="263" t="s">
        <v>1257</v>
      </c>
      <c r="U3" s="263" t="s">
        <v>1253</v>
      </c>
    </row>
    <row r="5" spans="1:21" ht="12.75" customHeight="1">
      <c r="A5" s="969" t="s">
        <v>1109</v>
      </c>
      <c r="B5" s="946" t="s">
        <v>2168</v>
      </c>
      <c r="C5" s="947"/>
      <c r="D5" s="908"/>
      <c r="E5" s="908"/>
      <c r="F5" s="908"/>
      <c r="H5" s="947"/>
      <c r="I5" s="908"/>
      <c r="J5" s="908"/>
      <c r="K5" s="908"/>
      <c r="M5" s="947"/>
      <c r="N5" s="908"/>
      <c r="O5" s="908"/>
      <c r="P5" s="908"/>
      <c r="R5" s="947"/>
      <c r="S5" s="908"/>
      <c r="T5" s="908"/>
      <c r="U5" s="908"/>
    </row>
    <row r="6" spans="1:21" ht="53.25" customHeight="1">
      <c r="A6" s="940">
        <v>1</v>
      </c>
      <c r="B6" s="903" t="s">
        <v>2172</v>
      </c>
      <c r="C6" s="948" t="s">
        <v>1</v>
      </c>
      <c r="D6" s="956">
        <v>1</v>
      </c>
      <c r="E6" s="1054"/>
      <c r="F6" s="956">
        <f t="shared" ref="F6:F16" si="0">E6*D6</f>
        <v>0</v>
      </c>
      <c r="H6" s="948" t="s">
        <v>1</v>
      </c>
      <c r="I6" s="956"/>
      <c r="J6" s="956">
        <f>E6</f>
        <v>0</v>
      </c>
      <c r="K6" s="956">
        <f t="shared" ref="K6:K16" si="1">J6*I6</f>
        <v>0</v>
      </c>
      <c r="M6" s="948" t="s">
        <v>1</v>
      </c>
      <c r="N6" s="956"/>
      <c r="O6" s="956">
        <f>E6</f>
        <v>0</v>
      </c>
      <c r="P6" s="956">
        <f t="shared" ref="P6:P16" si="2">O6*N6</f>
        <v>0</v>
      </c>
      <c r="R6" s="948" t="s">
        <v>1</v>
      </c>
      <c r="S6" s="956">
        <v>1</v>
      </c>
      <c r="T6" s="956">
        <f>E6</f>
        <v>0</v>
      </c>
      <c r="U6" s="956">
        <f t="shared" ref="U6:U16" si="3">T6*S6</f>
        <v>0</v>
      </c>
    </row>
    <row r="7" spans="1:21" ht="12" customHeight="1">
      <c r="A7" s="940"/>
      <c r="B7" s="903"/>
      <c r="C7" s="948"/>
      <c r="D7" s="956"/>
      <c r="E7" s="956"/>
      <c r="F7" s="956"/>
      <c r="H7" s="948"/>
      <c r="I7" s="956"/>
      <c r="J7" s="956"/>
      <c r="K7" s="956"/>
      <c r="M7" s="948"/>
      <c r="N7" s="956"/>
      <c r="O7" s="956"/>
      <c r="P7" s="956"/>
      <c r="R7" s="948"/>
      <c r="S7" s="956"/>
      <c r="T7" s="956"/>
      <c r="U7" s="956"/>
    </row>
    <row r="8" spans="1:21" ht="89.25">
      <c r="A8" s="940">
        <v>2</v>
      </c>
      <c r="B8" s="903" t="s">
        <v>2173</v>
      </c>
      <c r="C8" s="948" t="s">
        <v>1</v>
      </c>
      <c r="D8" s="956">
        <v>1</v>
      </c>
      <c r="E8" s="1054"/>
      <c r="F8" s="956">
        <f t="shared" si="0"/>
        <v>0</v>
      </c>
      <c r="H8" s="948" t="s">
        <v>1</v>
      </c>
      <c r="I8" s="956"/>
      <c r="J8" s="956">
        <f t="shared" ref="J8:J28" si="4">E8</f>
        <v>0</v>
      </c>
      <c r="K8" s="956">
        <f t="shared" si="1"/>
        <v>0</v>
      </c>
      <c r="M8" s="948" t="s">
        <v>1</v>
      </c>
      <c r="N8" s="956"/>
      <c r="O8" s="956">
        <f t="shared" ref="O8:O28" si="5">E8</f>
        <v>0</v>
      </c>
      <c r="P8" s="956">
        <f t="shared" si="2"/>
        <v>0</v>
      </c>
      <c r="R8" s="948" t="s">
        <v>1</v>
      </c>
      <c r="S8" s="956">
        <v>1</v>
      </c>
      <c r="T8" s="956">
        <f t="shared" ref="T8:T28" si="6">E8</f>
        <v>0</v>
      </c>
      <c r="U8" s="956">
        <f t="shared" si="3"/>
        <v>0</v>
      </c>
    </row>
    <row r="9" spans="1:21" ht="12" customHeight="1">
      <c r="A9" s="940"/>
      <c r="B9" s="903"/>
      <c r="C9" s="948"/>
      <c r="D9" s="956"/>
      <c r="E9" s="956"/>
      <c r="F9" s="956"/>
      <c r="H9" s="948"/>
      <c r="I9" s="956"/>
      <c r="J9" s="956"/>
      <c r="K9" s="956"/>
      <c r="M9" s="948"/>
      <c r="N9" s="956"/>
      <c r="O9" s="956"/>
      <c r="P9" s="956"/>
      <c r="R9" s="948"/>
      <c r="S9" s="956"/>
      <c r="T9" s="956"/>
      <c r="U9" s="956"/>
    </row>
    <row r="10" spans="1:21" ht="65.25" customHeight="1">
      <c r="A10" s="940">
        <v>3</v>
      </c>
      <c r="B10" s="903" t="s">
        <v>2174</v>
      </c>
      <c r="C10" s="948" t="s">
        <v>1</v>
      </c>
      <c r="D10" s="956">
        <v>4</v>
      </c>
      <c r="E10" s="1054"/>
      <c r="F10" s="956">
        <f t="shared" si="0"/>
        <v>0</v>
      </c>
      <c r="H10" s="948" t="s">
        <v>1</v>
      </c>
      <c r="I10" s="956"/>
      <c r="J10" s="956">
        <f t="shared" si="4"/>
        <v>0</v>
      </c>
      <c r="K10" s="956">
        <f t="shared" si="1"/>
        <v>0</v>
      </c>
      <c r="M10" s="948" t="s">
        <v>1</v>
      </c>
      <c r="N10" s="956"/>
      <c r="O10" s="956">
        <f t="shared" si="5"/>
        <v>0</v>
      </c>
      <c r="P10" s="956">
        <f t="shared" si="2"/>
        <v>0</v>
      </c>
      <c r="R10" s="948" t="s">
        <v>1</v>
      </c>
      <c r="S10" s="956">
        <v>4</v>
      </c>
      <c r="T10" s="956">
        <f t="shared" si="6"/>
        <v>0</v>
      </c>
      <c r="U10" s="956">
        <f t="shared" si="3"/>
        <v>0</v>
      </c>
    </row>
    <row r="11" spans="1:21" ht="12" customHeight="1">
      <c r="A11" s="940"/>
      <c r="B11" s="903"/>
      <c r="C11" s="948"/>
      <c r="D11" s="956"/>
      <c r="E11" s="956"/>
      <c r="F11" s="956"/>
      <c r="H11" s="948"/>
      <c r="I11" s="956"/>
      <c r="J11" s="956"/>
      <c r="K11" s="956"/>
      <c r="M11" s="948"/>
      <c r="N11" s="956"/>
      <c r="O11" s="956"/>
      <c r="P11" s="956"/>
      <c r="R11" s="948"/>
      <c r="S11" s="956"/>
      <c r="T11" s="956"/>
      <c r="U11" s="956"/>
    </row>
    <row r="12" spans="1:21" ht="76.5">
      <c r="A12" s="940">
        <v>4</v>
      </c>
      <c r="B12" s="903" t="s">
        <v>2175</v>
      </c>
      <c r="C12" s="948" t="s">
        <v>1</v>
      </c>
      <c r="D12" s="956">
        <v>1</v>
      </c>
      <c r="E12" s="1054"/>
      <c r="F12" s="956">
        <f t="shared" si="0"/>
        <v>0</v>
      </c>
      <c r="H12" s="948" t="s">
        <v>1</v>
      </c>
      <c r="I12" s="956"/>
      <c r="J12" s="956">
        <f t="shared" si="4"/>
        <v>0</v>
      </c>
      <c r="K12" s="956">
        <f t="shared" si="1"/>
        <v>0</v>
      </c>
      <c r="M12" s="948" t="s">
        <v>1</v>
      </c>
      <c r="N12" s="956"/>
      <c r="O12" s="956">
        <f t="shared" si="5"/>
        <v>0</v>
      </c>
      <c r="P12" s="956">
        <f t="shared" si="2"/>
        <v>0</v>
      </c>
      <c r="R12" s="948" t="s">
        <v>1</v>
      </c>
      <c r="S12" s="956">
        <v>1</v>
      </c>
      <c r="T12" s="956">
        <f t="shared" si="6"/>
        <v>0</v>
      </c>
      <c r="U12" s="956">
        <f t="shared" si="3"/>
        <v>0</v>
      </c>
    </row>
    <row r="13" spans="1:21" ht="12" customHeight="1">
      <c r="A13" s="940"/>
      <c r="B13" s="903"/>
      <c r="C13" s="948"/>
      <c r="D13" s="956"/>
      <c r="E13" s="956"/>
      <c r="F13" s="956"/>
      <c r="H13" s="948"/>
      <c r="I13" s="956"/>
      <c r="J13" s="956"/>
      <c r="K13" s="956"/>
      <c r="M13" s="948"/>
      <c r="N13" s="956"/>
      <c r="O13" s="956"/>
      <c r="P13" s="956"/>
      <c r="R13" s="948"/>
      <c r="S13" s="956"/>
      <c r="T13" s="956"/>
      <c r="U13" s="956"/>
    </row>
    <row r="14" spans="1:21" ht="16.5" customHeight="1">
      <c r="A14" s="940">
        <v>5</v>
      </c>
      <c r="B14" s="903" t="s">
        <v>1924</v>
      </c>
      <c r="C14" s="948" t="s">
        <v>1254</v>
      </c>
      <c r="D14" s="956">
        <v>150</v>
      </c>
      <c r="E14" s="1054"/>
      <c r="F14" s="956">
        <f t="shared" si="0"/>
        <v>0</v>
      </c>
      <c r="H14" s="948" t="s">
        <v>1254</v>
      </c>
      <c r="I14" s="956"/>
      <c r="J14" s="956">
        <f t="shared" si="4"/>
        <v>0</v>
      </c>
      <c r="K14" s="956">
        <f t="shared" si="1"/>
        <v>0</v>
      </c>
      <c r="M14" s="948" t="s">
        <v>1254</v>
      </c>
      <c r="N14" s="956">
        <v>75</v>
      </c>
      <c r="O14" s="956">
        <f t="shared" si="5"/>
        <v>0</v>
      </c>
      <c r="P14" s="956">
        <f t="shared" si="2"/>
        <v>0</v>
      </c>
      <c r="R14" s="948" t="s">
        <v>1254</v>
      </c>
      <c r="S14" s="956">
        <v>75</v>
      </c>
      <c r="T14" s="956">
        <f t="shared" si="6"/>
        <v>0</v>
      </c>
      <c r="U14" s="956">
        <f t="shared" si="3"/>
        <v>0</v>
      </c>
    </row>
    <row r="15" spans="1:21" ht="12" customHeight="1">
      <c r="A15" s="940"/>
      <c r="B15" s="903"/>
      <c r="C15" s="948"/>
      <c r="D15" s="956"/>
      <c r="E15" s="956"/>
      <c r="F15" s="956"/>
      <c r="H15" s="948"/>
      <c r="I15" s="956"/>
      <c r="J15" s="956"/>
      <c r="K15" s="956"/>
      <c r="M15" s="948"/>
      <c r="N15" s="956"/>
      <c r="O15" s="956"/>
      <c r="P15" s="956"/>
      <c r="R15" s="948"/>
      <c r="S15" s="956"/>
      <c r="T15" s="956"/>
      <c r="U15" s="956"/>
    </row>
    <row r="16" spans="1:21" ht="30" customHeight="1">
      <c r="A16" s="940">
        <v>6</v>
      </c>
      <c r="B16" s="903" t="s">
        <v>1925</v>
      </c>
      <c r="C16" s="948" t="s">
        <v>1254</v>
      </c>
      <c r="D16" s="956">
        <v>150</v>
      </c>
      <c r="E16" s="1054"/>
      <c r="F16" s="956">
        <f t="shared" si="0"/>
        <v>0</v>
      </c>
      <c r="H16" s="948" t="s">
        <v>1254</v>
      </c>
      <c r="I16" s="956"/>
      <c r="J16" s="956">
        <f t="shared" si="4"/>
        <v>0</v>
      </c>
      <c r="K16" s="956">
        <f t="shared" si="1"/>
        <v>0</v>
      </c>
      <c r="M16" s="948" t="s">
        <v>1254</v>
      </c>
      <c r="N16" s="956"/>
      <c r="O16" s="956">
        <f t="shared" si="5"/>
        <v>0</v>
      </c>
      <c r="P16" s="956">
        <f t="shared" si="2"/>
        <v>0</v>
      </c>
      <c r="R16" s="948" t="s">
        <v>1254</v>
      </c>
      <c r="S16" s="956">
        <v>150</v>
      </c>
      <c r="T16" s="956">
        <f t="shared" si="6"/>
        <v>0</v>
      </c>
      <c r="U16" s="956">
        <f t="shared" si="3"/>
        <v>0</v>
      </c>
    </row>
    <row r="17" spans="1:21" ht="12" customHeight="1">
      <c r="A17" s="940"/>
      <c r="B17" s="903"/>
      <c r="C17" s="948"/>
      <c r="D17" s="956"/>
      <c r="E17" s="956"/>
      <c r="F17" s="956"/>
      <c r="H17" s="948"/>
      <c r="I17" s="956"/>
      <c r="J17" s="956"/>
      <c r="K17" s="956"/>
      <c r="M17" s="948"/>
      <c r="N17" s="956"/>
      <c r="O17" s="956"/>
      <c r="P17" s="956"/>
      <c r="R17" s="948"/>
      <c r="S17" s="956"/>
      <c r="T17" s="956"/>
      <c r="U17" s="956"/>
    </row>
    <row r="18" spans="1:21" ht="17.25" customHeight="1">
      <c r="A18" s="940">
        <v>7</v>
      </c>
      <c r="B18" s="903" t="s">
        <v>1919</v>
      </c>
      <c r="C18" s="948" t="s">
        <v>1255</v>
      </c>
      <c r="D18" s="956">
        <v>1</v>
      </c>
      <c r="E18" s="1054"/>
      <c r="F18" s="956">
        <f>D18*E18</f>
        <v>0</v>
      </c>
      <c r="H18" s="948" t="s">
        <v>1255</v>
      </c>
      <c r="I18" s="956"/>
      <c r="J18" s="956">
        <f t="shared" si="4"/>
        <v>0</v>
      </c>
      <c r="K18" s="956">
        <f>I18*J18</f>
        <v>0</v>
      </c>
      <c r="M18" s="948" t="s">
        <v>1255</v>
      </c>
      <c r="N18" s="956"/>
      <c r="O18" s="956">
        <f t="shared" si="5"/>
        <v>0</v>
      </c>
      <c r="P18" s="956">
        <f>N18*O18</f>
        <v>0</v>
      </c>
      <c r="R18" s="948" t="s">
        <v>1255</v>
      </c>
      <c r="S18" s="956">
        <v>1</v>
      </c>
      <c r="T18" s="956">
        <f t="shared" si="6"/>
        <v>0</v>
      </c>
      <c r="U18" s="956">
        <f>S18*T18</f>
        <v>0</v>
      </c>
    </row>
    <row r="19" spans="1:21" ht="12" customHeight="1">
      <c r="A19" s="940"/>
      <c r="B19" s="903"/>
      <c r="C19" s="948"/>
      <c r="D19" s="956"/>
      <c r="E19" s="956"/>
      <c r="F19" s="956"/>
      <c r="H19" s="948"/>
      <c r="I19" s="956"/>
      <c r="J19" s="956"/>
      <c r="K19" s="956"/>
      <c r="M19" s="948"/>
      <c r="N19" s="956"/>
      <c r="O19" s="956"/>
      <c r="P19" s="956"/>
      <c r="R19" s="948"/>
      <c r="S19" s="956"/>
      <c r="T19" s="956"/>
      <c r="U19" s="956"/>
    </row>
    <row r="20" spans="1:21" ht="17.25" customHeight="1">
      <c r="A20" s="940">
        <v>8</v>
      </c>
      <c r="B20" s="903" t="s">
        <v>1926</v>
      </c>
      <c r="C20" s="948" t="s">
        <v>1255</v>
      </c>
      <c r="D20" s="956">
        <v>1</v>
      </c>
      <c r="E20" s="1054"/>
      <c r="F20" s="956">
        <f>D20*E20</f>
        <v>0</v>
      </c>
      <c r="H20" s="948" t="s">
        <v>1255</v>
      </c>
      <c r="I20" s="956"/>
      <c r="J20" s="956">
        <f t="shared" si="4"/>
        <v>0</v>
      </c>
      <c r="K20" s="956">
        <f>I20*J20</f>
        <v>0</v>
      </c>
      <c r="M20" s="948" t="s">
        <v>1255</v>
      </c>
      <c r="N20" s="956"/>
      <c r="O20" s="956">
        <f t="shared" si="5"/>
        <v>0</v>
      </c>
      <c r="P20" s="956">
        <f>N20*O20</f>
        <v>0</v>
      </c>
      <c r="R20" s="948" t="s">
        <v>1255</v>
      </c>
      <c r="S20" s="956">
        <v>1</v>
      </c>
      <c r="T20" s="956">
        <f t="shared" si="6"/>
        <v>0</v>
      </c>
      <c r="U20" s="956">
        <f>S20*T20</f>
        <v>0</v>
      </c>
    </row>
    <row r="21" spans="1:21" ht="12" customHeight="1">
      <c r="A21" s="940"/>
      <c r="B21" s="903"/>
      <c r="C21" s="948"/>
      <c r="D21" s="956"/>
      <c r="E21" s="956"/>
      <c r="F21" s="956"/>
      <c r="H21" s="948"/>
      <c r="I21" s="956"/>
      <c r="J21" s="956"/>
      <c r="K21" s="956"/>
      <c r="M21" s="948"/>
      <c r="N21" s="956"/>
      <c r="O21" s="956"/>
      <c r="P21" s="956"/>
      <c r="R21" s="948"/>
      <c r="S21" s="956"/>
      <c r="T21" s="956"/>
      <c r="U21" s="956"/>
    </row>
    <row r="22" spans="1:21" ht="26.25" customHeight="1">
      <c r="A22" s="940">
        <v>9</v>
      </c>
      <c r="B22" s="903" t="s">
        <v>1927</v>
      </c>
      <c r="C22" s="948" t="s">
        <v>1255</v>
      </c>
      <c r="D22" s="956">
        <v>1</v>
      </c>
      <c r="E22" s="1054"/>
      <c r="F22" s="956">
        <f>D22*E22</f>
        <v>0</v>
      </c>
      <c r="H22" s="948" t="s">
        <v>1255</v>
      </c>
      <c r="I22" s="956"/>
      <c r="J22" s="956">
        <f t="shared" si="4"/>
        <v>0</v>
      </c>
      <c r="K22" s="956">
        <f>I22*J22</f>
        <v>0</v>
      </c>
      <c r="M22" s="948" t="s">
        <v>1255</v>
      </c>
      <c r="N22" s="956"/>
      <c r="O22" s="956">
        <f t="shared" si="5"/>
        <v>0</v>
      </c>
      <c r="P22" s="956">
        <f>N22*O22</f>
        <v>0</v>
      </c>
      <c r="R22" s="948" t="s">
        <v>1255</v>
      </c>
      <c r="S22" s="956">
        <v>1</v>
      </c>
      <c r="T22" s="956">
        <f t="shared" si="6"/>
        <v>0</v>
      </c>
      <c r="U22" s="956">
        <f>S22*T22</f>
        <v>0</v>
      </c>
    </row>
    <row r="23" spans="1:21" ht="12" customHeight="1">
      <c r="A23" s="940"/>
      <c r="B23" s="903"/>
      <c r="C23" s="948"/>
      <c r="D23" s="956"/>
      <c r="E23" s="956"/>
      <c r="F23" s="956"/>
      <c r="H23" s="948"/>
      <c r="I23" s="956"/>
      <c r="J23" s="956"/>
      <c r="K23" s="956"/>
      <c r="M23" s="948"/>
      <c r="N23" s="956"/>
      <c r="O23" s="956"/>
      <c r="P23" s="956"/>
      <c r="R23" s="948"/>
      <c r="S23" s="956"/>
      <c r="T23" s="956"/>
      <c r="U23" s="956"/>
    </row>
    <row r="24" spans="1:21" ht="27" customHeight="1">
      <c r="A24" s="940">
        <v>10</v>
      </c>
      <c r="B24" s="903" t="s">
        <v>1928</v>
      </c>
      <c r="C24" s="948" t="s">
        <v>1255</v>
      </c>
      <c r="D24" s="956">
        <v>1</v>
      </c>
      <c r="E24" s="1054"/>
      <c r="F24" s="956">
        <f>D24*E24</f>
        <v>0</v>
      </c>
      <c r="H24" s="948" t="s">
        <v>1255</v>
      </c>
      <c r="I24" s="956"/>
      <c r="J24" s="956">
        <f t="shared" si="4"/>
        <v>0</v>
      </c>
      <c r="K24" s="956">
        <f>I24*J24</f>
        <v>0</v>
      </c>
      <c r="M24" s="948" t="s">
        <v>1255</v>
      </c>
      <c r="N24" s="956"/>
      <c r="O24" s="956">
        <f t="shared" si="5"/>
        <v>0</v>
      </c>
      <c r="P24" s="956">
        <f>N24*O24</f>
        <v>0</v>
      </c>
      <c r="R24" s="948" t="s">
        <v>1255</v>
      </c>
      <c r="S24" s="956">
        <v>1</v>
      </c>
      <c r="T24" s="956">
        <f t="shared" si="6"/>
        <v>0</v>
      </c>
      <c r="U24" s="956">
        <f>S24*T24</f>
        <v>0</v>
      </c>
    </row>
    <row r="25" spans="1:21" ht="12" customHeight="1">
      <c r="A25" s="940"/>
      <c r="B25" s="903"/>
      <c r="C25" s="948"/>
      <c r="D25" s="956"/>
      <c r="E25" s="956"/>
      <c r="F25" s="956"/>
      <c r="H25" s="948"/>
      <c r="I25" s="956"/>
      <c r="J25" s="956"/>
      <c r="K25" s="956"/>
      <c r="M25" s="948"/>
      <c r="N25" s="956"/>
      <c r="O25" s="956"/>
      <c r="P25" s="956"/>
      <c r="R25" s="948"/>
      <c r="S25" s="956"/>
      <c r="T25" s="956"/>
      <c r="U25" s="956"/>
    </row>
    <row r="26" spans="1:21" ht="18" customHeight="1">
      <c r="A26" s="940">
        <v>11</v>
      </c>
      <c r="B26" s="903" t="s">
        <v>1922</v>
      </c>
      <c r="C26" s="948" t="s">
        <v>1255</v>
      </c>
      <c r="D26" s="956">
        <v>1</v>
      </c>
      <c r="E26" s="1054"/>
      <c r="F26" s="956">
        <f t="shared" ref="F26:F28" si="7">E26*D26</f>
        <v>0</v>
      </c>
      <c r="H26" s="948" t="s">
        <v>1255</v>
      </c>
      <c r="I26" s="956"/>
      <c r="J26" s="956">
        <f t="shared" si="4"/>
        <v>0</v>
      </c>
      <c r="K26" s="956">
        <f t="shared" ref="K26:K28" si="8">J26*I26</f>
        <v>0</v>
      </c>
      <c r="M26" s="948" t="s">
        <v>1255</v>
      </c>
      <c r="N26" s="956"/>
      <c r="O26" s="956">
        <f t="shared" si="5"/>
        <v>0</v>
      </c>
      <c r="P26" s="956">
        <f t="shared" ref="P26:P28" si="9">O26*N26</f>
        <v>0</v>
      </c>
      <c r="R26" s="948" t="s">
        <v>1255</v>
      </c>
      <c r="S26" s="956">
        <v>1</v>
      </c>
      <c r="T26" s="956">
        <f t="shared" si="6"/>
        <v>0</v>
      </c>
      <c r="U26" s="956">
        <f t="shared" ref="U26:U28" si="10">T26*S26</f>
        <v>0</v>
      </c>
    </row>
    <row r="27" spans="1:21" ht="12" customHeight="1">
      <c r="A27" s="940"/>
      <c r="B27" s="903"/>
      <c r="C27" s="948"/>
      <c r="D27" s="956"/>
      <c r="E27" s="956"/>
      <c r="F27" s="956"/>
      <c r="H27" s="948"/>
      <c r="I27" s="956"/>
      <c r="J27" s="956"/>
      <c r="K27" s="956"/>
      <c r="M27" s="948"/>
      <c r="N27" s="956"/>
      <c r="O27" s="956"/>
      <c r="P27" s="956"/>
      <c r="R27" s="948"/>
      <c r="S27" s="956"/>
      <c r="T27" s="956"/>
      <c r="U27" s="956"/>
    </row>
    <row r="28" spans="1:21" ht="38.25">
      <c r="A28" s="940">
        <v>12</v>
      </c>
      <c r="B28" s="903" t="s">
        <v>1923</v>
      </c>
      <c r="C28" s="948" t="s">
        <v>1255</v>
      </c>
      <c r="D28" s="956">
        <v>1</v>
      </c>
      <c r="E28" s="1054"/>
      <c r="F28" s="956">
        <f t="shared" si="7"/>
        <v>0</v>
      </c>
      <c r="H28" s="948" t="s">
        <v>1255</v>
      </c>
      <c r="I28" s="956"/>
      <c r="J28" s="956">
        <f t="shared" si="4"/>
        <v>0</v>
      </c>
      <c r="K28" s="956">
        <f t="shared" si="8"/>
        <v>0</v>
      </c>
      <c r="M28" s="948" t="s">
        <v>1255</v>
      </c>
      <c r="N28" s="956"/>
      <c r="O28" s="956">
        <f t="shared" si="5"/>
        <v>0</v>
      </c>
      <c r="P28" s="956">
        <f t="shared" si="9"/>
        <v>0</v>
      </c>
      <c r="R28" s="948" t="s">
        <v>1255</v>
      </c>
      <c r="S28" s="956">
        <v>1</v>
      </c>
      <c r="T28" s="956">
        <f t="shared" si="6"/>
        <v>0</v>
      </c>
      <c r="U28" s="956">
        <f t="shared" si="10"/>
        <v>0</v>
      </c>
    </row>
    <row r="29" spans="1:21" ht="12" customHeight="1">
      <c r="A29" s="900"/>
      <c r="B29" s="951"/>
      <c r="C29" s="947"/>
      <c r="D29" s="908"/>
      <c r="H29" s="947"/>
      <c r="I29" s="908"/>
      <c r="M29" s="947"/>
      <c r="N29" s="908"/>
      <c r="R29" s="947"/>
      <c r="S29" s="908"/>
      <c r="T29" s="956"/>
    </row>
    <row r="30" spans="1:21" ht="12.75" customHeight="1">
      <c r="B30" s="966" t="s">
        <v>2176</v>
      </c>
      <c r="C30" s="967"/>
      <c r="D30" s="968"/>
      <c r="E30" s="968"/>
      <c r="F30" s="919">
        <f>SUM(F6:F28)</f>
        <v>0</v>
      </c>
      <c r="H30" s="967"/>
      <c r="I30" s="968"/>
      <c r="J30" s="968"/>
      <c r="K30" s="919">
        <f>SUM(K6:K28)</f>
        <v>0</v>
      </c>
      <c r="M30" s="967"/>
      <c r="N30" s="968"/>
      <c r="O30" s="968"/>
      <c r="P30" s="919">
        <f>SUM(P6:P28)</f>
        <v>0</v>
      </c>
      <c r="R30" s="967"/>
      <c r="S30" s="968"/>
      <c r="T30" s="968"/>
      <c r="U30" s="919">
        <f>SUM(U6:U28)</f>
        <v>0</v>
      </c>
    </row>
    <row r="31" spans="1:21" ht="12.75" customHeight="1"/>
    <row r="32" spans="1:2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sheetData>
  <sheetProtection password="E4C2" sheet="1" objects="1" scenarios="1"/>
  <mergeCells count="4">
    <mergeCell ref="C1:F1"/>
    <mergeCell ref="H1:K1"/>
    <mergeCell ref="M1:P1"/>
    <mergeCell ref="R1:U1"/>
  </mergeCells>
  <pageMargins left="0.78740157480314965" right="0.19685039370078741" top="0.62992125984251968" bottom="0.55118110236220474" header="0.31496062992125984" footer="0.27559055118110237"/>
  <pageSetup paperSize="9" scale="61"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pageSetUpPr fitToPage="1"/>
  </sheetPr>
  <dimension ref="A1:U1000"/>
  <sheetViews>
    <sheetView windowProtection="1" zoomScaleNormal="100" workbookViewId="0">
      <pane xSplit="1" ySplit="3" topLeftCell="B10" activePane="bottomRight" state="frozen"/>
      <selection activeCell="F25" sqref="F25"/>
      <selection pane="topRight" activeCell="F25" sqref="F25"/>
      <selection pane="bottomLeft" activeCell="F25" sqref="F25"/>
      <selection pane="bottomRight" activeCell="F25" sqref="F25"/>
    </sheetView>
  </sheetViews>
  <sheetFormatPr defaultColWidth="14.42578125" defaultRowHeight="15" customHeight="1"/>
  <cols>
    <col min="1" max="1" width="4.28515625" style="898" customWidth="1"/>
    <col min="2" max="2" width="64" style="898" customWidth="1"/>
    <col min="3" max="3" width="8.5703125" style="958" customWidth="1"/>
    <col min="4" max="5" width="8.5703125" style="898" customWidth="1"/>
    <col min="6" max="6" width="9.28515625" style="898" customWidth="1"/>
    <col min="7" max="7" width="3.7109375" style="898" customWidth="1"/>
    <col min="8" max="8" width="9.28515625" style="958" customWidth="1"/>
    <col min="9" max="11" width="9.28515625" style="898" customWidth="1"/>
    <col min="12" max="12" width="3.7109375" style="898" customWidth="1"/>
    <col min="13" max="13" width="9.28515625" style="958" customWidth="1"/>
    <col min="14" max="16" width="9.28515625" style="898" customWidth="1"/>
    <col min="17" max="17" width="3.7109375" style="898" customWidth="1"/>
    <col min="18" max="18" width="9.28515625" style="958" customWidth="1"/>
    <col min="19" max="21" width="9.28515625" style="898" customWidth="1"/>
    <col min="22" max="26" width="8" style="898" customWidth="1"/>
    <col min="27" max="16384" width="14.42578125" style="898"/>
  </cols>
  <sheetData>
    <row r="1" spans="1:21" ht="15" customHeight="1">
      <c r="C1" s="1173" t="s">
        <v>1265</v>
      </c>
      <c r="D1" s="1173"/>
      <c r="E1" s="1173"/>
      <c r="F1" s="1173"/>
      <c r="H1" s="1173" t="s">
        <v>1990</v>
      </c>
      <c r="I1" s="1173"/>
      <c r="J1" s="1173"/>
      <c r="K1" s="1173"/>
      <c r="M1" s="1173" t="s">
        <v>1991</v>
      </c>
      <c r="N1" s="1173"/>
      <c r="O1" s="1173"/>
      <c r="P1" s="1173"/>
      <c r="R1" s="1173" t="s">
        <v>1992</v>
      </c>
      <c r="S1" s="1173"/>
      <c r="T1" s="1173"/>
      <c r="U1" s="1173"/>
    </row>
    <row r="3" spans="1:21" s="938" customFormat="1" ht="25.5">
      <c r="A3" s="939" t="s">
        <v>1913</v>
      </c>
      <c r="B3" s="103" t="s">
        <v>1270</v>
      </c>
      <c r="C3" s="103" t="s">
        <v>1271</v>
      </c>
      <c r="D3" s="103" t="s">
        <v>1272</v>
      </c>
      <c r="E3" s="103" t="s">
        <v>1257</v>
      </c>
      <c r="F3" s="103" t="s">
        <v>1253</v>
      </c>
      <c r="H3" s="103" t="s">
        <v>1271</v>
      </c>
      <c r="I3" s="103" t="s">
        <v>1272</v>
      </c>
      <c r="J3" s="103" t="s">
        <v>1257</v>
      </c>
      <c r="K3" s="103" t="s">
        <v>1253</v>
      </c>
      <c r="M3" s="103" t="s">
        <v>1271</v>
      </c>
      <c r="N3" s="103" t="s">
        <v>1272</v>
      </c>
      <c r="O3" s="103" t="s">
        <v>1257</v>
      </c>
      <c r="P3" s="103" t="s">
        <v>1253</v>
      </c>
      <c r="R3" s="103" t="s">
        <v>1271</v>
      </c>
      <c r="S3" s="103" t="s">
        <v>1272</v>
      </c>
      <c r="T3" s="103" t="s">
        <v>1257</v>
      </c>
      <c r="U3" s="103" t="s">
        <v>1253</v>
      </c>
    </row>
    <row r="5" spans="1:21" ht="12.75" customHeight="1">
      <c r="A5" s="959" t="s">
        <v>44</v>
      </c>
      <c r="B5" s="960" t="s">
        <v>2169</v>
      </c>
      <c r="C5" s="895"/>
      <c r="D5" s="951"/>
      <c r="E5" s="896"/>
      <c r="F5" s="896"/>
      <c r="H5" s="895"/>
      <c r="I5" s="951"/>
      <c r="J5" s="896"/>
      <c r="K5" s="896"/>
      <c r="M5" s="895"/>
      <c r="N5" s="951"/>
      <c r="O5" s="896"/>
      <c r="P5" s="896"/>
      <c r="R5" s="895"/>
      <c r="S5" s="951"/>
      <c r="T5" s="896"/>
      <c r="U5" s="896"/>
    </row>
    <row r="6" spans="1:21" ht="12.75" customHeight="1"/>
    <row r="7" spans="1:21" ht="144" customHeight="1">
      <c r="A7" s="955">
        <v>1</v>
      </c>
      <c r="B7" s="903" t="s">
        <v>2165</v>
      </c>
      <c r="C7" s="948" t="s">
        <v>1</v>
      </c>
      <c r="D7" s="956">
        <v>2</v>
      </c>
      <c r="E7" s="1054"/>
      <c r="F7" s="956">
        <f t="shared" ref="F7:F23" si="0">E7*D7</f>
        <v>0</v>
      </c>
      <c r="H7" s="948" t="s">
        <v>1</v>
      </c>
      <c r="I7" s="956"/>
      <c r="J7" s="956">
        <f>E7</f>
        <v>0</v>
      </c>
      <c r="K7" s="956">
        <f t="shared" ref="K7" si="1">J7*I7</f>
        <v>0</v>
      </c>
      <c r="M7" s="948" t="s">
        <v>1</v>
      </c>
      <c r="N7" s="956"/>
      <c r="O7" s="956">
        <f>E7</f>
        <v>0</v>
      </c>
      <c r="P7" s="956">
        <f t="shared" ref="P7" si="2">O7*N7</f>
        <v>0</v>
      </c>
      <c r="R7" s="948" t="s">
        <v>1</v>
      </c>
      <c r="S7" s="956">
        <v>2</v>
      </c>
      <c r="T7" s="956">
        <f>E7</f>
        <v>0</v>
      </c>
      <c r="U7" s="956">
        <f t="shared" ref="U7" si="3">T7*S7</f>
        <v>0</v>
      </c>
    </row>
    <row r="8" spans="1:21" ht="12.75" customHeight="1">
      <c r="A8" s="955"/>
      <c r="B8" s="903"/>
      <c r="C8" s="948"/>
      <c r="D8" s="956"/>
      <c r="E8" s="956"/>
      <c r="F8" s="956"/>
      <c r="H8" s="948"/>
      <c r="I8" s="956"/>
      <c r="J8" s="956"/>
      <c r="K8" s="956"/>
      <c r="M8" s="948"/>
      <c r="N8" s="956"/>
      <c r="O8" s="956"/>
      <c r="P8" s="956"/>
      <c r="R8" s="948"/>
      <c r="S8" s="956"/>
      <c r="T8" s="956"/>
      <c r="U8" s="956"/>
    </row>
    <row r="9" spans="1:21" ht="102">
      <c r="A9" s="955">
        <v>2</v>
      </c>
      <c r="B9" s="903" t="s">
        <v>2166</v>
      </c>
      <c r="C9" s="948" t="s">
        <v>1</v>
      </c>
      <c r="D9" s="956">
        <v>6</v>
      </c>
      <c r="E9" s="1054"/>
      <c r="F9" s="956">
        <f t="shared" si="0"/>
        <v>0</v>
      </c>
      <c r="H9" s="948" t="s">
        <v>1</v>
      </c>
      <c r="I9" s="956"/>
      <c r="J9" s="956">
        <f t="shared" ref="J9:J23" si="4">E9</f>
        <v>0</v>
      </c>
      <c r="K9" s="956">
        <f t="shared" ref="K9" si="5">J9*I9</f>
        <v>0</v>
      </c>
      <c r="M9" s="948" t="s">
        <v>1</v>
      </c>
      <c r="N9" s="956"/>
      <c r="O9" s="956">
        <f t="shared" ref="O9:O23" si="6">E9</f>
        <v>0</v>
      </c>
      <c r="P9" s="956">
        <f t="shared" ref="P9" si="7">O9*N9</f>
        <v>0</v>
      </c>
      <c r="R9" s="948" t="s">
        <v>1</v>
      </c>
      <c r="S9" s="956">
        <v>6</v>
      </c>
      <c r="T9" s="956">
        <f t="shared" ref="T9:T23" si="8">E9</f>
        <v>0</v>
      </c>
      <c r="U9" s="956">
        <f t="shared" ref="U9" si="9">T9*S9</f>
        <v>0</v>
      </c>
    </row>
    <row r="10" spans="1:21" ht="12.75" customHeight="1">
      <c r="A10" s="955"/>
      <c r="B10" s="903"/>
      <c r="C10" s="948"/>
      <c r="D10" s="956"/>
      <c r="E10" s="956"/>
      <c r="F10" s="956"/>
      <c r="H10" s="948"/>
      <c r="I10" s="956"/>
      <c r="J10" s="956"/>
      <c r="K10" s="956"/>
      <c r="M10" s="948"/>
      <c r="N10" s="956"/>
      <c r="O10" s="956"/>
      <c r="P10" s="956"/>
      <c r="R10" s="948"/>
      <c r="S10" s="956"/>
      <c r="T10" s="956"/>
      <c r="U10" s="956"/>
    </row>
    <row r="11" spans="1:21" ht="96.75" customHeight="1">
      <c r="A11" s="955">
        <v>3</v>
      </c>
      <c r="B11" s="903" t="s">
        <v>2167</v>
      </c>
      <c r="C11" s="948" t="s">
        <v>1256</v>
      </c>
      <c r="D11" s="956">
        <v>1</v>
      </c>
      <c r="E11" s="1054"/>
      <c r="F11" s="956">
        <f t="shared" si="0"/>
        <v>0</v>
      </c>
      <c r="H11" s="948" t="s">
        <v>1256</v>
      </c>
      <c r="I11" s="956"/>
      <c r="J11" s="956">
        <f t="shared" si="4"/>
        <v>0</v>
      </c>
      <c r="K11" s="956">
        <f t="shared" ref="K11" si="10">J11*I11</f>
        <v>0</v>
      </c>
      <c r="M11" s="948" t="s">
        <v>1256</v>
      </c>
      <c r="N11" s="956"/>
      <c r="O11" s="956">
        <f t="shared" si="6"/>
        <v>0</v>
      </c>
      <c r="P11" s="956">
        <f t="shared" ref="P11" si="11">O11*N11</f>
        <v>0</v>
      </c>
      <c r="R11" s="948" t="s">
        <v>1256</v>
      </c>
      <c r="S11" s="956">
        <v>1</v>
      </c>
      <c r="T11" s="956">
        <f t="shared" si="8"/>
        <v>0</v>
      </c>
      <c r="U11" s="956">
        <f t="shared" ref="U11" si="12">T11*S11</f>
        <v>0</v>
      </c>
    </row>
    <row r="12" spans="1:21" ht="12.75" customHeight="1">
      <c r="A12" s="955"/>
      <c r="B12" s="903"/>
      <c r="C12" s="948"/>
      <c r="D12" s="956"/>
      <c r="E12" s="956"/>
      <c r="F12" s="956"/>
      <c r="H12" s="948"/>
      <c r="I12" s="956"/>
      <c r="J12" s="956"/>
      <c r="K12" s="956"/>
      <c r="M12" s="948"/>
      <c r="N12" s="956"/>
      <c r="O12" s="956"/>
      <c r="P12" s="956"/>
      <c r="R12" s="948"/>
      <c r="S12" s="956"/>
      <c r="T12" s="956"/>
      <c r="U12" s="956"/>
    </row>
    <row r="13" spans="1:21" ht="16.5" customHeight="1">
      <c r="A13" s="955">
        <v>4</v>
      </c>
      <c r="B13" s="903" t="s">
        <v>1916</v>
      </c>
      <c r="C13" s="948" t="s">
        <v>1254</v>
      </c>
      <c r="D13" s="956">
        <v>100</v>
      </c>
      <c r="E13" s="1054"/>
      <c r="F13" s="956">
        <f t="shared" si="0"/>
        <v>0</v>
      </c>
      <c r="H13" s="948" t="s">
        <v>1254</v>
      </c>
      <c r="I13" s="956"/>
      <c r="J13" s="956">
        <f t="shared" si="4"/>
        <v>0</v>
      </c>
      <c r="K13" s="956">
        <f t="shared" ref="K13" si="13">J13*I13</f>
        <v>0</v>
      </c>
      <c r="M13" s="948" t="s">
        <v>1254</v>
      </c>
      <c r="N13" s="956">
        <v>50</v>
      </c>
      <c r="O13" s="956">
        <f t="shared" si="6"/>
        <v>0</v>
      </c>
      <c r="P13" s="956">
        <f t="shared" ref="P13" si="14">O13*N13</f>
        <v>0</v>
      </c>
      <c r="R13" s="948" t="s">
        <v>1254</v>
      </c>
      <c r="S13" s="956">
        <v>50</v>
      </c>
      <c r="T13" s="956">
        <f t="shared" si="8"/>
        <v>0</v>
      </c>
      <c r="U13" s="956">
        <f t="shared" ref="U13" si="15">T13*S13</f>
        <v>0</v>
      </c>
    </row>
    <row r="14" spans="1:21" ht="12.75" customHeight="1">
      <c r="A14" s="955"/>
      <c r="B14" s="903"/>
      <c r="C14" s="948"/>
      <c r="D14" s="956"/>
      <c r="E14" s="956"/>
      <c r="F14" s="956"/>
      <c r="H14" s="948"/>
      <c r="I14" s="956"/>
      <c r="J14" s="956"/>
      <c r="K14" s="956"/>
      <c r="M14" s="948"/>
      <c r="N14" s="956"/>
      <c r="O14" s="956"/>
      <c r="P14" s="956"/>
      <c r="R14" s="948"/>
      <c r="S14" s="956"/>
      <c r="T14" s="956"/>
      <c r="U14" s="956"/>
    </row>
    <row r="15" spans="1:21" ht="30" customHeight="1">
      <c r="A15" s="955">
        <v>5</v>
      </c>
      <c r="B15" s="903" t="s">
        <v>1925</v>
      </c>
      <c r="C15" s="948" t="s">
        <v>1254</v>
      </c>
      <c r="D15" s="956">
        <v>200</v>
      </c>
      <c r="E15" s="1054"/>
      <c r="F15" s="956">
        <f t="shared" si="0"/>
        <v>0</v>
      </c>
      <c r="H15" s="948" t="s">
        <v>1254</v>
      </c>
      <c r="I15" s="956"/>
      <c r="J15" s="956">
        <f t="shared" si="4"/>
        <v>0</v>
      </c>
      <c r="K15" s="956">
        <f t="shared" ref="K15" si="16">J15*I15</f>
        <v>0</v>
      </c>
      <c r="M15" s="948" t="s">
        <v>1254</v>
      </c>
      <c r="N15" s="956"/>
      <c r="O15" s="956">
        <f t="shared" si="6"/>
        <v>0</v>
      </c>
      <c r="P15" s="956">
        <f t="shared" ref="P15" si="17">O15*N15</f>
        <v>0</v>
      </c>
      <c r="R15" s="948" t="s">
        <v>1254</v>
      </c>
      <c r="S15" s="956">
        <v>200</v>
      </c>
      <c r="T15" s="956">
        <f t="shared" si="8"/>
        <v>0</v>
      </c>
      <c r="U15" s="956">
        <f t="shared" ref="U15" si="18">T15*S15</f>
        <v>0</v>
      </c>
    </row>
    <row r="16" spans="1:21" ht="12.75" customHeight="1">
      <c r="A16" s="955"/>
      <c r="B16" s="903"/>
      <c r="C16" s="948"/>
      <c r="D16" s="956"/>
      <c r="E16" s="956"/>
      <c r="F16" s="956"/>
      <c r="H16" s="948"/>
      <c r="I16" s="956"/>
      <c r="J16" s="956"/>
      <c r="K16" s="956"/>
      <c r="M16" s="948"/>
      <c r="N16" s="956"/>
      <c r="O16" s="956"/>
      <c r="P16" s="956"/>
      <c r="R16" s="948"/>
      <c r="S16" s="956"/>
      <c r="T16" s="956"/>
      <c r="U16" s="956"/>
    </row>
    <row r="17" spans="1:21" ht="17.25" customHeight="1">
      <c r="A17" s="955">
        <v>6</v>
      </c>
      <c r="B17" s="903" t="s">
        <v>1919</v>
      </c>
      <c r="C17" s="948" t="s">
        <v>1255</v>
      </c>
      <c r="D17" s="956">
        <v>1</v>
      </c>
      <c r="E17" s="1054"/>
      <c r="F17" s="956">
        <f t="shared" si="0"/>
        <v>0</v>
      </c>
      <c r="H17" s="948" t="s">
        <v>1255</v>
      </c>
      <c r="I17" s="956"/>
      <c r="J17" s="956">
        <f t="shared" si="4"/>
        <v>0</v>
      </c>
      <c r="K17" s="956">
        <f t="shared" ref="K17" si="19">J17*I17</f>
        <v>0</v>
      </c>
      <c r="M17" s="948" t="s">
        <v>1255</v>
      </c>
      <c r="N17" s="956"/>
      <c r="O17" s="956">
        <f t="shared" si="6"/>
        <v>0</v>
      </c>
      <c r="P17" s="956">
        <f t="shared" ref="P17" si="20">O17*N17</f>
        <v>0</v>
      </c>
      <c r="R17" s="948" t="s">
        <v>1255</v>
      </c>
      <c r="S17" s="956">
        <v>1</v>
      </c>
      <c r="T17" s="956">
        <f t="shared" si="8"/>
        <v>0</v>
      </c>
      <c r="U17" s="956">
        <f t="shared" ref="U17" si="21">T17*S17</f>
        <v>0</v>
      </c>
    </row>
    <row r="18" spans="1:21" ht="12.75" customHeight="1">
      <c r="A18" s="955"/>
      <c r="B18" s="903"/>
      <c r="C18" s="948"/>
      <c r="D18" s="956"/>
      <c r="E18" s="956"/>
      <c r="F18" s="956"/>
      <c r="H18" s="948"/>
      <c r="I18" s="956"/>
      <c r="J18" s="956"/>
      <c r="K18" s="956"/>
      <c r="M18" s="948"/>
      <c r="N18" s="956"/>
      <c r="O18" s="956"/>
      <c r="P18" s="956"/>
      <c r="R18" s="948"/>
      <c r="S18" s="956"/>
      <c r="T18" s="956"/>
      <c r="U18" s="956"/>
    </row>
    <row r="19" spans="1:21" ht="17.25" customHeight="1">
      <c r="A19" s="955">
        <v>7</v>
      </c>
      <c r="B19" s="903" t="s">
        <v>1929</v>
      </c>
      <c r="C19" s="948" t="s">
        <v>1255</v>
      </c>
      <c r="D19" s="956">
        <v>1</v>
      </c>
      <c r="E19" s="1054"/>
      <c r="F19" s="956">
        <f t="shared" si="0"/>
        <v>0</v>
      </c>
      <c r="H19" s="948" t="s">
        <v>1255</v>
      </c>
      <c r="I19" s="956"/>
      <c r="J19" s="956">
        <f t="shared" si="4"/>
        <v>0</v>
      </c>
      <c r="K19" s="956">
        <f t="shared" ref="K19" si="22">J19*I19</f>
        <v>0</v>
      </c>
      <c r="M19" s="948" t="s">
        <v>1255</v>
      </c>
      <c r="N19" s="956"/>
      <c r="O19" s="956">
        <f t="shared" si="6"/>
        <v>0</v>
      </c>
      <c r="P19" s="956">
        <f t="shared" ref="P19" si="23">O19*N19</f>
        <v>0</v>
      </c>
      <c r="R19" s="948" t="s">
        <v>1255</v>
      </c>
      <c r="S19" s="956">
        <v>1</v>
      </c>
      <c r="T19" s="956">
        <f t="shared" si="8"/>
        <v>0</v>
      </c>
      <c r="U19" s="956">
        <f t="shared" ref="U19" si="24">T19*S19</f>
        <v>0</v>
      </c>
    </row>
    <row r="20" spans="1:21" ht="12.75" customHeight="1">
      <c r="A20" s="955"/>
      <c r="B20" s="903"/>
      <c r="C20" s="948"/>
      <c r="D20" s="956"/>
      <c r="E20" s="956"/>
      <c r="F20" s="956"/>
      <c r="H20" s="948"/>
      <c r="I20" s="956"/>
      <c r="J20" s="956"/>
      <c r="K20" s="956"/>
      <c r="M20" s="948"/>
      <c r="N20" s="956"/>
      <c r="O20" s="956"/>
      <c r="P20" s="956"/>
      <c r="R20" s="948"/>
      <c r="S20" s="956"/>
      <c r="T20" s="956"/>
      <c r="U20" s="956"/>
    </row>
    <row r="21" spans="1:21" ht="27" customHeight="1">
      <c r="A21" s="955">
        <v>8</v>
      </c>
      <c r="B21" s="903" t="s">
        <v>1930</v>
      </c>
      <c r="C21" s="948" t="s">
        <v>1255</v>
      </c>
      <c r="D21" s="956">
        <v>1</v>
      </c>
      <c r="E21" s="1054"/>
      <c r="F21" s="956">
        <f t="shared" si="0"/>
        <v>0</v>
      </c>
      <c r="H21" s="948" t="s">
        <v>1255</v>
      </c>
      <c r="I21" s="956"/>
      <c r="J21" s="956">
        <f t="shared" si="4"/>
        <v>0</v>
      </c>
      <c r="K21" s="956">
        <f t="shared" ref="K21" si="25">J21*I21</f>
        <v>0</v>
      </c>
      <c r="M21" s="948" t="s">
        <v>1255</v>
      </c>
      <c r="N21" s="956"/>
      <c r="O21" s="956">
        <f t="shared" si="6"/>
        <v>0</v>
      </c>
      <c r="P21" s="956">
        <f t="shared" ref="P21" si="26">O21*N21</f>
        <v>0</v>
      </c>
      <c r="R21" s="948" t="s">
        <v>1255</v>
      </c>
      <c r="S21" s="956">
        <v>1</v>
      </c>
      <c r="T21" s="956">
        <f t="shared" si="8"/>
        <v>0</v>
      </c>
      <c r="U21" s="956">
        <f t="shared" ref="U21" si="27">T21*S21</f>
        <v>0</v>
      </c>
    </row>
    <row r="22" spans="1:21" ht="12.75" customHeight="1">
      <c r="A22" s="955"/>
      <c r="B22" s="903"/>
      <c r="C22" s="948"/>
      <c r="D22" s="956"/>
      <c r="E22" s="956"/>
      <c r="F22" s="956"/>
      <c r="H22" s="948"/>
      <c r="I22" s="956"/>
      <c r="J22" s="956"/>
      <c r="K22" s="956"/>
      <c r="M22" s="948"/>
      <c r="N22" s="956"/>
      <c r="O22" s="956"/>
      <c r="P22" s="956"/>
      <c r="R22" s="948"/>
      <c r="S22" s="956"/>
      <c r="T22" s="956"/>
      <c r="U22" s="956"/>
    </row>
    <row r="23" spans="1:21" ht="18" customHeight="1">
      <c r="A23" s="955">
        <v>9</v>
      </c>
      <c r="B23" s="903" t="s">
        <v>1922</v>
      </c>
      <c r="C23" s="948" t="s">
        <v>1255</v>
      </c>
      <c r="D23" s="956">
        <v>1</v>
      </c>
      <c r="E23" s="1054"/>
      <c r="F23" s="956">
        <f t="shared" si="0"/>
        <v>0</v>
      </c>
      <c r="H23" s="948" t="s">
        <v>1255</v>
      </c>
      <c r="I23" s="956"/>
      <c r="J23" s="956">
        <f t="shared" si="4"/>
        <v>0</v>
      </c>
      <c r="K23" s="956">
        <f t="shared" ref="K23" si="28">J23*I23</f>
        <v>0</v>
      </c>
      <c r="M23" s="948" t="s">
        <v>1255</v>
      </c>
      <c r="N23" s="956"/>
      <c r="O23" s="956">
        <f t="shared" si="6"/>
        <v>0</v>
      </c>
      <c r="P23" s="956">
        <f t="shared" ref="P23" si="29">O23*N23</f>
        <v>0</v>
      </c>
      <c r="R23" s="948" t="s">
        <v>1255</v>
      </c>
      <c r="S23" s="956">
        <v>1</v>
      </c>
      <c r="T23" s="956">
        <f t="shared" si="8"/>
        <v>0</v>
      </c>
      <c r="U23" s="956">
        <f t="shared" ref="U23" si="30">T23*S23</f>
        <v>0</v>
      </c>
    </row>
    <row r="24" spans="1:21" ht="12.75" customHeight="1">
      <c r="A24" s="950"/>
      <c r="B24" s="951"/>
      <c r="C24" s="943"/>
      <c r="D24" s="957"/>
      <c r="E24" s="957"/>
      <c r="F24" s="957"/>
      <c r="H24" s="943"/>
      <c r="I24" s="957"/>
      <c r="J24" s="957"/>
      <c r="K24" s="957"/>
      <c r="M24" s="943"/>
      <c r="N24" s="957"/>
      <c r="O24" s="957"/>
      <c r="P24" s="957"/>
      <c r="R24" s="943"/>
      <c r="S24" s="957"/>
      <c r="T24" s="957"/>
      <c r="U24" s="957"/>
    </row>
    <row r="25" spans="1:21" ht="12.75" customHeight="1">
      <c r="A25" s="961"/>
      <c r="B25" s="961" t="s">
        <v>2170</v>
      </c>
      <c r="C25" s="1171"/>
      <c r="D25" s="1172"/>
      <c r="E25" s="1172"/>
      <c r="F25" s="919">
        <f>SUM(F7:F23)</f>
        <v>0</v>
      </c>
      <c r="H25" s="1171"/>
      <c r="I25" s="1172"/>
      <c r="J25" s="1172"/>
      <c r="K25" s="919">
        <f>SUM(K7:K23)</f>
        <v>0</v>
      </c>
      <c r="M25" s="1171"/>
      <c r="N25" s="1172"/>
      <c r="O25" s="1172"/>
      <c r="P25" s="919">
        <f>SUM(P7:P23)</f>
        <v>0</v>
      </c>
      <c r="R25" s="1171"/>
      <c r="S25" s="1172"/>
      <c r="T25" s="1172"/>
      <c r="U25" s="919">
        <f>SUM(U7:U23)</f>
        <v>0</v>
      </c>
    </row>
    <row r="26" spans="1:21" ht="12.75" customHeight="1"/>
    <row r="27" spans="1:21" ht="12.75" customHeight="1"/>
    <row r="28" spans="1:21" ht="12.75" customHeight="1"/>
    <row r="29" spans="1:21" ht="12.75" customHeight="1"/>
    <row r="30" spans="1:21" ht="12.75" customHeight="1"/>
    <row r="31" spans="1:21" ht="12.75" customHeight="1"/>
    <row r="32" spans="1:2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password="E4C2" sheet="1" objects="1" scenarios="1"/>
  <mergeCells count="8">
    <mergeCell ref="C25:E25"/>
    <mergeCell ref="H25:J25"/>
    <mergeCell ref="M25:O25"/>
    <mergeCell ref="R25:T25"/>
    <mergeCell ref="R1:U1"/>
    <mergeCell ref="M1:P1"/>
    <mergeCell ref="H1:K1"/>
    <mergeCell ref="C1:F1"/>
  </mergeCells>
  <pageMargins left="0.78740157480314965" right="0.19685039370078741" top="0.62992125984251968" bottom="0.55118110236220474" header="0.31496062992125984" footer="0.27559055118110237"/>
  <pageSetup paperSize="9" scale="61"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pageSetUpPr fitToPage="1"/>
  </sheetPr>
  <dimension ref="A1:Y933"/>
  <sheetViews>
    <sheetView windowProtection="1"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14.42578125" defaultRowHeight="15" customHeight="1"/>
  <cols>
    <col min="1" max="1" width="4.140625" style="912" customWidth="1"/>
    <col min="2" max="2" width="51.85546875" style="914" customWidth="1"/>
    <col min="3" max="4" width="9.42578125" style="898" customWidth="1"/>
    <col min="5" max="5" width="9.42578125" style="909" customWidth="1"/>
    <col min="6" max="6" width="9.85546875" style="909" bestFit="1" customWidth="1"/>
    <col min="7" max="7" width="3.7109375" style="898" customWidth="1"/>
    <col min="8" max="9" width="9.42578125" style="898" customWidth="1"/>
    <col min="10" max="10" width="9.42578125" style="909" customWidth="1"/>
    <col min="11" max="11" width="9.85546875" style="909" bestFit="1" customWidth="1"/>
    <col min="12" max="12" width="3.7109375" style="898" customWidth="1"/>
    <col min="13" max="14" width="9.42578125" style="898" customWidth="1"/>
    <col min="15" max="15" width="9.42578125" style="909" customWidth="1"/>
    <col min="16" max="16" width="9.85546875" style="909" bestFit="1" customWidth="1"/>
    <col min="17" max="17" width="3.7109375" style="898" customWidth="1"/>
    <col min="18" max="19" width="9.42578125" style="898" customWidth="1"/>
    <col min="20" max="20" width="9.42578125" style="909" customWidth="1"/>
    <col min="21" max="21" width="9.85546875" style="909" bestFit="1" customWidth="1"/>
    <col min="22" max="25" width="8" style="898" customWidth="1"/>
    <col min="26" max="16384" width="14.42578125" style="898"/>
  </cols>
  <sheetData>
    <row r="1" spans="1:25" ht="15" customHeight="1">
      <c r="C1" s="1174" t="s">
        <v>1265</v>
      </c>
      <c r="D1" s="1174"/>
      <c r="E1" s="1174"/>
      <c r="F1" s="1174"/>
      <c r="H1" s="1174" t="s">
        <v>1990</v>
      </c>
      <c r="I1" s="1174"/>
      <c r="J1" s="1174"/>
      <c r="K1" s="1174"/>
      <c r="M1" s="1174" t="s">
        <v>1991</v>
      </c>
      <c r="N1" s="1174"/>
      <c r="O1" s="1174"/>
      <c r="P1" s="1174"/>
      <c r="R1" s="1174" t="s">
        <v>1992</v>
      </c>
      <c r="S1" s="1174"/>
      <c r="T1" s="1174"/>
      <c r="U1" s="1174"/>
    </row>
    <row r="2" spans="1:25" ht="10.5" customHeight="1"/>
    <row r="3" spans="1:25" s="915" customFormat="1" ht="12.75" customHeight="1">
      <c r="A3" s="899" t="s">
        <v>1913</v>
      </c>
      <c r="B3" s="103" t="s">
        <v>1270</v>
      </c>
      <c r="C3" s="103" t="s">
        <v>1271</v>
      </c>
      <c r="D3" s="103" t="s">
        <v>1272</v>
      </c>
      <c r="E3" s="103" t="s">
        <v>1257</v>
      </c>
      <c r="F3" s="103" t="s">
        <v>1253</v>
      </c>
      <c r="G3" s="901"/>
      <c r="H3" s="103" t="s">
        <v>1271</v>
      </c>
      <c r="I3" s="103" t="s">
        <v>1272</v>
      </c>
      <c r="J3" s="103" t="s">
        <v>1257</v>
      </c>
      <c r="K3" s="103" t="s">
        <v>1253</v>
      </c>
      <c r="L3" s="901"/>
      <c r="M3" s="103" t="s">
        <v>1271</v>
      </c>
      <c r="N3" s="103" t="s">
        <v>1272</v>
      </c>
      <c r="O3" s="103" t="s">
        <v>1257</v>
      </c>
      <c r="P3" s="103" t="s">
        <v>1253</v>
      </c>
      <c r="Q3" s="901"/>
      <c r="R3" s="103" t="s">
        <v>1271</v>
      </c>
      <c r="S3" s="103" t="s">
        <v>1272</v>
      </c>
      <c r="T3" s="103" t="s">
        <v>1257</v>
      </c>
      <c r="U3" s="103" t="s">
        <v>1253</v>
      </c>
      <c r="V3" s="901"/>
      <c r="W3" s="901"/>
      <c r="X3" s="901"/>
      <c r="Y3" s="901"/>
    </row>
    <row r="4" spans="1:25" ht="10.5" customHeight="1">
      <c r="A4" s="900"/>
      <c r="B4" s="903"/>
      <c r="C4" s="895"/>
      <c r="D4" s="896"/>
      <c r="E4" s="907"/>
      <c r="F4" s="908"/>
      <c r="G4" s="897"/>
      <c r="H4" s="895"/>
      <c r="I4" s="896"/>
      <c r="J4" s="907"/>
      <c r="K4" s="908"/>
      <c r="L4" s="897"/>
      <c r="M4" s="895"/>
      <c r="N4" s="896"/>
      <c r="O4" s="907"/>
      <c r="P4" s="908"/>
      <c r="Q4" s="897"/>
      <c r="R4" s="895"/>
      <c r="S4" s="896"/>
      <c r="T4" s="907"/>
      <c r="U4" s="908"/>
      <c r="V4" s="897"/>
      <c r="W4" s="897"/>
      <c r="X4" s="897"/>
      <c r="Y4" s="897"/>
    </row>
    <row r="5" spans="1:25" ht="15" customHeight="1">
      <c r="A5" s="921" t="s">
        <v>45</v>
      </c>
      <c r="B5" s="922" t="s">
        <v>2159</v>
      </c>
    </row>
    <row r="6" spans="1:25" ht="38.25">
      <c r="A6" s="900">
        <v>1</v>
      </c>
      <c r="B6" s="910" t="s">
        <v>2171</v>
      </c>
      <c r="C6" s="962" t="s">
        <v>1</v>
      </c>
      <c r="D6" s="963">
        <v>2</v>
      </c>
      <c r="E6" s="1052"/>
      <c r="F6" s="908">
        <f>E6*D6</f>
        <v>0</v>
      </c>
      <c r="G6" s="937"/>
      <c r="H6" s="962" t="s">
        <v>1</v>
      </c>
      <c r="I6" s="963"/>
      <c r="J6" s="908">
        <f>E6</f>
        <v>0</v>
      </c>
      <c r="K6" s="908">
        <f>I6*J6</f>
        <v>0</v>
      </c>
      <c r="L6" s="937"/>
      <c r="M6" s="962" t="s">
        <v>1</v>
      </c>
      <c r="N6" s="963">
        <v>2</v>
      </c>
      <c r="O6" s="908">
        <f>E6</f>
        <v>0</v>
      </c>
      <c r="P6" s="908">
        <f>N6*O6</f>
        <v>0</v>
      </c>
      <c r="Q6" s="937"/>
      <c r="R6" s="962" t="s">
        <v>1</v>
      </c>
      <c r="S6" s="963"/>
      <c r="T6" s="908">
        <f>E6</f>
        <v>0</v>
      </c>
      <c r="U6" s="908">
        <f>S6*T6</f>
        <v>0</v>
      </c>
      <c r="V6" s="897"/>
      <c r="W6" s="897"/>
      <c r="X6" s="897"/>
      <c r="Y6" s="897"/>
    </row>
    <row r="7" spans="1:25" ht="13.5" customHeight="1">
      <c r="A7" s="911"/>
      <c r="B7" s="903"/>
      <c r="J7" s="908"/>
      <c r="O7" s="908"/>
      <c r="T7" s="908"/>
      <c r="V7" s="897"/>
      <c r="W7" s="897"/>
      <c r="X7" s="897"/>
      <c r="Y7" s="897"/>
    </row>
    <row r="8" spans="1:25" ht="25.5">
      <c r="A8" s="900">
        <v>2</v>
      </c>
      <c r="B8" s="910" t="s">
        <v>2157</v>
      </c>
      <c r="C8" s="905" t="s">
        <v>1</v>
      </c>
      <c r="D8" s="902">
        <v>5</v>
      </c>
      <c r="E8" s="1053"/>
      <c r="F8" s="906">
        <f t="shared" ref="F8:F18" si="0">E8*D8</f>
        <v>0</v>
      </c>
      <c r="G8" s="897"/>
      <c r="H8" s="905" t="s">
        <v>1</v>
      </c>
      <c r="I8" s="902"/>
      <c r="J8" s="908">
        <f t="shared" ref="J8:J34" si="1">E8</f>
        <v>0</v>
      </c>
      <c r="K8" s="908">
        <f t="shared" ref="K8:K34" si="2">I8*J8</f>
        <v>0</v>
      </c>
      <c r="L8" s="897"/>
      <c r="M8" s="905" t="s">
        <v>1</v>
      </c>
      <c r="N8" s="902"/>
      <c r="O8" s="908">
        <f t="shared" ref="O8:O34" si="3">E8</f>
        <v>0</v>
      </c>
      <c r="P8" s="908">
        <f t="shared" ref="P8:P34" si="4">N8*O8</f>
        <v>0</v>
      </c>
      <c r="Q8" s="897"/>
      <c r="R8" s="905" t="s">
        <v>1</v>
      </c>
      <c r="S8" s="902">
        <v>5</v>
      </c>
      <c r="T8" s="908">
        <f t="shared" ref="T8:T34" si="5">E8</f>
        <v>0</v>
      </c>
      <c r="U8" s="908">
        <f t="shared" ref="U8:U34" si="6">S8*T8</f>
        <v>0</v>
      </c>
      <c r="V8" s="897"/>
      <c r="W8" s="897"/>
      <c r="X8" s="897"/>
      <c r="Y8" s="897"/>
    </row>
    <row r="9" spans="1:25" ht="12.75">
      <c r="A9" s="900"/>
      <c r="B9" s="910"/>
      <c r="C9" s="905"/>
      <c r="D9" s="902"/>
      <c r="E9" s="906"/>
      <c r="F9" s="906"/>
      <c r="G9" s="897"/>
      <c r="H9" s="905"/>
      <c r="I9" s="902"/>
      <c r="J9" s="908"/>
      <c r="K9" s="908"/>
      <c r="L9" s="897"/>
      <c r="M9" s="905"/>
      <c r="N9" s="902"/>
      <c r="O9" s="908"/>
      <c r="P9" s="908"/>
      <c r="Q9" s="897"/>
      <c r="R9" s="905"/>
      <c r="S9" s="902"/>
      <c r="T9" s="908"/>
      <c r="U9" s="908"/>
      <c r="V9" s="897"/>
      <c r="W9" s="897"/>
      <c r="X9" s="897"/>
      <c r="Y9" s="897"/>
    </row>
    <row r="10" spans="1:25" ht="25.5">
      <c r="A10" s="913" t="s">
        <v>1931</v>
      </c>
      <c r="B10" s="910" t="s">
        <v>2155</v>
      </c>
      <c r="C10" s="902" t="s">
        <v>1</v>
      </c>
      <c r="D10" s="902">
        <v>6</v>
      </c>
      <c r="E10" s="1053"/>
      <c r="F10" s="906">
        <f t="shared" si="0"/>
        <v>0</v>
      </c>
      <c r="G10" s="897"/>
      <c r="H10" s="902" t="s">
        <v>1</v>
      </c>
      <c r="I10" s="902"/>
      <c r="J10" s="908">
        <f t="shared" si="1"/>
        <v>0</v>
      </c>
      <c r="K10" s="908">
        <f t="shared" si="2"/>
        <v>0</v>
      </c>
      <c r="L10" s="897"/>
      <c r="M10" s="902" t="s">
        <v>1</v>
      </c>
      <c r="N10" s="902"/>
      <c r="O10" s="908">
        <f t="shared" si="3"/>
        <v>0</v>
      </c>
      <c r="P10" s="908">
        <f t="shared" si="4"/>
        <v>0</v>
      </c>
      <c r="Q10" s="897"/>
      <c r="R10" s="902" t="s">
        <v>1</v>
      </c>
      <c r="S10" s="902">
        <v>6</v>
      </c>
      <c r="T10" s="908">
        <f t="shared" si="5"/>
        <v>0</v>
      </c>
      <c r="U10" s="908">
        <f t="shared" si="6"/>
        <v>0</v>
      </c>
      <c r="V10" s="897"/>
      <c r="W10" s="897"/>
      <c r="X10" s="897"/>
      <c r="Y10" s="897"/>
    </row>
    <row r="11" spans="1:25" ht="12.75">
      <c r="A11" s="913"/>
      <c r="B11" s="910"/>
      <c r="C11" s="902"/>
      <c r="D11" s="902"/>
      <c r="E11" s="906"/>
      <c r="F11" s="906"/>
      <c r="G11" s="897"/>
      <c r="H11" s="902"/>
      <c r="I11" s="902"/>
      <c r="J11" s="908"/>
      <c r="K11" s="908"/>
      <c r="L11" s="897"/>
      <c r="M11" s="902"/>
      <c r="N11" s="902"/>
      <c r="O11" s="908"/>
      <c r="P11" s="908"/>
      <c r="Q11" s="897"/>
      <c r="R11" s="902"/>
      <c r="S11" s="902"/>
      <c r="T11" s="908"/>
      <c r="U11" s="908"/>
      <c r="V11" s="897"/>
      <c r="W11" s="897"/>
      <c r="X11" s="897"/>
      <c r="Y11" s="897"/>
    </row>
    <row r="12" spans="1:25" ht="14.25" customHeight="1">
      <c r="A12" s="913" t="s">
        <v>1932</v>
      </c>
      <c r="B12" s="910" t="s">
        <v>1933</v>
      </c>
      <c r="C12" s="902" t="s">
        <v>1</v>
      </c>
      <c r="D12" s="902">
        <v>1</v>
      </c>
      <c r="E12" s="1053"/>
      <c r="F12" s="906">
        <f t="shared" si="0"/>
        <v>0</v>
      </c>
      <c r="G12" s="897"/>
      <c r="H12" s="902" t="s">
        <v>1</v>
      </c>
      <c r="I12" s="902"/>
      <c r="J12" s="908">
        <f t="shared" si="1"/>
        <v>0</v>
      </c>
      <c r="K12" s="908">
        <f t="shared" si="2"/>
        <v>0</v>
      </c>
      <c r="L12" s="897"/>
      <c r="M12" s="902" t="s">
        <v>1</v>
      </c>
      <c r="N12" s="902"/>
      <c r="O12" s="908">
        <f t="shared" si="3"/>
        <v>0</v>
      </c>
      <c r="P12" s="908">
        <f t="shared" si="4"/>
        <v>0</v>
      </c>
      <c r="Q12" s="897"/>
      <c r="R12" s="902" t="s">
        <v>1</v>
      </c>
      <c r="S12" s="902">
        <v>1</v>
      </c>
      <c r="T12" s="908">
        <f t="shared" si="5"/>
        <v>0</v>
      </c>
      <c r="U12" s="908">
        <f t="shared" si="6"/>
        <v>0</v>
      </c>
      <c r="V12" s="897"/>
      <c r="W12" s="897"/>
      <c r="X12" s="897"/>
      <c r="Y12" s="897"/>
    </row>
    <row r="13" spans="1:25" ht="14.25" customHeight="1">
      <c r="A13" s="913"/>
      <c r="B13" s="910"/>
      <c r="C13" s="902"/>
      <c r="D13" s="902"/>
      <c r="E13" s="906"/>
      <c r="F13" s="906"/>
      <c r="G13" s="897"/>
      <c r="H13" s="902"/>
      <c r="I13" s="902"/>
      <c r="J13" s="908"/>
      <c r="K13" s="908"/>
      <c r="L13" s="897"/>
      <c r="M13" s="902"/>
      <c r="N13" s="902"/>
      <c r="O13" s="908"/>
      <c r="P13" s="908"/>
      <c r="Q13" s="897"/>
      <c r="R13" s="902"/>
      <c r="S13" s="902"/>
      <c r="T13" s="908"/>
      <c r="U13" s="908"/>
      <c r="V13" s="897"/>
      <c r="W13" s="897"/>
      <c r="X13" s="897"/>
      <c r="Y13" s="897"/>
    </row>
    <row r="14" spans="1:25" ht="13.5" customHeight="1">
      <c r="A14" s="913" t="s">
        <v>1934</v>
      </c>
      <c r="B14" s="910" t="s">
        <v>1935</v>
      </c>
      <c r="C14" s="902" t="s">
        <v>1</v>
      </c>
      <c r="D14" s="902">
        <v>2</v>
      </c>
      <c r="E14" s="1053"/>
      <c r="F14" s="906">
        <f t="shared" si="0"/>
        <v>0</v>
      </c>
      <c r="G14" s="897"/>
      <c r="H14" s="902" t="s">
        <v>1</v>
      </c>
      <c r="I14" s="902"/>
      <c r="J14" s="908">
        <f t="shared" si="1"/>
        <v>0</v>
      </c>
      <c r="K14" s="908">
        <f t="shared" si="2"/>
        <v>0</v>
      </c>
      <c r="L14" s="897"/>
      <c r="M14" s="902" t="s">
        <v>1</v>
      </c>
      <c r="N14" s="902"/>
      <c r="O14" s="908">
        <f t="shared" si="3"/>
        <v>0</v>
      </c>
      <c r="P14" s="908">
        <f t="shared" si="4"/>
        <v>0</v>
      </c>
      <c r="Q14" s="897"/>
      <c r="R14" s="902" t="s">
        <v>1</v>
      </c>
      <c r="S14" s="902">
        <v>2</v>
      </c>
      <c r="T14" s="908">
        <f t="shared" si="5"/>
        <v>0</v>
      </c>
      <c r="U14" s="908">
        <f t="shared" si="6"/>
        <v>0</v>
      </c>
      <c r="V14" s="897"/>
      <c r="W14" s="897"/>
      <c r="X14" s="897"/>
      <c r="Y14" s="897"/>
    </row>
    <row r="15" spans="1:25" ht="13.5" customHeight="1">
      <c r="A15" s="913"/>
      <c r="B15" s="910"/>
      <c r="C15" s="902"/>
      <c r="D15" s="902"/>
      <c r="E15" s="906"/>
      <c r="F15" s="906"/>
      <c r="G15" s="897"/>
      <c r="H15" s="902"/>
      <c r="I15" s="902"/>
      <c r="J15" s="908"/>
      <c r="K15" s="908"/>
      <c r="L15" s="897"/>
      <c r="M15" s="902"/>
      <c r="N15" s="902"/>
      <c r="O15" s="908"/>
      <c r="P15" s="908"/>
      <c r="Q15" s="897"/>
      <c r="R15" s="902"/>
      <c r="S15" s="902"/>
      <c r="T15" s="908"/>
      <c r="U15" s="908"/>
      <c r="V15" s="897"/>
      <c r="W15" s="897"/>
      <c r="X15" s="897"/>
      <c r="Y15" s="897"/>
    </row>
    <row r="16" spans="1:25" ht="25.5">
      <c r="A16" s="913" t="s">
        <v>1936</v>
      </c>
      <c r="B16" s="910" t="s">
        <v>1937</v>
      </c>
      <c r="C16" s="902" t="s">
        <v>1</v>
      </c>
      <c r="D16" s="902">
        <v>1</v>
      </c>
      <c r="E16" s="1053"/>
      <c r="F16" s="906">
        <f t="shared" si="0"/>
        <v>0</v>
      </c>
      <c r="G16" s="897"/>
      <c r="H16" s="902" t="s">
        <v>1</v>
      </c>
      <c r="I16" s="902"/>
      <c r="J16" s="908">
        <f t="shared" si="1"/>
        <v>0</v>
      </c>
      <c r="K16" s="908">
        <f t="shared" si="2"/>
        <v>0</v>
      </c>
      <c r="L16" s="897"/>
      <c r="M16" s="902" t="s">
        <v>1</v>
      </c>
      <c r="N16" s="902"/>
      <c r="O16" s="908">
        <f t="shared" si="3"/>
        <v>0</v>
      </c>
      <c r="P16" s="908">
        <f t="shared" si="4"/>
        <v>0</v>
      </c>
      <c r="Q16" s="897"/>
      <c r="R16" s="902" t="s">
        <v>1</v>
      </c>
      <c r="S16" s="902">
        <v>1</v>
      </c>
      <c r="T16" s="908">
        <f t="shared" si="5"/>
        <v>0</v>
      </c>
      <c r="U16" s="908">
        <f t="shared" si="6"/>
        <v>0</v>
      </c>
      <c r="V16" s="897"/>
      <c r="W16" s="897"/>
      <c r="X16" s="897"/>
      <c r="Y16" s="897"/>
    </row>
    <row r="17" spans="1:25" ht="12.75">
      <c r="A17" s="913"/>
      <c r="B17" s="910"/>
      <c r="C17" s="902"/>
      <c r="D17" s="902"/>
      <c r="E17" s="906"/>
      <c r="F17" s="906"/>
      <c r="G17" s="897"/>
      <c r="H17" s="902"/>
      <c r="I17" s="902"/>
      <c r="J17" s="908"/>
      <c r="K17" s="908"/>
      <c r="L17" s="897"/>
      <c r="M17" s="902"/>
      <c r="N17" s="902"/>
      <c r="O17" s="908"/>
      <c r="P17" s="908"/>
      <c r="Q17" s="897"/>
      <c r="R17" s="902"/>
      <c r="S17" s="902"/>
      <c r="T17" s="908"/>
      <c r="U17" s="908"/>
      <c r="V17" s="897"/>
      <c r="W17" s="897"/>
      <c r="X17" s="897"/>
      <c r="Y17" s="897"/>
    </row>
    <row r="18" spans="1:25" ht="25.5">
      <c r="A18" s="913" t="s">
        <v>1938</v>
      </c>
      <c r="B18" s="910" t="s">
        <v>1939</v>
      </c>
      <c r="C18" s="902" t="s">
        <v>1</v>
      </c>
      <c r="D18" s="902">
        <v>1</v>
      </c>
      <c r="E18" s="1053"/>
      <c r="F18" s="906">
        <f t="shared" si="0"/>
        <v>0</v>
      </c>
      <c r="G18" s="897"/>
      <c r="H18" s="902" t="s">
        <v>1</v>
      </c>
      <c r="I18" s="902"/>
      <c r="J18" s="908">
        <f t="shared" si="1"/>
        <v>0</v>
      </c>
      <c r="K18" s="908">
        <f t="shared" si="2"/>
        <v>0</v>
      </c>
      <c r="L18" s="897"/>
      <c r="M18" s="902" t="s">
        <v>1</v>
      </c>
      <c r="N18" s="902"/>
      <c r="O18" s="908">
        <f t="shared" si="3"/>
        <v>0</v>
      </c>
      <c r="P18" s="908">
        <f t="shared" si="4"/>
        <v>0</v>
      </c>
      <c r="Q18" s="897"/>
      <c r="R18" s="902" t="s">
        <v>1</v>
      </c>
      <c r="S18" s="902">
        <v>1</v>
      </c>
      <c r="T18" s="908">
        <f t="shared" si="5"/>
        <v>0</v>
      </c>
      <c r="U18" s="908">
        <f t="shared" si="6"/>
        <v>0</v>
      </c>
      <c r="V18" s="897"/>
      <c r="W18" s="897"/>
      <c r="X18" s="897"/>
      <c r="Y18" s="897"/>
    </row>
    <row r="19" spans="1:25" ht="12.75">
      <c r="A19" s="913"/>
      <c r="B19" s="910"/>
      <c r="C19" s="902"/>
      <c r="D19" s="902"/>
      <c r="E19" s="906"/>
      <c r="F19" s="906"/>
      <c r="G19" s="897"/>
      <c r="H19" s="902"/>
      <c r="I19" s="902"/>
      <c r="J19" s="908"/>
      <c r="K19" s="908"/>
      <c r="L19" s="897"/>
      <c r="M19" s="902"/>
      <c r="N19" s="902"/>
      <c r="O19" s="908"/>
      <c r="P19" s="908"/>
      <c r="Q19" s="897"/>
      <c r="R19" s="902"/>
      <c r="S19" s="902"/>
      <c r="T19" s="908"/>
      <c r="U19" s="908"/>
      <c r="V19" s="897"/>
      <c r="W19" s="897"/>
      <c r="X19" s="897"/>
      <c r="Y19" s="897"/>
    </row>
    <row r="20" spans="1:25" ht="25.5">
      <c r="A20" s="913" t="s">
        <v>1940</v>
      </c>
      <c r="B20" s="910" t="s">
        <v>1941</v>
      </c>
      <c r="C20" s="902" t="s">
        <v>1</v>
      </c>
      <c r="D20" s="902">
        <v>1</v>
      </c>
      <c r="E20" s="1053"/>
      <c r="F20" s="906">
        <f>D20*E20</f>
        <v>0</v>
      </c>
      <c r="G20" s="897"/>
      <c r="H20" s="902" t="s">
        <v>1</v>
      </c>
      <c r="I20" s="902"/>
      <c r="J20" s="908">
        <f t="shared" si="1"/>
        <v>0</v>
      </c>
      <c r="K20" s="908">
        <f t="shared" si="2"/>
        <v>0</v>
      </c>
      <c r="L20" s="897"/>
      <c r="M20" s="902" t="s">
        <v>1</v>
      </c>
      <c r="N20" s="902"/>
      <c r="O20" s="908">
        <f t="shared" si="3"/>
        <v>0</v>
      </c>
      <c r="P20" s="908">
        <f t="shared" si="4"/>
        <v>0</v>
      </c>
      <c r="Q20" s="897"/>
      <c r="R20" s="902" t="s">
        <v>1</v>
      </c>
      <c r="S20" s="902">
        <v>1</v>
      </c>
      <c r="T20" s="908">
        <f t="shared" si="5"/>
        <v>0</v>
      </c>
      <c r="U20" s="908">
        <f t="shared" si="6"/>
        <v>0</v>
      </c>
      <c r="V20" s="897"/>
      <c r="W20" s="897"/>
      <c r="X20" s="897"/>
      <c r="Y20" s="897"/>
    </row>
    <row r="21" spans="1:25" ht="12.75">
      <c r="A21" s="913"/>
      <c r="B21" s="910"/>
      <c r="C21" s="902"/>
      <c r="D21" s="902"/>
      <c r="E21" s="906"/>
      <c r="F21" s="906"/>
      <c r="G21" s="897"/>
      <c r="H21" s="902"/>
      <c r="I21" s="902"/>
      <c r="J21" s="908"/>
      <c r="K21" s="908"/>
      <c r="L21" s="897"/>
      <c r="M21" s="902"/>
      <c r="N21" s="902"/>
      <c r="O21" s="908"/>
      <c r="P21" s="908"/>
      <c r="Q21" s="897"/>
      <c r="R21" s="902"/>
      <c r="S21" s="902"/>
      <c r="T21" s="908"/>
      <c r="U21" s="908"/>
      <c r="V21" s="897"/>
      <c r="W21" s="897"/>
      <c r="X21" s="897"/>
      <c r="Y21" s="897"/>
    </row>
    <row r="22" spans="1:25" ht="25.5">
      <c r="A22" s="913" t="s">
        <v>1942</v>
      </c>
      <c r="B22" s="910" t="s">
        <v>1943</v>
      </c>
      <c r="C22" s="902" t="s">
        <v>1</v>
      </c>
      <c r="D22" s="902">
        <v>6</v>
      </c>
      <c r="E22" s="1053"/>
      <c r="F22" s="906">
        <f t="shared" ref="F22:F24" si="7">E22*D22</f>
        <v>0</v>
      </c>
      <c r="G22" s="897"/>
      <c r="H22" s="902" t="s">
        <v>1</v>
      </c>
      <c r="I22" s="902"/>
      <c r="J22" s="908">
        <f t="shared" si="1"/>
        <v>0</v>
      </c>
      <c r="K22" s="908">
        <f t="shared" si="2"/>
        <v>0</v>
      </c>
      <c r="L22" s="897"/>
      <c r="M22" s="902" t="s">
        <v>1</v>
      </c>
      <c r="N22" s="902"/>
      <c r="O22" s="908">
        <f t="shared" si="3"/>
        <v>0</v>
      </c>
      <c r="P22" s="908">
        <f t="shared" si="4"/>
        <v>0</v>
      </c>
      <c r="Q22" s="897"/>
      <c r="R22" s="902" t="s">
        <v>1</v>
      </c>
      <c r="S22" s="902">
        <v>6</v>
      </c>
      <c r="T22" s="908">
        <f t="shared" si="5"/>
        <v>0</v>
      </c>
      <c r="U22" s="908">
        <f t="shared" si="6"/>
        <v>0</v>
      </c>
      <c r="V22" s="897"/>
      <c r="W22" s="897"/>
      <c r="X22" s="897"/>
      <c r="Y22" s="897"/>
    </row>
    <row r="23" spans="1:25" ht="12.75">
      <c r="A23" s="913"/>
      <c r="B23" s="910"/>
      <c r="C23" s="902"/>
      <c r="D23" s="902"/>
      <c r="E23" s="906"/>
      <c r="F23" s="906"/>
      <c r="G23" s="897"/>
      <c r="H23" s="902"/>
      <c r="I23" s="902"/>
      <c r="J23" s="908"/>
      <c r="K23" s="908"/>
      <c r="L23" s="897"/>
      <c r="M23" s="902"/>
      <c r="N23" s="902"/>
      <c r="O23" s="908"/>
      <c r="P23" s="908"/>
      <c r="Q23" s="897"/>
      <c r="R23" s="902"/>
      <c r="S23" s="902"/>
      <c r="T23" s="908"/>
      <c r="U23" s="908"/>
      <c r="V23" s="897"/>
      <c r="W23" s="897"/>
      <c r="X23" s="897"/>
      <c r="Y23" s="897"/>
    </row>
    <row r="24" spans="1:25" ht="12.75">
      <c r="A24" s="913" t="s">
        <v>1259</v>
      </c>
      <c r="B24" s="910" t="s">
        <v>1944</v>
      </c>
      <c r="C24" s="902" t="s">
        <v>1</v>
      </c>
      <c r="D24" s="902">
        <v>6</v>
      </c>
      <c r="E24" s="1053"/>
      <c r="F24" s="906">
        <f t="shared" si="7"/>
        <v>0</v>
      </c>
      <c r="G24" s="897"/>
      <c r="H24" s="902" t="s">
        <v>1</v>
      </c>
      <c r="I24" s="902"/>
      <c r="J24" s="908">
        <f t="shared" si="1"/>
        <v>0</v>
      </c>
      <c r="K24" s="908">
        <f t="shared" si="2"/>
        <v>0</v>
      </c>
      <c r="L24" s="897"/>
      <c r="M24" s="902" t="s">
        <v>1</v>
      </c>
      <c r="N24" s="902"/>
      <c r="O24" s="908">
        <f t="shared" si="3"/>
        <v>0</v>
      </c>
      <c r="P24" s="908">
        <f t="shared" si="4"/>
        <v>0</v>
      </c>
      <c r="Q24" s="897"/>
      <c r="R24" s="902" t="s">
        <v>1</v>
      </c>
      <c r="S24" s="902">
        <v>6</v>
      </c>
      <c r="T24" s="908">
        <f t="shared" si="5"/>
        <v>0</v>
      </c>
      <c r="U24" s="908">
        <f t="shared" si="6"/>
        <v>0</v>
      </c>
      <c r="V24" s="897"/>
      <c r="W24" s="897"/>
      <c r="X24" s="897"/>
      <c r="Y24" s="897"/>
    </row>
    <row r="25" spans="1:25" ht="12.75">
      <c r="A25" s="913"/>
      <c r="B25" s="910"/>
      <c r="C25" s="902"/>
      <c r="D25" s="902"/>
      <c r="E25" s="906"/>
      <c r="F25" s="906"/>
      <c r="G25" s="897"/>
      <c r="H25" s="902"/>
      <c r="I25" s="902"/>
      <c r="J25" s="908"/>
      <c r="K25" s="908"/>
      <c r="L25" s="897"/>
      <c r="M25" s="902"/>
      <c r="N25" s="902"/>
      <c r="O25" s="908"/>
      <c r="P25" s="908"/>
      <c r="Q25" s="897"/>
      <c r="R25" s="902"/>
      <c r="S25" s="902"/>
      <c r="T25" s="908"/>
      <c r="U25" s="908"/>
      <c r="V25" s="897"/>
      <c r="W25" s="897"/>
      <c r="X25" s="897"/>
      <c r="Y25" s="897"/>
    </row>
    <row r="26" spans="1:25" ht="25.5">
      <c r="A26" s="913" t="s">
        <v>1260</v>
      </c>
      <c r="B26" s="910" t="s">
        <v>1945</v>
      </c>
      <c r="C26" s="902" t="s">
        <v>1</v>
      </c>
      <c r="D26" s="902">
        <v>1</v>
      </c>
      <c r="E26" s="1053"/>
      <c r="F26" s="906">
        <f>D26*E26</f>
        <v>0</v>
      </c>
      <c r="G26" s="897"/>
      <c r="H26" s="902" t="s">
        <v>1</v>
      </c>
      <c r="I26" s="902"/>
      <c r="J26" s="908">
        <f t="shared" si="1"/>
        <v>0</v>
      </c>
      <c r="K26" s="908">
        <f t="shared" si="2"/>
        <v>0</v>
      </c>
      <c r="L26" s="897"/>
      <c r="M26" s="902" t="s">
        <v>1</v>
      </c>
      <c r="N26" s="902"/>
      <c r="O26" s="908">
        <f t="shared" si="3"/>
        <v>0</v>
      </c>
      <c r="P26" s="908">
        <f t="shared" si="4"/>
        <v>0</v>
      </c>
      <c r="Q26" s="897"/>
      <c r="R26" s="902" t="s">
        <v>1</v>
      </c>
      <c r="S26" s="902">
        <v>1</v>
      </c>
      <c r="T26" s="908">
        <f t="shared" si="5"/>
        <v>0</v>
      </c>
      <c r="U26" s="908">
        <f t="shared" si="6"/>
        <v>0</v>
      </c>
      <c r="V26" s="897"/>
      <c r="W26" s="897"/>
      <c r="X26" s="897"/>
      <c r="Y26" s="897"/>
    </row>
    <row r="27" spans="1:25" ht="12.75">
      <c r="A27" s="913"/>
      <c r="B27" s="910"/>
      <c r="C27" s="902"/>
      <c r="D27" s="902"/>
      <c r="E27" s="906"/>
      <c r="F27" s="906"/>
      <c r="G27" s="897"/>
      <c r="H27" s="902"/>
      <c r="I27" s="902"/>
      <c r="J27" s="908"/>
      <c r="K27" s="908"/>
      <c r="L27" s="897"/>
      <c r="M27" s="902"/>
      <c r="N27" s="902"/>
      <c r="O27" s="908"/>
      <c r="P27" s="908"/>
      <c r="Q27" s="897"/>
      <c r="R27" s="902"/>
      <c r="S27" s="902"/>
      <c r="T27" s="908"/>
      <c r="U27" s="908"/>
      <c r="V27" s="897"/>
      <c r="W27" s="897"/>
      <c r="X27" s="897"/>
      <c r="Y27" s="897"/>
    </row>
    <row r="28" spans="1:25" ht="25.5">
      <c r="A28" s="913" t="s">
        <v>1261</v>
      </c>
      <c r="B28" s="910" t="s">
        <v>2156</v>
      </c>
      <c r="C28" s="902" t="s">
        <v>1</v>
      </c>
      <c r="D28" s="902">
        <v>1</v>
      </c>
      <c r="E28" s="1053"/>
      <c r="F28" s="906">
        <f>D28*E28</f>
        <v>0</v>
      </c>
      <c r="G28" s="897"/>
      <c r="H28" s="902" t="s">
        <v>1</v>
      </c>
      <c r="I28" s="902"/>
      <c r="J28" s="908">
        <f t="shared" si="1"/>
        <v>0</v>
      </c>
      <c r="K28" s="908">
        <f t="shared" si="2"/>
        <v>0</v>
      </c>
      <c r="L28" s="897"/>
      <c r="M28" s="902" t="s">
        <v>1</v>
      </c>
      <c r="N28" s="902"/>
      <c r="O28" s="908">
        <f t="shared" si="3"/>
        <v>0</v>
      </c>
      <c r="P28" s="908">
        <f t="shared" si="4"/>
        <v>0</v>
      </c>
      <c r="Q28" s="897"/>
      <c r="R28" s="902" t="s">
        <v>1</v>
      </c>
      <c r="S28" s="902">
        <v>1</v>
      </c>
      <c r="T28" s="908">
        <f t="shared" si="5"/>
        <v>0</v>
      </c>
      <c r="U28" s="908">
        <f t="shared" si="6"/>
        <v>0</v>
      </c>
      <c r="V28" s="897"/>
      <c r="W28" s="897"/>
      <c r="X28" s="897"/>
      <c r="Y28" s="897"/>
    </row>
    <row r="29" spans="1:25" ht="12.75">
      <c r="A29" s="913"/>
      <c r="B29" s="910"/>
      <c r="C29" s="902"/>
      <c r="D29" s="902"/>
      <c r="E29" s="906"/>
      <c r="F29" s="906"/>
      <c r="G29" s="897"/>
      <c r="H29" s="902"/>
      <c r="I29" s="902"/>
      <c r="J29" s="908"/>
      <c r="K29" s="908"/>
      <c r="L29" s="897"/>
      <c r="M29" s="902"/>
      <c r="N29" s="902"/>
      <c r="O29" s="908"/>
      <c r="P29" s="908"/>
      <c r="Q29" s="897"/>
      <c r="R29" s="902"/>
      <c r="S29" s="902"/>
      <c r="T29" s="908"/>
      <c r="U29" s="908"/>
      <c r="V29" s="897"/>
      <c r="W29" s="897"/>
      <c r="X29" s="897"/>
      <c r="Y29" s="897"/>
    </row>
    <row r="30" spans="1:25" ht="12.75">
      <c r="A30" s="913" t="s">
        <v>1262</v>
      </c>
      <c r="B30" s="910" t="s">
        <v>1946</v>
      </c>
      <c r="C30" s="902" t="s">
        <v>1</v>
      </c>
      <c r="D30" s="902">
        <v>3</v>
      </c>
      <c r="E30" s="1053"/>
      <c r="F30" s="906">
        <f>D30*E30</f>
        <v>0</v>
      </c>
      <c r="G30" s="897"/>
      <c r="H30" s="902" t="s">
        <v>1</v>
      </c>
      <c r="I30" s="902"/>
      <c r="J30" s="908">
        <f t="shared" si="1"/>
        <v>0</v>
      </c>
      <c r="K30" s="908">
        <f t="shared" si="2"/>
        <v>0</v>
      </c>
      <c r="L30" s="897"/>
      <c r="M30" s="902" t="s">
        <v>1</v>
      </c>
      <c r="N30" s="902"/>
      <c r="O30" s="908">
        <f t="shared" si="3"/>
        <v>0</v>
      </c>
      <c r="P30" s="908">
        <f t="shared" si="4"/>
        <v>0</v>
      </c>
      <c r="Q30" s="897"/>
      <c r="R30" s="902" t="s">
        <v>1</v>
      </c>
      <c r="S30" s="902">
        <v>3</v>
      </c>
      <c r="T30" s="908">
        <f t="shared" si="5"/>
        <v>0</v>
      </c>
      <c r="U30" s="908">
        <f t="shared" si="6"/>
        <v>0</v>
      </c>
      <c r="V30" s="897"/>
      <c r="W30" s="897"/>
      <c r="X30" s="897"/>
      <c r="Y30" s="897"/>
    </row>
    <row r="31" spans="1:25" ht="12.75">
      <c r="A31" s="913"/>
      <c r="B31" s="910"/>
      <c r="C31" s="902"/>
      <c r="D31" s="902"/>
      <c r="E31" s="906"/>
      <c r="F31" s="906"/>
      <c r="G31" s="897"/>
      <c r="H31" s="902"/>
      <c r="I31" s="902"/>
      <c r="J31" s="908"/>
      <c r="K31" s="908"/>
      <c r="L31" s="897"/>
      <c r="M31" s="902"/>
      <c r="N31" s="902"/>
      <c r="O31" s="908"/>
      <c r="P31" s="908"/>
      <c r="Q31" s="897"/>
      <c r="R31" s="902"/>
      <c r="S31" s="902"/>
      <c r="T31" s="908"/>
      <c r="U31" s="908"/>
      <c r="V31" s="897"/>
      <c r="W31" s="897"/>
      <c r="X31" s="897"/>
      <c r="Y31" s="897"/>
    </row>
    <row r="32" spans="1:25" ht="25.5">
      <c r="A32" s="913" t="s">
        <v>1263</v>
      </c>
      <c r="B32" s="910" t="s">
        <v>1947</v>
      </c>
      <c r="C32" s="902" t="s">
        <v>1</v>
      </c>
      <c r="D32" s="902">
        <v>1</v>
      </c>
      <c r="E32" s="1053"/>
      <c r="F32" s="906">
        <f>D32*E32</f>
        <v>0</v>
      </c>
      <c r="G32" s="897"/>
      <c r="H32" s="902" t="s">
        <v>1</v>
      </c>
      <c r="I32" s="902"/>
      <c r="J32" s="908">
        <f t="shared" si="1"/>
        <v>0</v>
      </c>
      <c r="K32" s="908">
        <f t="shared" si="2"/>
        <v>0</v>
      </c>
      <c r="L32" s="897"/>
      <c r="M32" s="902" t="s">
        <v>1</v>
      </c>
      <c r="N32" s="902"/>
      <c r="O32" s="908">
        <f t="shared" si="3"/>
        <v>0</v>
      </c>
      <c r="P32" s="908">
        <f t="shared" si="4"/>
        <v>0</v>
      </c>
      <c r="Q32" s="897"/>
      <c r="R32" s="902" t="s">
        <v>1</v>
      </c>
      <c r="S32" s="902">
        <v>1</v>
      </c>
      <c r="T32" s="908">
        <f t="shared" si="5"/>
        <v>0</v>
      </c>
      <c r="U32" s="908">
        <f t="shared" si="6"/>
        <v>0</v>
      </c>
      <c r="V32" s="897"/>
      <c r="W32" s="897"/>
      <c r="X32" s="897"/>
      <c r="Y32" s="897"/>
    </row>
    <row r="33" spans="1:25" ht="12.75">
      <c r="A33" s="913"/>
      <c r="B33" s="910"/>
      <c r="C33" s="902"/>
      <c r="D33" s="902"/>
      <c r="E33" s="906"/>
      <c r="F33" s="906"/>
      <c r="G33" s="897"/>
      <c r="H33" s="902"/>
      <c r="I33" s="902"/>
      <c r="J33" s="908"/>
      <c r="K33" s="908"/>
      <c r="L33" s="897"/>
      <c r="M33" s="902"/>
      <c r="N33" s="902"/>
      <c r="O33" s="908"/>
      <c r="P33" s="908"/>
      <c r="Q33" s="897"/>
      <c r="R33" s="902"/>
      <c r="S33" s="902"/>
      <c r="T33" s="908"/>
      <c r="U33" s="908"/>
      <c r="V33" s="897"/>
      <c r="W33" s="897"/>
      <c r="X33" s="897"/>
      <c r="Y33" s="897"/>
    </row>
    <row r="34" spans="1:25" ht="12.75">
      <c r="A34" s="913" t="s">
        <v>1264</v>
      </c>
      <c r="B34" s="910" t="s">
        <v>1948</v>
      </c>
      <c r="C34" s="902" t="s">
        <v>1</v>
      </c>
      <c r="D34" s="902">
        <v>1</v>
      </c>
      <c r="E34" s="1053"/>
      <c r="F34" s="906">
        <f>D34*E34</f>
        <v>0</v>
      </c>
      <c r="G34" s="897"/>
      <c r="H34" s="902" t="s">
        <v>1</v>
      </c>
      <c r="I34" s="902"/>
      <c r="J34" s="908">
        <f t="shared" si="1"/>
        <v>0</v>
      </c>
      <c r="K34" s="908">
        <f t="shared" si="2"/>
        <v>0</v>
      </c>
      <c r="L34" s="897"/>
      <c r="M34" s="902" t="s">
        <v>1</v>
      </c>
      <c r="N34" s="902"/>
      <c r="O34" s="908">
        <f t="shared" si="3"/>
        <v>0</v>
      </c>
      <c r="P34" s="908">
        <f t="shared" si="4"/>
        <v>0</v>
      </c>
      <c r="Q34" s="897"/>
      <c r="R34" s="902" t="s">
        <v>1</v>
      </c>
      <c r="S34" s="902">
        <v>1</v>
      </c>
      <c r="T34" s="908">
        <f t="shared" si="5"/>
        <v>0</v>
      </c>
      <c r="U34" s="908">
        <f t="shared" si="6"/>
        <v>0</v>
      </c>
      <c r="V34" s="897"/>
      <c r="W34" s="897"/>
      <c r="X34" s="897"/>
      <c r="Y34" s="897"/>
    </row>
    <row r="35" spans="1:25" ht="12" customHeight="1">
      <c r="A35" s="913"/>
      <c r="B35" s="903"/>
      <c r="C35" s="902"/>
      <c r="D35" s="902"/>
      <c r="E35" s="898"/>
      <c r="F35" s="898"/>
      <c r="G35" s="897"/>
      <c r="H35" s="902"/>
      <c r="I35" s="902"/>
      <c r="J35" s="898"/>
      <c r="K35" s="898"/>
      <c r="L35" s="897"/>
      <c r="M35" s="902"/>
      <c r="N35" s="902"/>
      <c r="O35" s="898"/>
      <c r="P35" s="898"/>
      <c r="Q35" s="897"/>
      <c r="R35" s="902"/>
      <c r="S35" s="902"/>
      <c r="T35" s="898"/>
      <c r="U35" s="898"/>
      <c r="V35" s="897"/>
      <c r="W35" s="897"/>
      <c r="X35" s="897"/>
      <c r="Y35" s="897"/>
    </row>
    <row r="36" spans="1:25" ht="12.75" customHeight="1">
      <c r="A36" s="895"/>
      <c r="B36" s="916" t="s">
        <v>2158</v>
      </c>
      <c r="C36" s="917"/>
      <c r="D36" s="918"/>
      <c r="E36" s="919"/>
      <c r="F36" s="920">
        <f>SUM(F6:F34)</f>
        <v>0</v>
      </c>
      <c r="G36" s="897"/>
      <c r="H36" s="917"/>
      <c r="I36" s="918"/>
      <c r="J36" s="919"/>
      <c r="K36" s="920">
        <f>SUM(K6:K34)</f>
        <v>0</v>
      </c>
      <c r="L36" s="897"/>
      <c r="M36" s="917"/>
      <c r="N36" s="918"/>
      <c r="O36" s="919"/>
      <c r="P36" s="920">
        <f>SUM(P6:P34)</f>
        <v>0</v>
      </c>
      <c r="Q36" s="897"/>
      <c r="R36" s="917"/>
      <c r="S36" s="918"/>
      <c r="T36" s="919"/>
      <c r="U36" s="920">
        <f>SUM(U6:U34)</f>
        <v>0</v>
      </c>
      <c r="V36" s="897"/>
      <c r="W36" s="897"/>
      <c r="X36" s="897"/>
      <c r="Y36" s="897"/>
    </row>
    <row r="37" spans="1:25" ht="12.75" customHeight="1">
      <c r="A37" s="913"/>
      <c r="B37" s="903"/>
      <c r="C37" s="904"/>
      <c r="D37" s="895"/>
      <c r="E37" s="908"/>
      <c r="F37" s="908"/>
      <c r="G37" s="897"/>
      <c r="H37" s="904"/>
      <c r="I37" s="895"/>
      <c r="J37" s="908"/>
      <c r="K37" s="908"/>
      <c r="L37" s="897"/>
      <c r="M37" s="904"/>
      <c r="N37" s="895"/>
      <c r="O37" s="908"/>
      <c r="P37" s="908"/>
      <c r="Q37" s="897"/>
      <c r="R37" s="904"/>
      <c r="S37" s="895"/>
      <c r="T37" s="908"/>
      <c r="U37" s="908"/>
      <c r="V37" s="897"/>
      <c r="W37" s="897"/>
      <c r="X37" s="897"/>
      <c r="Y37" s="897"/>
    </row>
    <row r="38" spans="1:25" ht="12.75" customHeight="1">
      <c r="A38" s="913"/>
      <c r="B38" s="903"/>
      <c r="C38" s="904"/>
      <c r="D38" s="895"/>
      <c r="E38" s="908"/>
      <c r="F38" s="908"/>
      <c r="G38" s="897"/>
      <c r="H38" s="904"/>
      <c r="I38" s="895"/>
      <c r="J38" s="908"/>
      <c r="K38" s="908"/>
      <c r="L38" s="897"/>
      <c r="M38" s="904"/>
      <c r="N38" s="895"/>
      <c r="O38" s="908"/>
      <c r="P38" s="908"/>
      <c r="Q38" s="897"/>
      <c r="R38" s="904"/>
      <c r="S38" s="895"/>
      <c r="T38" s="908"/>
      <c r="U38" s="908"/>
      <c r="V38" s="897"/>
      <c r="W38" s="897"/>
      <c r="X38" s="897"/>
      <c r="Y38" s="897"/>
    </row>
    <row r="39" spans="1:25" ht="12.75" customHeight="1">
      <c r="A39" s="913"/>
      <c r="B39" s="903"/>
      <c r="C39" s="904"/>
      <c r="D39" s="895"/>
      <c r="E39" s="908"/>
      <c r="F39" s="908"/>
      <c r="G39" s="897"/>
      <c r="H39" s="904"/>
      <c r="I39" s="895"/>
      <c r="J39" s="908"/>
      <c r="K39" s="908"/>
      <c r="L39" s="897"/>
      <c r="M39" s="904"/>
      <c r="N39" s="895"/>
      <c r="O39" s="908"/>
      <c r="P39" s="908"/>
      <c r="Q39" s="897"/>
      <c r="R39" s="904"/>
      <c r="S39" s="895"/>
      <c r="T39" s="908"/>
      <c r="U39" s="908"/>
      <c r="V39" s="897"/>
      <c r="W39" s="897"/>
      <c r="X39" s="897"/>
      <c r="Y39" s="897"/>
    </row>
    <row r="40" spans="1:25" ht="12.75" customHeight="1">
      <c r="A40" s="913"/>
      <c r="B40" s="903"/>
      <c r="C40" s="904"/>
      <c r="D40" s="895"/>
      <c r="E40" s="908"/>
      <c r="F40" s="908"/>
      <c r="G40" s="897"/>
      <c r="H40" s="904"/>
      <c r="I40" s="895"/>
      <c r="J40" s="908"/>
      <c r="K40" s="908"/>
      <c r="L40" s="897"/>
      <c r="M40" s="904"/>
      <c r="N40" s="895"/>
      <c r="O40" s="908"/>
      <c r="P40" s="908"/>
      <c r="Q40" s="897"/>
      <c r="R40" s="904"/>
      <c r="S40" s="895"/>
      <c r="T40" s="908"/>
      <c r="U40" s="908"/>
      <c r="V40" s="897"/>
      <c r="W40" s="897"/>
      <c r="X40" s="897"/>
      <c r="Y40" s="897"/>
    </row>
    <row r="41" spans="1:25" ht="12.75" customHeight="1">
      <c r="A41" s="913"/>
      <c r="B41" s="903"/>
      <c r="C41" s="904"/>
      <c r="D41" s="895"/>
      <c r="E41" s="908"/>
      <c r="F41" s="908"/>
      <c r="G41" s="897"/>
      <c r="H41" s="904"/>
      <c r="I41" s="895"/>
      <c r="J41" s="908"/>
      <c r="K41" s="908"/>
      <c r="L41" s="897"/>
      <c r="M41" s="904"/>
      <c r="N41" s="895"/>
      <c r="O41" s="908"/>
      <c r="P41" s="908"/>
      <c r="Q41" s="897"/>
      <c r="R41" s="904"/>
      <c r="S41" s="895"/>
      <c r="T41" s="908"/>
      <c r="U41" s="908"/>
      <c r="V41" s="897"/>
      <c r="W41" s="897"/>
      <c r="X41" s="897"/>
      <c r="Y41" s="897"/>
    </row>
    <row r="42" spans="1:25" ht="12.75" customHeight="1">
      <c r="A42" s="913"/>
      <c r="B42" s="903"/>
      <c r="C42" s="904"/>
      <c r="D42" s="895"/>
      <c r="E42" s="908"/>
      <c r="F42" s="908"/>
      <c r="G42" s="897"/>
      <c r="H42" s="904"/>
      <c r="I42" s="895"/>
      <c r="J42" s="908"/>
      <c r="K42" s="908"/>
      <c r="L42" s="897"/>
      <c r="M42" s="904"/>
      <c r="N42" s="895"/>
      <c r="O42" s="908"/>
      <c r="P42" s="908"/>
      <c r="Q42" s="897"/>
      <c r="R42" s="904"/>
      <c r="S42" s="895"/>
      <c r="T42" s="908"/>
      <c r="U42" s="908"/>
      <c r="V42" s="897"/>
      <c r="W42" s="897"/>
      <c r="X42" s="897"/>
      <c r="Y42" s="897"/>
    </row>
    <row r="43" spans="1:25" ht="12.75" customHeight="1">
      <c r="A43" s="913"/>
      <c r="B43" s="903"/>
      <c r="C43" s="904"/>
      <c r="D43" s="895"/>
      <c r="E43" s="908"/>
      <c r="F43" s="908"/>
      <c r="G43" s="897"/>
      <c r="H43" s="904"/>
      <c r="I43" s="895"/>
      <c r="J43" s="908"/>
      <c r="K43" s="908"/>
      <c r="L43" s="897"/>
      <c r="M43" s="904"/>
      <c r="N43" s="895"/>
      <c r="O43" s="908"/>
      <c r="P43" s="908"/>
      <c r="Q43" s="897"/>
      <c r="R43" s="904"/>
      <c r="S43" s="895"/>
      <c r="T43" s="908"/>
      <c r="U43" s="908"/>
      <c r="V43" s="897"/>
      <c r="W43" s="897"/>
      <c r="X43" s="897"/>
      <c r="Y43" s="897"/>
    </row>
    <row r="44" spans="1:25" ht="12.75" customHeight="1">
      <c r="A44" s="913"/>
      <c r="B44" s="903"/>
      <c r="C44" s="904"/>
      <c r="D44" s="895"/>
      <c r="E44" s="908"/>
      <c r="F44" s="908"/>
      <c r="G44" s="897"/>
      <c r="H44" s="904"/>
      <c r="I44" s="895"/>
      <c r="J44" s="908"/>
      <c r="K44" s="908"/>
      <c r="L44" s="897"/>
      <c r="M44" s="904"/>
      <c r="N44" s="895"/>
      <c r="O44" s="908"/>
      <c r="P44" s="908"/>
      <c r="Q44" s="897"/>
      <c r="R44" s="904"/>
      <c r="S44" s="895"/>
      <c r="T44" s="908"/>
      <c r="U44" s="908"/>
      <c r="V44" s="897"/>
      <c r="W44" s="897"/>
      <c r="X44" s="897"/>
      <c r="Y44" s="897"/>
    </row>
    <row r="45" spans="1:25" ht="12.75" customHeight="1">
      <c r="A45" s="913"/>
      <c r="B45" s="903"/>
      <c r="C45" s="904"/>
      <c r="D45" s="895"/>
      <c r="E45" s="908"/>
      <c r="F45" s="908"/>
      <c r="G45" s="897"/>
      <c r="H45" s="904"/>
      <c r="I45" s="895"/>
      <c r="J45" s="908"/>
      <c r="K45" s="908"/>
      <c r="L45" s="897"/>
      <c r="M45" s="904"/>
      <c r="N45" s="895"/>
      <c r="O45" s="908"/>
      <c r="P45" s="908"/>
      <c r="Q45" s="897"/>
      <c r="R45" s="904"/>
      <c r="S45" s="895"/>
      <c r="T45" s="908"/>
      <c r="U45" s="908"/>
      <c r="V45" s="897"/>
      <c r="W45" s="897"/>
      <c r="X45" s="897"/>
      <c r="Y45" s="897"/>
    </row>
    <row r="46" spans="1:25" ht="12.75" customHeight="1">
      <c r="A46" s="913"/>
      <c r="B46" s="903"/>
      <c r="C46" s="904"/>
      <c r="D46" s="895"/>
      <c r="E46" s="908"/>
      <c r="F46" s="908"/>
      <c r="G46" s="897"/>
      <c r="H46" s="904"/>
      <c r="I46" s="895"/>
      <c r="J46" s="908"/>
      <c r="K46" s="908"/>
      <c r="L46" s="897"/>
      <c r="M46" s="904"/>
      <c r="N46" s="895"/>
      <c r="O46" s="908"/>
      <c r="P46" s="908"/>
      <c r="Q46" s="897"/>
      <c r="R46" s="904"/>
      <c r="S46" s="895"/>
      <c r="T46" s="908"/>
      <c r="U46" s="908"/>
      <c r="V46" s="897"/>
      <c r="W46" s="897"/>
      <c r="X46" s="897"/>
      <c r="Y46" s="897"/>
    </row>
    <row r="47" spans="1:25" ht="12.75" customHeight="1">
      <c r="A47" s="913"/>
      <c r="B47" s="903"/>
      <c r="C47" s="904"/>
      <c r="D47" s="895"/>
      <c r="E47" s="908"/>
      <c r="F47" s="908"/>
      <c r="G47" s="897"/>
      <c r="H47" s="904"/>
      <c r="I47" s="895"/>
      <c r="J47" s="908"/>
      <c r="K47" s="908"/>
      <c r="L47" s="897"/>
      <c r="M47" s="904"/>
      <c r="N47" s="895"/>
      <c r="O47" s="908"/>
      <c r="P47" s="908"/>
      <c r="Q47" s="897"/>
      <c r="R47" s="904"/>
      <c r="S47" s="895"/>
      <c r="T47" s="908"/>
      <c r="U47" s="908"/>
      <c r="V47" s="897"/>
      <c r="W47" s="897"/>
      <c r="X47" s="897"/>
      <c r="Y47" s="897"/>
    </row>
    <row r="48" spans="1:25" ht="12.75" customHeight="1">
      <c r="A48" s="913"/>
      <c r="B48" s="903"/>
      <c r="C48" s="904"/>
      <c r="D48" s="895"/>
      <c r="E48" s="908"/>
      <c r="F48" s="908"/>
      <c r="G48" s="897"/>
      <c r="H48" s="904"/>
      <c r="I48" s="895"/>
      <c r="J48" s="908"/>
      <c r="K48" s="908"/>
      <c r="L48" s="897"/>
      <c r="M48" s="904"/>
      <c r="N48" s="895"/>
      <c r="O48" s="908"/>
      <c r="P48" s="908"/>
      <c r="Q48" s="897"/>
      <c r="R48" s="904"/>
      <c r="S48" s="895"/>
      <c r="T48" s="908"/>
      <c r="U48" s="908"/>
      <c r="V48" s="897"/>
      <c r="W48" s="897"/>
      <c r="X48" s="897"/>
      <c r="Y48" s="897"/>
    </row>
    <row r="49" spans="1:25" ht="12.75" customHeight="1">
      <c r="A49" s="913"/>
      <c r="B49" s="903"/>
      <c r="C49" s="904"/>
      <c r="D49" s="895"/>
      <c r="E49" s="908"/>
      <c r="F49" s="908"/>
      <c r="G49" s="897"/>
      <c r="H49" s="904"/>
      <c r="I49" s="895"/>
      <c r="J49" s="908"/>
      <c r="K49" s="908"/>
      <c r="L49" s="897"/>
      <c r="M49" s="904"/>
      <c r="N49" s="895"/>
      <c r="O49" s="908"/>
      <c r="P49" s="908"/>
      <c r="Q49" s="897"/>
      <c r="R49" s="904"/>
      <c r="S49" s="895"/>
      <c r="T49" s="908"/>
      <c r="U49" s="908"/>
      <c r="V49" s="897"/>
      <c r="W49" s="897"/>
      <c r="X49" s="897"/>
      <c r="Y49" s="897"/>
    </row>
    <row r="50" spans="1:25" ht="12.75" customHeight="1">
      <c r="A50" s="913"/>
      <c r="B50" s="903"/>
      <c r="C50" s="904"/>
      <c r="D50" s="895"/>
      <c r="E50" s="908"/>
      <c r="F50" s="908"/>
      <c r="G50" s="897"/>
      <c r="H50" s="904"/>
      <c r="I50" s="895"/>
      <c r="J50" s="908"/>
      <c r="K50" s="908"/>
      <c r="L50" s="897"/>
      <c r="M50" s="904"/>
      <c r="N50" s="895"/>
      <c r="O50" s="908"/>
      <c r="P50" s="908"/>
      <c r="Q50" s="897"/>
      <c r="R50" s="904"/>
      <c r="S50" s="895"/>
      <c r="T50" s="908"/>
      <c r="U50" s="908"/>
      <c r="V50" s="897"/>
      <c r="W50" s="897"/>
      <c r="X50" s="897"/>
      <c r="Y50" s="897"/>
    </row>
    <row r="51" spans="1:25" ht="12.75" customHeight="1">
      <c r="A51" s="913"/>
      <c r="B51" s="903"/>
      <c r="C51" s="904"/>
      <c r="D51" s="895"/>
      <c r="E51" s="908"/>
      <c r="F51" s="908"/>
      <c r="G51" s="897"/>
      <c r="H51" s="904"/>
      <c r="I51" s="895"/>
      <c r="J51" s="908"/>
      <c r="K51" s="908"/>
      <c r="L51" s="897"/>
      <c r="M51" s="904"/>
      <c r="N51" s="895"/>
      <c r="O51" s="908"/>
      <c r="P51" s="908"/>
      <c r="Q51" s="897"/>
      <c r="R51" s="904"/>
      <c r="S51" s="895"/>
      <c r="T51" s="908"/>
      <c r="U51" s="908"/>
      <c r="V51" s="897"/>
      <c r="W51" s="897"/>
      <c r="X51" s="897"/>
      <c r="Y51" s="897"/>
    </row>
    <row r="52" spans="1:25" ht="12.75" customHeight="1">
      <c r="A52" s="913"/>
      <c r="B52" s="903"/>
      <c r="C52" s="904"/>
      <c r="D52" s="895"/>
      <c r="E52" s="908"/>
      <c r="F52" s="908"/>
      <c r="G52" s="897"/>
      <c r="H52" s="904"/>
      <c r="I52" s="895"/>
      <c r="J52" s="908"/>
      <c r="K52" s="908"/>
      <c r="L52" s="897"/>
      <c r="M52" s="904"/>
      <c r="N52" s="895"/>
      <c r="O52" s="908"/>
      <c r="P52" s="908"/>
      <c r="Q52" s="897"/>
      <c r="R52" s="904"/>
      <c r="S52" s="895"/>
      <c r="T52" s="908"/>
      <c r="U52" s="908"/>
      <c r="V52" s="897"/>
      <c r="W52" s="897"/>
      <c r="X52" s="897"/>
      <c r="Y52" s="897"/>
    </row>
    <row r="53" spans="1:25" ht="12.75" customHeight="1">
      <c r="A53" s="913"/>
      <c r="B53" s="903"/>
      <c r="C53" s="904"/>
      <c r="D53" s="895"/>
      <c r="E53" s="908"/>
      <c r="F53" s="908"/>
      <c r="G53" s="897"/>
      <c r="H53" s="904"/>
      <c r="I53" s="895"/>
      <c r="J53" s="908"/>
      <c r="K53" s="908"/>
      <c r="L53" s="897"/>
      <c r="M53" s="904"/>
      <c r="N53" s="895"/>
      <c r="O53" s="908"/>
      <c r="P53" s="908"/>
      <c r="Q53" s="897"/>
      <c r="R53" s="904"/>
      <c r="S53" s="895"/>
      <c r="T53" s="908"/>
      <c r="U53" s="908"/>
      <c r="V53" s="897"/>
      <c r="W53" s="897"/>
      <c r="X53" s="897"/>
      <c r="Y53" s="897"/>
    </row>
    <row r="54" spans="1:25" ht="12.75" customHeight="1">
      <c r="A54" s="913"/>
      <c r="B54" s="903"/>
      <c r="C54" s="904"/>
      <c r="D54" s="895"/>
      <c r="E54" s="908"/>
      <c r="F54" s="908"/>
      <c r="G54" s="897"/>
      <c r="H54" s="904"/>
      <c r="I54" s="895"/>
      <c r="J54" s="908"/>
      <c r="K54" s="908"/>
      <c r="L54" s="897"/>
      <c r="M54" s="904"/>
      <c r="N54" s="895"/>
      <c r="O54" s="908"/>
      <c r="P54" s="908"/>
      <c r="Q54" s="897"/>
      <c r="R54" s="904"/>
      <c r="S54" s="895"/>
      <c r="T54" s="908"/>
      <c r="U54" s="908"/>
      <c r="V54" s="897"/>
      <c r="W54" s="897"/>
      <c r="X54" s="897"/>
      <c r="Y54" s="897"/>
    </row>
    <row r="55" spans="1:25" ht="12.75" customHeight="1">
      <c r="A55" s="913"/>
      <c r="B55" s="903"/>
      <c r="C55" s="904"/>
      <c r="D55" s="895"/>
      <c r="E55" s="908"/>
      <c r="F55" s="908"/>
      <c r="G55" s="897"/>
      <c r="H55" s="904"/>
      <c r="I55" s="895"/>
      <c r="J55" s="908"/>
      <c r="K55" s="908"/>
      <c r="L55" s="897"/>
      <c r="M55" s="904"/>
      <c r="N55" s="895"/>
      <c r="O55" s="908"/>
      <c r="P55" s="908"/>
      <c r="Q55" s="897"/>
      <c r="R55" s="904"/>
      <c r="S55" s="895"/>
      <c r="T55" s="908"/>
      <c r="U55" s="908"/>
      <c r="V55" s="897"/>
      <c r="W55" s="897"/>
      <c r="X55" s="897"/>
      <c r="Y55" s="897"/>
    </row>
    <row r="56" spans="1:25" ht="12.75" customHeight="1">
      <c r="A56" s="913"/>
      <c r="B56" s="903"/>
      <c r="C56" s="904"/>
      <c r="D56" s="895"/>
      <c r="E56" s="908"/>
      <c r="F56" s="908"/>
      <c r="G56" s="897"/>
      <c r="H56" s="904"/>
      <c r="I56" s="895"/>
      <c r="J56" s="908"/>
      <c r="K56" s="908"/>
      <c r="L56" s="897"/>
      <c r="M56" s="904"/>
      <c r="N56" s="895"/>
      <c r="O56" s="908"/>
      <c r="P56" s="908"/>
      <c r="Q56" s="897"/>
      <c r="R56" s="904"/>
      <c r="S56" s="895"/>
      <c r="T56" s="908"/>
      <c r="U56" s="908"/>
      <c r="V56" s="897"/>
      <c r="W56" s="897"/>
      <c r="X56" s="897"/>
      <c r="Y56" s="897"/>
    </row>
    <row r="57" spans="1:25" ht="12.75" customHeight="1">
      <c r="A57" s="913"/>
      <c r="B57" s="903"/>
      <c r="C57" s="904"/>
      <c r="D57" s="895"/>
      <c r="E57" s="908"/>
      <c r="F57" s="908"/>
      <c r="G57" s="897"/>
      <c r="H57" s="904"/>
      <c r="I57" s="895"/>
      <c r="J57" s="908"/>
      <c r="K57" s="908"/>
      <c r="L57" s="897"/>
      <c r="M57" s="904"/>
      <c r="N57" s="895"/>
      <c r="O57" s="908"/>
      <c r="P57" s="908"/>
      <c r="Q57" s="897"/>
      <c r="R57" s="904"/>
      <c r="S57" s="895"/>
      <c r="T57" s="908"/>
      <c r="U57" s="908"/>
      <c r="V57" s="897"/>
      <c r="W57" s="897"/>
      <c r="X57" s="897"/>
      <c r="Y57" s="897"/>
    </row>
    <row r="58" spans="1:25" ht="12.75" customHeight="1">
      <c r="A58" s="913"/>
      <c r="B58" s="903"/>
      <c r="C58" s="904"/>
      <c r="D58" s="895"/>
      <c r="E58" s="908"/>
      <c r="F58" s="908"/>
      <c r="G58" s="897"/>
      <c r="H58" s="904"/>
      <c r="I58" s="895"/>
      <c r="J58" s="908"/>
      <c r="K58" s="908"/>
      <c r="L58" s="897"/>
      <c r="M58" s="904"/>
      <c r="N58" s="895"/>
      <c r="O58" s="908"/>
      <c r="P58" s="908"/>
      <c r="Q58" s="897"/>
      <c r="R58" s="904"/>
      <c r="S58" s="895"/>
      <c r="T58" s="908"/>
      <c r="U58" s="908"/>
      <c r="V58" s="897"/>
      <c r="W58" s="897"/>
      <c r="X58" s="897"/>
      <c r="Y58" s="897"/>
    </row>
    <row r="59" spans="1:25" ht="12.75" customHeight="1">
      <c r="A59" s="913"/>
      <c r="B59" s="903"/>
      <c r="C59" s="904"/>
      <c r="D59" s="895"/>
      <c r="E59" s="908"/>
      <c r="F59" s="908"/>
      <c r="G59" s="897"/>
      <c r="H59" s="904"/>
      <c r="I59" s="895"/>
      <c r="J59" s="908"/>
      <c r="K59" s="908"/>
      <c r="L59" s="897"/>
      <c r="M59" s="904"/>
      <c r="N59" s="895"/>
      <c r="O59" s="908"/>
      <c r="P59" s="908"/>
      <c r="Q59" s="897"/>
      <c r="R59" s="904"/>
      <c r="S59" s="895"/>
      <c r="T59" s="908"/>
      <c r="U59" s="908"/>
      <c r="V59" s="897"/>
      <c r="W59" s="897"/>
      <c r="X59" s="897"/>
      <c r="Y59" s="897"/>
    </row>
    <row r="60" spans="1:25" ht="12.75" customHeight="1">
      <c r="A60" s="913"/>
      <c r="B60" s="903"/>
      <c r="C60" s="904"/>
      <c r="D60" s="895"/>
      <c r="E60" s="908"/>
      <c r="F60" s="908"/>
      <c r="G60" s="897"/>
      <c r="H60" s="904"/>
      <c r="I60" s="895"/>
      <c r="J60" s="908"/>
      <c r="K60" s="908"/>
      <c r="L60" s="897"/>
      <c r="M60" s="904"/>
      <c r="N60" s="895"/>
      <c r="O60" s="908"/>
      <c r="P60" s="908"/>
      <c r="Q60" s="897"/>
      <c r="R60" s="904"/>
      <c r="S60" s="895"/>
      <c r="T60" s="908"/>
      <c r="U60" s="908"/>
      <c r="V60" s="897"/>
      <c r="W60" s="897"/>
      <c r="X60" s="897"/>
      <c r="Y60" s="897"/>
    </row>
    <row r="61" spans="1:25" ht="12.75" customHeight="1">
      <c r="A61" s="913"/>
      <c r="B61" s="903"/>
      <c r="C61" s="904"/>
      <c r="D61" s="895"/>
      <c r="E61" s="908"/>
      <c r="F61" s="908"/>
      <c r="G61" s="897"/>
      <c r="H61" s="904"/>
      <c r="I61" s="895"/>
      <c r="J61" s="908"/>
      <c r="K61" s="908"/>
      <c r="L61" s="897"/>
      <c r="M61" s="904"/>
      <c r="N61" s="895"/>
      <c r="O61" s="908"/>
      <c r="P61" s="908"/>
      <c r="Q61" s="897"/>
      <c r="R61" s="904"/>
      <c r="S61" s="895"/>
      <c r="T61" s="908"/>
      <c r="U61" s="908"/>
      <c r="V61" s="897"/>
      <c r="W61" s="897"/>
      <c r="X61" s="897"/>
      <c r="Y61" s="897"/>
    </row>
    <row r="62" spans="1:25" ht="12.75" customHeight="1">
      <c r="A62" s="913"/>
      <c r="B62" s="903"/>
      <c r="C62" s="904"/>
      <c r="D62" s="895"/>
      <c r="E62" s="908"/>
      <c r="F62" s="908"/>
      <c r="G62" s="897"/>
      <c r="H62" s="904"/>
      <c r="I62" s="895"/>
      <c r="J62" s="908"/>
      <c r="K62" s="908"/>
      <c r="L62" s="897"/>
      <c r="M62" s="904"/>
      <c r="N62" s="895"/>
      <c r="O62" s="908"/>
      <c r="P62" s="908"/>
      <c r="Q62" s="897"/>
      <c r="R62" s="904"/>
      <c r="S62" s="895"/>
      <c r="T62" s="908"/>
      <c r="U62" s="908"/>
      <c r="V62" s="897"/>
      <c r="W62" s="897"/>
      <c r="X62" s="897"/>
      <c r="Y62" s="897"/>
    </row>
    <row r="63" spans="1:25" ht="12.75" customHeight="1">
      <c r="A63" s="913"/>
      <c r="B63" s="903"/>
      <c r="C63" s="904"/>
      <c r="D63" s="895"/>
      <c r="E63" s="908"/>
      <c r="F63" s="908"/>
      <c r="G63" s="897"/>
      <c r="H63" s="904"/>
      <c r="I63" s="895"/>
      <c r="J63" s="908"/>
      <c r="K63" s="908"/>
      <c r="L63" s="897"/>
      <c r="M63" s="904"/>
      <c r="N63" s="895"/>
      <c r="O63" s="908"/>
      <c r="P63" s="908"/>
      <c r="Q63" s="897"/>
      <c r="R63" s="904"/>
      <c r="S63" s="895"/>
      <c r="T63" s="908"/>
      <c r="U63" s="908"/>
      <c r="V63" s="897"/>
      <c r="W63" s="897"/>
      <c r="X63" s="897"/>
      <c r="Y63" s="897"/>
    </row>
    <row r="64" spans="1:25" ht="12.75" customHeight="1">
      <c r="A64" s="913"/>
      <c r="B64" s="903"/>
      <c r="C64" s="904"/>
      <c r="D64" s="895"/>
      <c r="E64" s="908"/>
      <c r="F64" s="908"/>
      <c r="G64" s="897"/>
      <c r="H64" s="904"/>
      <c r="I64" s="895"/>
      <c r="J64" s="908"/>
      <c r="K64" s="908"/>
      <c r="L64" s="897"/>
      <c r="M64" s="904"/>
      <c r="N64" s="895"/>
      <c r="O64" s="908"/>
      <c r="P64" s="908"/>
      <c r="Q64" s="897"/>
      <c r="R64" s="904"/>
      <c r="S64" s="895"/>
      <c r="T64" s="908"/>
      <c r="U64" s="908"/>
      <c r="V64" s="897"/>
      <c r="W64" s="897"/>
      <c r="X64" s="897"/>
      <c r="Y64" s="897"/>
    </row>
    <row r="65" spans="1:25" ht="12.75" customHeight="1">
      <c r="A65" s="913"/>
      <c r="B65" s="903"/>
      <c r="C65" s="904"/>
      <c r="D65" s="895"/>
      <c r="E65" s="908"/>
      <c r="F65" s="908"/>
      <c r="G65" s="897"/>
      <c r="H65" s="904"/>
      <c r="I65" s="895"/>
      <c r="J65" s="908"/>
      <c r="K65" s="908"/>
      <c r="L65" s="897"/>
      <c r="M65" s="904"/>
      <c r="N65" s="895"/>
      <c r="O65" s="908"/>
      <c r="P65" s="908"/>
      <c r="Q65" s="897"/>
      <c r="R65" s="904"/>
      <c r="S65" s="895"/>
      <c r="T65" s="908"/>
      <c r="U65" s="908"/>
      <c r="V65" s="897"/>
      <c r="W65" s="897"/>
      <c r="X65" s="897"/>
      <c r="Y65" s="897"/>
    </row>
    <row r="66" spans="1:25" ht="12.75" customHeight="1">
      <c r="A66" s="913"/>
      <c r="B66" s="903"/>
      <c r="C66" s="904"/>
      <c r="D66" s="895"/>
      <c r="E66" s="908"/>
      <c r="F66" s="908"/>
      <c r="G66" s="897"/>
      <c r="H66" s="904"/>
      <c r="I66" s="895"/>
      <c r="J66" s="908"/>
      <c r="K66" s="908"/>
      <c r="L66" s="897"/>
      <c r="M66" s="904"/>
      <c r="N66" s="895"/>
      <c r="O66" s="908"/>
      <c r="P66" s="908"/>
      <c r="Q66" s="897"/>
      <c r="R66" s="904"/>
      <c r="S66" s="895"/>
      <c r="T66" s="908"/>
      <c r="U66" s="908"/>
      <c r="V66" s="897"/>
      <c r="W66" s="897"/>
      <c r="X66" s="897"/>
      <c r="Y66" s="897"/>
    </row>
    <row r="67" spans="1:25" ht="12.75" customHeight="1">
      <c r="A67" s="913"/>
      <c r="B67" s="903"/>
      <c r="C67" s="904"/>
      <c r="D67" s="895"/>
      <c r="E67" s="908"/>
      <c r="F67" s="908"/>
      <c r="G67" s="897"/>
      <c r="H67" s="904"/>
      <c r="I67" s="895"/>
      <c r="J67" s="908"/>
      <c r="K67" s="908"/>
      <c r="L67" s="897"/>
      <c r="M67" s="904"/>
      <c r="N67" s="895"/>
      <c r="O67" s="908"/>
      <c r="P67" s="908"/>
      <c r="Q67" s="897"/>
      <c r="R67" s="904"/>
      <c r="S67" s="895"/>
      <c r="T67" s="908"/>
      <c r="U67" s="908"/>
      <c r="V67" s="897"/>
      <c r="W67" s="897"/>
      <c r="X67" s="897"/>
      <c r="Y67" s="897"/>
    </row>
    <row r="68" spans="1:25" ht="12.75" customHeight="1">
      <c r="A68" s="913"/>
      <c r="B68" s="903"/>
      <c r="C68" s="904"/>
      <c r="D68" s="895"/>
      <c r="E68" s="908"/>
      <c r="F68" s="908"/>
      <c r="G68" s="897"/>
      <c r="H68" s="904"/>
      <c r="I68" s="895"/>
      <c r="J68" s="908"/>
      <c r="K68" s="908"/>
      <c r="L68" s="897"/>
      <c r="M68" s="904"/>
      <c r="N68" s="895"/>
      <c r="O68" s="908"/>
      <c r="P68" s="908"/>
      <c r="Q68" s="897"/>
      <c r="R68" s="904"/>
      <c r="S68" s="895"/>
      <c r="T68" s="908"/>
      <c r="U68" s="908"/>
      <c r="V68" s="897"/>
      <c r="W68" s="897"/>
      <c r="X68" s="897"/>
      <c r="Y68" s="897"/>
    </row>
    <row r="69" spans="1:25" ht="12.75" customHeight="1">
      <c r="A69" s="913"/>
      <c r="B69" s="903"/>
      <c r="C69" s="904"/>
      <c r="D69" s="895"/>
      <c r="E69" s="908"/>
      <c r="F69" s="908"/>
      <c r="G69" s="897"/>
      <c r="H69" s="904"/>
      <c r="I69" s="895"/>
      <c r="J69" s="908"/>
      <c r="K69" s="908"/>
      <c r="L69" s="897"/>
      <c r="M69" s="904"/>
      <c r="N69" s="895"/>
      <c r="O69" s="908"/>
      <c r="P69" s="908"/>
      <c r="Q69" s="897"/>
      <c r="R69" s="904"/>
      <c r="S69" s="895"/>
      <c r="T69" s="908"/>
      <c r="U69" s="908"/>
      <c r="V69" s="897"/>
      <c r="W69" s="897"/>
      <c r="X69" s="897"/>
      <c r="Y69" s="897"/>
    </row>
    <row r="70" spans="1:25" ht="12.75" customHeight="1">
      <c r="A70" s="913"/>
      <c r="B70" s="903"/>
      <c r="C70" s="904"/>
      <c r="D70" s="895"/>
      <c r="E70" s="908"/>
      <c r="F70" s="908"/>
      <c r="G70" s="897"/>
      <c r="H70" s="904"/>
      <c r="I70" s="895"/>
      <c r="J70" s="908"/>
      <c r="K70" s="908"/>
      <c r="L70" s="897"/>
      <c r="M70" s="904"/>
      <c r="N70" s="895"/>
      <c r="O70" s="908"/>
      <c r="P70" s="908"/>
      <c r="Q70" s="897"/>
      <c r="R70" s="904"/>
      <c r="S70" s="895"/>
      <c r="T70" s="908"/>
      <c r="U70" s="908"/>
      <c r="V70" s="897"/>
      <c r="W70" s="897"/>
      <c r="X70" s="897"/>
      <c r="Y70" s="897"/>
    </row>
    <row r="71" spans="1:25" ht="12.75" customHeight="1">
      <c r="A71" s="913"/>
      <c r="B71" s="903"/>
      <c r="C71" s="904"/>
      <c r="D71" s="895"/>
      <c r="E71" s="908"/>
      <c r="F71" s="908"/>
      <c r="G71" s="897"/>
      <c r="H71" s="904"/>
      <c r="I71" s="895"/>
      <c r="J71" s="908"/>
      <c r="K71" s="908"/>
      <c r="L71" s="897"/>
      <c r="M71" s="904"/>
      <c r="N71" s="895"/>
      <c r="O71" s="908"/>
      <c r="P71" s="908"/>
      <c r="Q71" s="897"/>
      <c r="R71" s="904"/>
      <c r="S71" s="895"/>
      <c r="T71" s="908"/>
      <c r="U71" s="908"/>
      <c r="V71" s="897"/>
      <c r="W71" s="897"/>
      <c r="X71" s="897"/>
      <c r="Y71" s="897"/>
    </row>
    <row r="72" spans="1:25" ht="12.75" customHeight="1">
      <c r="A72" s="913"/>
      <c r="B72" s="903"/>
      <c r="C72" s="904"/>
      <c r="D72" s="895"/>
      <c r="E72" s="908"/>
      <c r="F72" s="908"/>
      <c r="G72" s="897"/>
      <c r="H72" s="904"/>
      <c r="I72" s="895"/>
      <c r="J72" s="908"/>
      <c r="K72" s="908"/>
      <c r="L72" s="897"/>
      <c r="M72" s="904"/>
      <c r="N72" s="895"/>
      <c r="O72" s="908"/>
      <c r="P72" s="908"/>
      <c r="Q72" s="897"/>
      <c r="R72" s="904"/>
      <c r="S72" s="895"/>
      <c r="T72" s="908"/>
      <c r="U72" s="908"/>
      <c r="V72" s="897"/>
      <c r="W72" s="897"/>
      <c r="X72" s="897"/>
      <c r="Y72" s="897"/>
    </row>
    <row r="73" spans="1:25" ht="12.75" customHeight="1">
      <c r="A73" s="913"/>
      <c r="B73" s="903"/>
      <c r="C73" s="904"/>
      <c r="D73" s="895"/>
      <c r="E73" s="908"/>
      <c r="F73" s="908"/>
      <c r="G73" s="897"/>
      <c r="H73" s="904"/>
      <c r="I73" s="895"/>
      <c r="J73" s="908"/>
      <c r="K73" s="908"/>
      <c r="L73" s="897"/>
      <c r="M73" s="904"/>
      <c r="N73" s="895"/>
      <c r="O73" s="908"/>
      <c r="P73" s="908"/>
      <c r="Q73" s="897"/>
      <c r="R73" s="904"/>
      <c r="S73" s="895"/>
      <c r="T73" s="908"/>
      <c r="U73" s="908"/>
      <c r="V73" s="897"/>
      <c r="W73" s="897"/>
      <c r="X73" s="897"/>
      <c r="Y73" s="897"/>
    </row>
    <row r="74" spans="1:25" ht="12.75" customHeight="1">
      <c r="A74" s="913"/>
      <c r="B74" s="903"/>
      <c r="C74" s="904"/>
      <c r="D74" s="895"/>
      <c r="E74" s="908"/>
      <c r="F74" s="908"/>
      <c r="G74" s="897"/>
      <c r="H74" s="904"/>
      <c r="I74" s="895"/>
      <c r="J74" s="908"/>
      <c r="K74" s="908"/>
      <c r="L74" s="897"/>
      <c r="M74" s="904"/>
      <c r="N74" s="895"/>
      <c r="O74" s="908"/>
      <c r="P74" s="908"/>
      <c r="Q74" s="897"/>
      <c r="R74" s="904"/>
      <c r="S74" s="895"/>
      <c r="T74" s="908"/>
      <c r="U74" s="908"/>
      <c r="V74" s="897"/>
      <c r="W74" s="897"/>
      <c r="X74" s="897"/>
      <c r="Y74" s="897"/>
    </row>
    <row r="75" spans="1:25" ht="12.75" customHeight="1">
      <c r="A75" s="913"/>
      <c r="B75" s="903"/>
      <c r="C75" s="904"/>
      <c r="D75" s="895"/>
      <c r="E75" s="908"/>
      <c r="F75" s="908"/>
      <c r="G75" s="897"/>
      <c r="H75" s="904"/>
      <c r="I75" s="895"/>
      <c r="J75" s="908"/>
      <c r="K75" s="908"/>
      <c r="L75" s="897"/>
      <c r="M75" s="904"/>
      <c r="N75" s="895"/>
      <c r="O75" s="908"/>
      <c r="P75" s="908"/>
      <c r="Q75" s="897"/>
      <c r="R75" s="904"/>
      <c r="S75" s="895"/>
      <c r="T75" s="908"/>
      <c r="U75" s="908"/>
      <c r="V75" s="897"/>
      <c r="W75" s="897"/>
      <c r="X75" s="897"/>
      <c r="Y75" s="897"/>
    </row>
    <row r="76" spans="1:25" ht="12.75" customHeight="1">
      <c r="A76" s="913"/>
      <c r="B76" s="903"/>
      <c r="C76" s="904"/>
      <c r="D76" s="895"/>
      <c r="E76" s="908"/>
      <c r="F76" s="908"/>
      <c r="G76" s="897"/>
      <c r="H76" s="904"/>
      <c r="I76" s="895"/>
      <c r="J76" s="908"/>
      <c r="K76" s="908"/>
      <c r="L76" s="897"/>
      <c r="M76" s="904"/>
      <c r="N76" s="895"/>
      <c r="O76" s="908"/>
      <c r="P76" s="908"/>
      <c r="Q76" s="897"/>
      <c r="R76" s="904"/>
      <c r="S76" s="895"/>
      <c r="T76" s="908"/>
      <c r="U76" s="908"/>
      <c r="V76" s="897"/>
      <c r="W76" s="897"/>
      <c r="X76" s="897"/>
      <c r="Y76" s="897"/>
    </row>
    <row r="77" spans="1:25" ht="12.75" customHeight="1">
      <c r="A77" s="913"/>
      <c r="B77" s="903"/>
      <c r="C77" s="904"/>
      <c r="D77" s="895"/>
      <c r="E77" s="908"/>
      <c r="F77" s="908"/>
      <c r="G77" s="897"/>
      <c r="H77" s="904"/>
      <c r="I77" s="895"/>
      <c r="J77" s="908"/>
      <c r="K77" s="908"/>
      <c r="L77" s="897"/>
      <c r="M77" s="904"/>
      <c r="N77" s="895"/>
      <c r="O77" s="908"/>
      <c r="P77" s="908"/>
      <c r="Q77" s="897"/>
      <c r="R77" s="904"/>
      <c r="S77" s="895"/>
      <c r="T77" s="908"/>
      <c r="U77" s="908"/>
      <c r="V77" s="897"/>
      <c r="W77" s="897"/>
      <c r="X77" s="897"/>
      <c r="Y77" s="897"/>
    </row>
    <row r="78" spans="1:25" ht="12.75" customHeight="1">
      <c r="A78" s="913"/>
      <c r="B78" s="903"/>
      <c r="C78" s="904"/>
      <c r="D78" s="895"/>
      <c r="E78" s="908"/>
      <c r="F78" s="908"/>
      <c r="G78" s="897"/>
      <c r="H78" s="904"/>
      <c r="I78" s="895"/>
      <c r="J78" s="908"/>
      <c r="K78" s="908"/>
      <c r="L78" s="897"/>
      <c r="M78" s="904"/>
      <c r="N78" s="895"/>
      <c r="O78" s="908"/>
      <c r="P78" s="908"/>
      <c r="Q78" s="897"/>
      <c r="R78" s="904"/>
      <c r="S78" s="895"/>
      <c r="T78" s="908"/>
      <c r="U78" s="908"/>
      <c r="V78" s="897"/>
      <c r="W78" s="897"/>
      <c r="X78" s="897"/>
      <c r="Y78" s="897"/>
    </row>
    <row r="79" spans="1:25" ht="12.75" customHeight="1">
      <c r="A79" s="913"/>
      <c r="B79" s="903"/>
      <c r="C79" s="904"/>
      <c r="D79" s="895"/>
      <c r="E79" s="908"/>
      <c r="F79" s="908"/>
      <c r="G79" s="897"/>
      <c r="H79" s="904"/>
      <c r="I79" s="895"/>
      <c r="J79" s="908"/>
      <c r="K79" s="908"/>
      <c r="L79" s="897"/>
      <c r="M79" s="904"/>
      <c r="N79" s="895"/>
      <c r="O79" s="908"/>
      <c r="P79" s="908"/>
      <c r="Q79" s="897"/>
      <c r="R79" s="904"/>
      <c r="S79" s="895"/>
      <c r="T79" s="908"/>
      <c r="U79" s="908"/>
      <c r="V79" s="897"/>
      <c r="W79" s="897"/>
      <c r="X79" s="897"/>
      <c r="Y79" s="897"/>
    </row>
    <row r="80" spans="1:25" ht="12.75" customHeight="1">
      <c r="A80" s="913"/>
      <c r="B80" s="903"/>
      <c r="C80" s="904"/>
      <c r="D80" s="895"/>
      <c r="E80" s="908"/>
      <c r="F80" s="908"/>
      <c r="G80" s="897"/>
      <c r="H80" s="904"/>
      <c r="I80" s="895"/>
      <c r="J80" s="908"/>
      <c r="K80" s="908"/>
      <c r="L80" s="897"/>
      <c r="M80" s="904"/>
      <c r="N80" s="895"/>
      <c r="O80" s="908"/>
      <c r="P80" s="908"/>
      <c r="Q80" s="897"/>
      <c r="R80" s="904"/>
      <c r="S80" s="895"/>
      <c r="T80" s="908"/>
      <c r="U80" s="908"/>
      <c r="V80" s="897"/>
      <c r="W80" s="897"/>
      <c r="X80" s="897"/>
      <c r="Y80" s="897"/>
    </row>
    <row r="81" spans="1:25" ht="12.75" customHeight="1">
      <c r="A81" s="913"/>
      <c r="B81" s="903"/>
      <c r="C81" s="904"/>
      <c r="D81" s="895"/>
      <c r="E81" s="908"/>
      <c r="F81" s="908"/>
      <c r="G81" s="897"/>
      <c r="H81" s="904"/>
      <c r="I81" s="895"/>
      <c r="J81" s="908"/>
      <c r="K81" s="908"/>
      <c r="L81" s="897"/>
      <c r="M81" s="904"/>
      <c r="N81" s="895"/>
      <c r="O81" s="908"/>
      <c r="P81" s="908"/>
      <c r="Q81" s="897"/>
      <c r="R81" s="904"/>
      <c r="S81" s="895"/>
      <c r="T81" s="908"/>
      <c r="U81" s="908"/>
      <c r="V81" s="897"/>
      <c r="W81" s="897"/>
      <c r="X81" s="897"/>
      <c r="Y81" s="897"/>
    </row>
    <row r="82" spans="1:25" ht="12.75" customHeight="1">
      <c r="A82" s="913"/>
      <c r="B82" s="903"/>
      <c r="C82" s="904"/>
      <c r="D82" s="895"/>
      <c r="E82" s="908"/>
      <c r="F82" s="908"/>
      <c r="G82" s="897"/>
      <c r="H82" s="904"/>
      <c r="I82" s="895"/>
      <c r="J82" s="908"/>
      <c r="K82" s="908"/>
      <c r="L82" s="897"/>
      <c r="M82" s="904"/>
      <c r="N82" s="895"/>
      <c r="O82" s="908"/>
      <c r="P82" s="908"/>
      <c r="Q82" s="897"/>
      <c r="R82" s="904"/>
      <c r="S82" s="895"/>
      <c r="T82" s="908"/>
      <c r="U82" s="908"/>
      <c r="V82" s="897"/>
      <c r="W82" s="897"/>
      <c r="X82" s="897"/>
      <c r="Y82" s="897"/>
    </row>
    <row r="83" spans="1:25" ht="12.75" customHeight="1">
      <c r="A83" s="913"/>
      <c r="B83" s="903"/>
      <c r="C83" s="904"/>
      <c r="D83" s="895"/>
      <c r="E83" s="908"/>
      <c r="F83" s="908"/>
      <c r="G83" s="897"/>
      <c r="H83" s="904"/>
      <c r="I83" s="895"/>
      <c r="J83" s="908"/>
      <c r="K83" s="908"/>
      <c r="L83" s="897"/>
      <c r="M83" s="904"/>
      <c r="N83" s="895"/>
      <c r="O83" s="908"/>
      <c r="P83" s="908"/>
      <c r="Q83" s="897"/>
      <c r="R83" s="904"/>
      <c r="S83" s="895"/>
      <c r="T83" s="908"/>
      <c r="U83" s="908"/>
      <c r="V83" s="897"/>
      <c r="W83" s="897"/>
      <c r="X83" s="897"/>
      <c r="Y83" s="897"/>
    </row>
    <row r="84" spans="1:25" ht="12.75" customHeight="1">
      <c r="A84" s="913"/>
      <c r="B84" s="903"/>
      <c r="C84" s="904"/>
      <c r="D84" s="895"/>
      <c r="E84" s="908"/>
      <c r="F84" s="908"/>
      <c r="G84" s="897"/>
      <c r="H84" s="904"/>
      <c r="I84" s="895"/>
      <c r="J84" s="908"/>
      <c r="K84" s="908"/>
      <c r="L84" s="897"/>
      <c r="M84" s="904"/>
      <c r="N84" s="895"/>
      <c r="O84" s="908"/>
      <c r="P84" s="908"/>
      <c r="Q84" s="897"/>
      <c r="R84" s="904"/>
      <c r="S84" s="895"/>
      <c r="T84" s="908"/>
      <c r="U84" s="908"/>
      <c r="V84" s="897"/>
      <c r="W84" s="897"/>
      <c r="X84" s="897"/>
      <c r="Y84" s="897"/>
    </row>
    <row r="85" spans="1:25" ht="12.75" customHeight="1">
      <c r="A85" s="913"/>
      <c r="B85" s="903"/>
      <c r="C85" s="904"/>
      <c r="D85" s="895"/>
      <c r="E85" s="908"/>
      <c r="F85" s="908"/>
      <c r="G85" s="897"/>
      <c r="H85" s="904"/>
      <c r="I85" s="895"/>
      <c r="J85" s="908"/>
      <c r="K85" s="908"/>
      <c r="L85" s="897"/>
      <c r="M85" s="904"/>
      <c r="N85" s="895"/>
      <c r="O85" s="908"/>
      <c r="P85" s="908"/>
      <c r="Q85" s="897"/>
      <c r="R85" s="904"/>
      <c r="S85" s="895"/>
      <c r="T85" s="908"/>
      <c r="U85" s="908"/>
      <c r="V85" s="897"/>
      <c r="W85" s="897"/>
      <c r="X85" s="897"/>
      <c r="Y85" s="897"/>
    </row>
    <row r="86" spans="1:25" ht="12.75" customHeight="1">
      <c r="A86" s="913"/>
      <c r="B86" s="903"/>
      <c r="C86" s="904"/>
      <c r="D86" s="895"/>
      <c r="E86" s="908"/>
      <c r="F86" s="908"/>
      <c r="G86" s="897"/>
      <c r="H86" s="904"/>
      <c r="I86" s="895"/>
      <c r="J86" s="908"/>
      <c r="K86" s="908"/>
      <c r="L86" s="897"/>
      <c r="M86" s="904"/>
      <c r="N86" s="895"/>
      <c r="O86" s="908"/>
      <c r="P86" s="908"/>
      <c r="Q86" s="897"/>
      <c r="R86" s="904"/>
      <c r="S86" s="895"/>
      <c r="T86" s="908"/>
      <c r="U86" s="908"/>
      <c r="V86" s="897"/>
      <c r="W86" s="897"/>
      <c r="X86" s="897"/>
      <c r="Y86" s="897"/>
    </row>
    <row r="87" spans="1:25" ht="12.75" customHeight="1">
      <c r="A87" s="913"/>
      <c r="B87" s="903"/>
      <c r="C87" s="904"/>
      <c r="D87" s="895"/>
      <c r="E87" s="908"/>
      <c r="F87" s="908"/>
      <c r="G87" s="897"/>
      <c r="H87" s="904"/>
      <c r="I87" s="895"/>
      <c r="J87" s="908"/>
      <c r="K87" s="908"/>
      <c r="L87" s="897"/>
      <c r="M87" s="904"/>
      <c r="N87" s="895"/>
      <c r="O87" s="908"/>
      <c r="P87" s="908"/>
      <c r="Q87" s="897"/>
      <c r="R87" s="904"/>
      <c r="S87" s="895"/>
      <c r="T87" s="908"/>
      <c r="U87" s="908"/>
      <c r="V87" s="897"/>
      <c r="W87" s="897"/>
      <c r="X87" s="897"/>
      <c r="Y87" s="897"/>
    </row>
    <row r="88" spans="1:25" ht="12.75" customHeight="1">
      <c r="A88" s="913"/>
      <c r="B88" s="903"/>
      <c r="C88" s="904"/>
      <c r="D88" s="895"/>
      <c r="E88" s="908"/>
      <c r="F88" s="908"/>
      <c r="G88" s="897"/>
      <c r="H88" s="904"/>
      <c r="I88" s="895"/>
      <c r="J88" s="908"/>
      <c r="K88" s="908"/>
      <c r="L88" s="897"/>
      <c r="M88" s="904"/>
      <c r="N88" s="895"/>
      <c r="O88" s="908"/>
      <c r="P88" s="908"/>
      <c r="Q88" s="897"/>
      <c r="R88" s="904"/>
      <c r="S88" s="895"/>
      <c r="T88" s="908"/>
      <c r="U88" s="908"/>
      <c r="V88" s="897"/>
      <c r="W88" s="897"/>
      <c r="X88" s="897"/>
      <c r="Y88" s="897"/>
    </row>
    <row r="89" spans="1:25" ht="12.75" customHeight="1">
      <c r="A89" s="913"/>
      <c r="B89" s="903"/>
      <c r="C89" s="904"/>
      <c r="D89" s="895"/>
      <c r="E89" s="908"/>
      <c r="F89" s="908"/>
      <c r="G89" s="897"/>
      <c r="H89" s="904"/>
      <c r="I89" s="895"/>
      <c r="J89" s="908"/>
      <c r="K89" s="908"/>
      <c r="L89" s="897"/>
      <c r="M89" s="904"/>
      <c r="N89" s="895"/>
      <c r="O89" s="908"/>
      <c r="P89" s="908"/>
      <c r="Q89" s="897"/>
      <c r="R89" s="904"/>
      <c r="S89" s="895"/>
      <c r="T89" s="908"/>
      <c r="U89" s="908"/>
      <c r="V89" s="897"/>
      <c r="W89" s="897"/>
      <c r="X89" s="897"/>
      <c r="Y89" s="897"/>
    </row>
    <row r="90" spans="1:25" ht="12.75" customHeight="1">
      <c r="A90" s="913"/>
      <c r="B90" s="903"/>
      <c r="C90" s="904"/>
      <c r="D90" s="895"/>
      <c r="E90" s="908"/>
      <c r="F90" s="908"/>
      <c r="G90" s="897"/>
      <c r="H90" s="904"/>
      <c r="I90" s="895"/>
      <c r="J90" s="908"/>
      <c r="K90" s="908"/>
      <c r="L90" s="897"/>
      <c r="M90" s="904"/>
      <c r="N90" s="895"/>
      <c r="O90" s="908"/>
      <c r="P90" s="908"/>
      <c r="Q90" s="897"/>
      <c r="R90" s="904"/>
      <c r="S90" s="895"/>
      <c r="T90" s="908"/>
      <c r="U90" s="908"/>
      <c r="V90" s="897"/>
      <c r="W90" s="897"/>
      <c r="X90" s="897"/>
      <c r="Y90" s="897"/>
    </row>
    <row r="91" spans="1:25" ht="12.75" customHeight="1">
      <c r="A91" s="913"/>
      <c r="B91" s="903"/>
      <c r="C91" s="904"/>
      <c r="D91" s="895"/>
      <c r="E91" s="908"/>
      <c r="F91" s="908"/>
      <c r="G91" s="897"/>
      <c r="H91" s="904"/>
      <c r="I91" s="895"/>
      <c r="J91" s="908"/>
      <c r="K91" s="908"/>
      <c r="L91" s="897"/>
      <c r="M91" s="904"/>
      <c r="N91" s="895"/>
      <c r="O91" s="908"/>
      <c r="P91" s="908"/>
      <c r="Q91" s="897"/>
      <c r="R91" s="904"/>
      <c r="S91" s="895"/>
      <c r="T91" s="908"/>
      <c r="U91" s="908"/>
      <c r="V91" s="897"/>
      <c r="W91" s="897"/>
      <c r="X91" s="897"/>
      <c r="Y91" s="897"/>
    </row>
    <row r="92" spans="1:25" ht="12.75" customHeight="1">
      <c r="A92" s="913"/>
      <c r="B92" s="903"/>
      <c r="C92" s="904"/>
      <c r="D92" s="895"/>
      <c r="E92" s="908"/>
      <c r="F92" s="908"/>
      <c r="G92" s="897"/>
      <c r="H92" s="904"/>
      <c r="I92" s="895"/>
      <c r="J92" s="908"/>
      <c r="K92" s="908"/>
      <c r="L92" s="897"/>
      <c r="M92" s="904"/>
      <c r="N92" s="895"/>
      <c r="O92" s="908"/>
      <c r="P92" s="908"/>
      <c r="Q92" s="897"/>
      <c r="R92" s="904"/>
      <c r="S92" s="895"/>
      <c r="T92" s="908"/>
      <c r="U92" s="908"/>
      <c r="V92" s="897"/>
      <c r="W92" s="897"/>
      <c r="X92" s="897"/>
      <c r="Y92" s="897"/>
    </row>
    <row r="93" spans="1:25" ht="12.75" customHeight="1">
      <c r="A93" s="913"/>
      <c r="B93" s="903"/>
      <c r="C93" s="904"/>
      <c r="D93" s="895"/>
      <c r="E93" s="908"/>
      <c r="F93" s="908"/>
      <c r="G93" s="897"/>
      <c r="H93" s="904"/>
      <c r="I93" s="895"/>
      <c r="J93" s="908"/>
      <c r="K93" s="908"/>
      <c r="L93" s="897"/>
      <c r="M93" s="904"/>
      <c r="N93" s="895"/>
      <c r="O93" s="908"/>
      <c r="P93" s="908"/>
      <c r="Q93" s="897"/>
      <c r="R93" s="904"/>
      <c r="S93" s="895"/>
      <c r="T93" s="908"/>
      <c r="U93" s="908"/>
      <c r="V93" s="897"/>
      <c r="W93" s="897"/>
      <c r="X93" s="897"/>
      <c r="Y93" s="897"/>
    </row>
    <row r="94" spans="1:25" ht="12.75" customHeight="1">
      <c r="A94" s="913"/>
      <c r="B94" s="903"/>
      <c r="C94" s="904"/>
      <c r="D94" s="895"/>
      <c r="E94" s="908"/>
      <c r="F94" s="908"/>
      <c r="G94" s="897"/>
      <c r="H94" s="904"/>
      <c r="I94" s="895"/>
      <c r="J94" s="908"/>
      <c r="K94" s="908"/>
      <c r="L94" s="897"/>
      <c r="M94" s="904"/>
      <c r="N94" s="895"/>
      <c r="O94" s="908"/>
      <c r="P94" s="908"/>
      <c r="Q94" s="897"/>
      <c r="R94" s="904"/>
      <c r="S94" s="895"/>
      <c r="T94" s="908"/>
      <c r="U94" s="908"/>
      <c r="V94" s="897"/>
      <c r="W94" s="897"/>
      <c r="X94" s="897"/>
      <c r="Y94" s="897"/>
    </row>
    <row r="95" spans="1:25" ht="12.75" customHeight="1">
      <c r="A95" s="913"/>
      <c r="B95" s="903"/>
      <c r="C95" s="904"/>
      <c r="D95" s="895"/>
      <c r="E95" s="908"/>
      <c r="F95" s="908"/>
      <c r="G95" s="897"/>
      <c r="H95" s="904"/>
      <c r="I95" s="895"/>
      <c r="J95" s="908"/>
      <c r="K95" s="908"/>
      <c r="L95" s="897"/>
      <c r="M95" s="904"/>
      <c r="N95" s="895"/>
      <c r="O95" s="908"/>
      <c r="P95" s="908"/>
      <c r="Q95" s="897"/>
      <c r="R95" s="904"/>
      <c r="S95" s="895"/>
      <c r="T95" s="908"/>
      <c r="U95" s="908"/>
      <c r="V95" s="897"/>
      <c r="W95" s="897"/>
      <c r="X95" s="897"/>
      <c r="Y95" s="897"/>
    </row>
    <row r="96" spans="1:25" ht="12.75" customHeight="1">
      <c r="A96" s="913"/>
      <c r="B96" s="903"/>
      <c r="C96" s="904"/>
      <c r="D96" s="895"/>
      <c r="E96" s="908"/>
      <c r="F96" s="908"/>
      <c r="G96" s="897"/>
      <c r="H96" s="904"/>
      <c r="I96" s="895"/>
      <c r="J96" s="908"/>
      <c r="K96" s="908"/>
      <c r="L96" s="897"/>
      <c r="M96" s="904"/>
      <c r="N96" s="895"/>
      <c r="O96" s="908"/>
      <c r="P96" s="908"/>
      <c r="Q96" s="897"/>
      <c r="R96" s="904"/>
      <c r="S96" s="895"/>
      <c r="T96" s="908"/>
      <c r="U96" s="908"/>
      <c r="V96" s="897"/>
      <c r="W96" s="897"/>
      <c r="X96" s="897"/>
      <c r="Y96" s="897"/>
    </row>
    <row r="97" spans="1:25" ht="12.75" customHeight="1">
      <c r="A97" s="913"/>
      <c r="B97" s="903"/>
      <c r="C97" s="904"/>
      <c r="D97" s="895"/>
      <c r="E97" s="908"/>
      <c r="F97" s="908"/>
      <c r="G97" s="897"/>
      <c r="H97" s="904"/>
      <c r="I97" s="895"/>
      <c r="J97" s="908"/>
      <c r="K97" s="908"/>
      <c r="L97" s="897"/>
      <c r="M97" s="904"/>
      <c r="N97" s="895"/>
      <c r="O97" s="908"/>
      <c r="P97" s="908"/>
      <c r="Q97" s="897"/>
      <c r="R97" s="904"/>
      <c r="S97" s="895"/>
      <c r="T97" s="908"/>
      <c r="U97" s="908"/>
      <c r="V97" s="897"/>
      <c r="W97" s="897"/>
      <c r="X97" s="897"/>
      <c r="Y97" s="897"/>
    </row>
    <row r="98" spans="1:25" ht="12.75" customHeight="1">
      <c r="A98" s="913"/>
      <c r="B98" s="903"/>
      <c r="C98" s="904"/>
      <c r="D98" s="895"/>
      <c r="E98" s="908"/>
      <c r="F98" s="908"/>
      <c r="G98" s="897"/>
      <c r="H98" s="904"/>
      <c r="I98" s="895"/>
      <c r="J98" s="908"/>
      <c r="K98" s="908"/>
      <c r="L98" s="897"/>
      <c r="M98" s="904"/>
      <c r="N98" s="895"/>
      <c r="O98" s="908"/>
      <c r="P98" s="908"/>
      <c r="Q98" s="897"/>
      <c r="R98" s="904"/>
      <c r="S98" s="895"/>
      <c r="T98" s="908"/>
      <c r="U98" s="908"/>
      <c r="V98" s="897"/>
      <c r="W98" s="897"/>
      <c r="X98" s="897"/>
      <c r="Y98" s="897"/>
    </row>
    <row r="99" spans="1:25" ht="12.75" customHeight="1">
      <c r="A99" s="913"/>
      <c r="B99" s="903"/>
      <c r="C99" s="904"/>
      <c r="D99" s="895"/>
      <c r="E99" s="908"/>
      <c r="F99" s="908"/>
      <c r="G99" s="897"/>
      <c r="H99" s="904"/>
      <c r="I99" s="895"/>
      <c r="J99" s="908"/>
      <c r="K99" s="908"/>
      <c r="L99" s="897"/>
      <c r="M99" s="904"/>
      <c r="N99" s="895"/>
      <c r="O99" s="908"/>
      <c r="P99" s="908"/>
      <c r="Q99" s="897"/>
      <c r="R99" s="904"/>
      <c r="S99" s="895"/>
      <c r="T99" s="908"/>
      <c r="U99" s="908"/>
      <c r="V99" s="897"/>
      <c r="W99" s="897"/>
      <c r="X99" s="897"/>
      <c r="Y99" s="897"/>
    </row>
    <row r="100" spans="1:25" ht="12.75" customHeight="1">
      <c r="A100" s="913"/>
      <c r="B100" s="903"/>
      <c r="C100" s="904"/>
      <c r="D100" s="895"/>
      <c r="E100" s="908"/>
      <c r="F100" s="908"/>
      <c r="G100" s="897"/>
      <c r="H100" s="904"/>
      <c r="I100" s="895"/>
      <c r="J100" s="908"/>
      <c r="K100" s="908"/>
      <c r="L100" s="897"/>
      <c r="M100" s="904"/>
      <c r="N100" s="895"/>
      <c r="O100" s="908"/>
      <c r="P100" s="908"/>
      <c r="Q100" s="897"/>
      <c r="R100" s="904"/>
      <c r="S100" s="895"/>
      <c r="T100" s="908"/>
      <c r="U100" s="908"/>
      <c r="V100" s="897"/>
      <c r="W100" s="897"/>
      <c r="X100" s="897"/>
      <c r="Y100" s="897"/>
    </row>
    <row r="101" spans="1:25" ht="12.75" customHeight="1">
      <c r="A101" s="913"/>
      <c r="B101" s="903"/>
      <c r="C101" s="904"/>
      <c r="D101" s="895"/>
      <c r="E101" s="908"/>
      <c r="F101" s="908"/>
      <c r="G101" s="897"/>
      <c r="H101" s="904"/>
      <c r="I101" s="895"/>
      <c r="J101" s="908"/>
      <c r="K101" s="908"/>
      <c r="L101" s="897"/>
      <c r="M101" s="904"/>
      <c r="N101" s="895"/>
      <c r="O101" s="908"/>
      <c r="P101" s="908"/>
      <c r="Q101" s="897"/>
      <c r="R101" s="904"/>
      <c r="S101" s="895"/>
      <c r="T101" s="908"/>
      <c r="U101" s="908"/>
      <c r="V101" s="897"/>
      <c r="W101" s="897"/>
      <c r="X101" s="897"/>
      <c r="Y101" s="897"/>
    </row>
    <row r="102" spans="1:25" ht="12.75" customHeight="1">
      <c r="A102" s="913"/>
      <c r="B102" s="903"/>
      <c r="C102" s="904"/>
      <c r="D102" s="895"/>
      <c r="E102" s="908"/>
      <c r="F102" s="908"/>
      <c r="G102" s="897"/>
      <c r="H102" s="904"/>
      <c r="I102" s="895"/>
      <c r="J102" s="908"/>
      <c r="K102" s="908"/>
      <c r="L102" s="897"/>
      <c r="M102" s="904"/>
      <c r="N102" s="895"/>
      <c r="O102" s="908"/>
      <c r="P102" s="908"/>
      <c r="Q102" s="897"/>
      <c r="R102" s="904"/>
      <c r="S102" s="895"/>
      <c r="T102" s="908"/>
      <c r="U102" s="908"/>
      <c r="V102" s="897"/>
      <c r="W102" s="897"/>
      <c r="X102" s="897"/>
      <c r="Y102" s="897"/>
    </row>
    <row r="103" spans="1:25" ht="12.75" customHeight="1">
      <c r="A103" s="913"/>
      <c r="B103" s="903"/>
      <c r="C103" s="904"/>
      <c r="D103" s="895"/>
      <c r="E103" s="908"/>
      <c r="F103" s="908"/>
      <c r="G103" s="897"/>
      <c r="H103" s="904"/>
      <c r="I103" s="895"/>
      <c r="J103" s="908"/>
      <c r="K103" s="908"/>
      <c r="L103" s="897"/>
      <c r="M103" s="904"/>
      <c r="N103" s="895"/>
      <c r="O103" s="908"/>
      <c r="P103" s="908"/>
      <c r="Q103" s="897"/>
      <c r="R103" s="904"/>
      <c r="S103" s="895"/>
      <c r="T103" s="908"/>
      <c r="U103" s="908"/>
      <c r="V103" s="897"/>
      <c r="W103" s="897"/>
      <c r="X103" s="897"/>
      <c r="Y103" s="897"/>
    </row>
    <row r="104" spans="1:25" ht="12.75" customHeight="1">
      <c r="A104" s="913"/>
      <c r="B104" s="903"/>
      <c r="C104" s="904"/>
      <c r="D104" s="895"/>
      <c r="E104" s="908"/>
      <c r="F104" s="908"/>
      <c r="G104" s="897"/>
      <c r="H104" s="904"/>
      <c r="I104" s="895"/>
      <c r="J104" s="908"/>
      <c r="K104" s="908"/>
      <c r="L104" s="897"/>
      <c r="M104" s="904"/>
      <c r="N104" s="895"/>
      <c r="O104" s="908"/>
      <c r="P104" s="908"/>
      <c r="Q104" s="897"/>
      <c r="R104" s="904"/>
      <c r="S104" s="895"/>
      <c r="T104" s="908"/>
      <c r="U104" s="908"/>
      <c r="V104" s="897"/>
      <c r="W104" s="897"/>
      <c r="X104" s="897"/>
      <c r="Y104" s="897"/>
    </row>
    <row r="105" spans="1:25" ht="12.75" customHeight="1">
      <c r="A105" s="913"/>
      <c r="B105" s="903"/>
      <c r="C105" s="904"/>
      <c r="D105" s="895"/>
      <c r="E105" s="908"/>
      <c r="F105" s="908"/>
      <c r="G105" s="897"/>
      <c r="H105" s="904"/>
      <c r="I105" s="895"/>
      <c r="J105" s="908"/>
      <c r="K105" s="908"/>
      <c r="L105" s="897"/>
      <c r="M105" s="904"/>
      <c r="N105" s="895"/>
      <c r="O105" s="908"/>
      <c r="P105" s="908"/>
      <c r="Q105" s="897"/>
      <c r="R105" s="904"/>
      <c r="S105" s="895"/>
      <c r="T105" s="908"/>
      <c r="U105" s="908"/>
      <c r="V105" s="897"/>
      <c r="W105" s="897"/>
      <c r="X105" s="897"/>
      <c r="Y105" s="897"/>
    </row>
    <row r="106" spans="1:25" ht="12.75" customHeight="1">
      <c r="A106" s="913"/>
      <c r="B106" s="903"/>
      <c r="C106" s="904"/>
      <c r="D106" s="895"/>
      <c r="E106" s="908"/>
      <c r="F106" s="908"/>
      <c r="G106" s="897"/>
      <c r="H106" s="904"/>
      <c r="I106" s="895"/>
      <c r="J106" s="908"/>
      <c r="K106" s="908"/>
      <c r="L106" s="897"/>
      <c r="M106" s="904"/>
      <c r="N106" s="895"/>
      <c r="O106" s="908"/>
      <c r="P106" s="908"/>
      <c r="Q106" s="897"/>
      <c r="R106" s="904"/>
      <c r="S106" s="895"/>
      <c r="T106" s="908"/>
      <c r="U106" s="908"/>
      <c r="V106" s="897"/>
      <c r="W106" s="897"/>
      <c r="X106" s="897"/>
      <c r="Y106" s="897"/>
    </row>
    <row r="107" spans="1:25" ht="12.75" customHeight="1">
      <c r="A107" s="913"/>
      <c r="B107" s="903"/>
      <c r="C107" s="904"/>
      <c r="D107" s="895"/>
      <c r="E107" s="908"/>
      <c r="F107" s="908"/>
      <c r="G107" s="897"/>
      <c r="H107" s="904"/>
      <c r="I107" s="895"/>
      <c r="J107" s="908"/>
      <c r="K107" s="908"/>
      <c r="L107" s="897"/>
      <c r="M107" s="904"/>
      <c r="N107" s="895"/>
      <c r="O107" s="908"/>
      <c r="P107" s="908"/>
      <c r="Q107" s="897"/>
      <c r="R107" s="904"/>
      <c r="S107" s="895"/>
      <c r="T107" s="908"/>
      <c r="U107" s="908"/>
      <c r="V107" s="897"/>
      <c r="W107" s="897"/>
      <c r="X107" s="897"/>
      <c r="Y107" s="897"/>
    </row>
    <row r="108" spans="1:25" ht="12.75" customHeight="1">
      <c r="A108" s="913"/>
      <c r="B108" s="903"/>
      <c r="C108" s="904"/>
      <c r="D108" s="895"/>
      <c r="E108" s="908"/>
      <c r="F108" s="908"/>
      <c r="G108" s="897"/>
      <c r="H108" s="904"/>
      <c r="I108" s="895"/>
      <c r="J108" s="908"/>
      <c r="K108" s="908"/>
      <c r="L108" s="897"/>
      <c r="M108" s="904"/>
      <c r="N108" s="895"/>
      <c r="O108" s="908"/>
      <c r="P108" s="908"/>
      <c r="Q108" s="897"/>
      <c r="R108" s="904"/>
      <c r="S108" s="895"/>
      <c r="T108" s="908"/>
      <c r="U108" s="908"/>
      <c r="V108" s="897"/>
      <c r="W108" s="897"/>
      <c r="X108" s="897"/>
      <c r="Y108" s="897"/>
    </row>
    <row r="109" spans="1:25" ht="12.75" customHeight="1">
      <c r="A109" s="913"/>
      <c r="B109" s="903"/>
      <c r="C109" s="904"/>
      <c r="D109" s="895"/>
      <c r="E109" s="908"/>
      <c r="F109" s="908"/>
      <c r="G109" s="897"/>
      <c r="H109" s="904"/>
      <c r="I109" s="895"/>
      <c r="J109" s="908"/>
      <c r="K109" s="908"/>
      <c r="L109" s="897"/>
      <c r="M109" s="904"/>
      <c r="N109" s="895"/>
      <c r="O109" s="908"/>
      <c r="P109" s="908"/>
      <c r="Q109" s="897"/>
      <c r="R109" s="904"/>
      <c r="S109" s="895"/>
      <c r="T109" s="908"/>
      <c r="U109" s="908"/>
      <c r="V109" s="897"/>
      <c r="W109" s="897"/>
      <c r="X109" s="897"/>
      <c r="Y109" s="897"/>
    </row>
    <row r="110" spans="1:25" ht="12.75" customHeight="1">
      <c r="A110" s="913"/>
      <c r="B110" s="903"/>
      <c r="C110" s="904"/>
      <c r="D110" s="895"/>
      <c r="E110" s="908"/>
      <c r="F110" s="908"/>
      <c r="G110" s="897"/>
      <c r="H110" s="904"/>
      <c r="I110" s="895"/>
      <c r="J110" s="908"/>
      <c r="K110" s="908"/>
      <c r="L110" s="897"/>
      <c r="M110" s="904"/>
      <c r="N110" s="895"/>
      <c r="O110" s="908"/>
      <c r="P110" s="908"/>
      <c r="Q110" s="897"/>
      <c r="R110" s="904"/>
      <c r="S110" s="895"/>
      <c r="T110" s="908"/>
      <c r="U110" s="908"/>
      <c r="V110" s="897"/>
      <c r="W110" s="897"/>
      <c r="X110" s="897"/>
      <c r="Y110" s="897"/>
    </row>
    <row r="111" spans="1:25" ht="12.75" customHeight="1">
      <c r="A111" s="913"/>
      <c r="B111" s="903"/>
      <c r="C111" s="904"/>
      <c r="D111" s="895"/>
      <c r="E111" s="908"/>
      <c r="F111" s="908"/>
      <c r="G111" s="897"/>
      <c r="H111" s="904"/>
      <c r="I111" s="895"/>
      <c r="J111" s="908"/>
      <c r="K111" s="908"/>
      <c r="L111" s="897"/>
      <c r="M111" s="904"/>
      <c r="N111" s="895"/>
      <c r="O111" s="908"/>
      <c r="P111" s="908"/>
      <c r="Q111" s="897"/>
      <c r="R111" s="904"/>
      <c r="S111" s="895"/>
      <c r="T111" s="908"/>
      <c r="U111" s="908"/>
      <c r="V111" s="897"/>
      <c r="W111" s="897"/>
      <c r="X111" s="897"/>
      <c r="Y111" s="897"/>
    </row>
    <row r="112" spans="1:25" ht="12.75" customHeight="1">
      <c r="A112" s="913"/>
      <c r="B112" s="903"/>
      <c r="C112" s="904"/>
      <c r="D112" s="895"/>
      <c r="E112" s="908"/>
      <c r="F112" s="908"/>
      <c r="G112" s="897"/>
      <c r="H112" s="904"/>
      <c r="I112" s="895"/>
      <c r="J112" s="908"/>
      <c r="K112" s="908"/>
      <c r="L112" s="897"/>
      <c r="M112" s="904"/>
      <c r="N112" s="895"/>
      <c r="O112" s="908"/>
      <c r="P112" s="908"/>
      <c r="Q112" s="897"/>
      <c r="R112" s="904"/>
      <c r="S112" s="895"/>
      <c r="T112" s="908"/>
      <c r="U112" s="908"/>
      <c r="V112" s="897"/>
      <c r="W112" s="897"/>
      <c r="X112" s="897"/>
      <c r="Y112" s="897"/>
    </row>
    <row r="113" spans="1:25" ht="12.75" customHeight="1">
      <c r="A113" s="913"/>
      <c r="B113" s="903"/>
      <c r="C113" s="904"/>
      <c r="D113" s="895"/>
      <c r="E113" s="908"/>
      <c r="F113" s="908"/>
      <c r="G113" s="897"/>
      <c r="H113" s="904"/>
      <c r="I113" s="895"/>
      <c r="J113" s="908"/>
      <c r="K113" s="908"/>
      <c r="L113" s="897"/>
      <c r="M113" s="904"/>
      <c r="N113" s="895"/>
      <c r="O113" s="908"/>
      <c r="P113" s="908"/>
      <c r="Q113" s="897"/>
      <c r="R113" s="904"/>
      <c r="S113" s="895"/>
      <c r="T113" s="908"/>
      <c r="U113" s="908"/>
      <c r="V113" s="897"/>
      <c r="W113" s="897"/>
      <c r="X113" s="897"/>
      <c r="Y113" s="897"/>
    </row>
    <row r="114" spans="1:25" ht="12.75" customHeight="1">
      <c r="A114" s="913"/>
      <c r="B114" s="903"/>
      <c r="C114" s="904"/>
      <c r="D114" s="895"/>
      <c r="E114" s="908"/>
      <c r="F114" s="908"/>
      <c r="G114" s="897"/>
      <c r="H114" s="904"/>
      <c r="I114" s="895"/>
      <c r="J114" s="908"/>
      <c r="K114" s="908"/>
      <c r="L114" s="897"/>
      <c r="M114" s="904"/>
      <c r="N114" s="895"/>
      <c r="O114" s="908"/>
      <c r="P114" s="908"/>
      <c r="Q114" s="897"/>
      <c r="R114" s="904"/>
      <c r="S114" s="895"/>
      <c r="T114" s="908"/>
      <c r="U114" s="908"/>
      <c r="V114" s="897"/>
      <c r="W114" s="897"/>
      <c r="X114" s="897"/>
      <c r="Y114" s="897"/>
    </row>
    <row r="115" spans="1:25" ht="12.75" customHeight="1">
      <c r="A115" s="913"/>
      <c r="B115" s="903"/>
      <c r="C115" s="904"/>
      <c r="D115" s="895"/>
      <c r="E115" s="908"/>
      <c r="F115" s="908"/>
      <c r="G115" s="897"/>
      <c r="H115" s="904"/>
      <c r="I115" s="895"/>
      <c r="J115" s="908"/>
      <c r="K115" s="908"/>
      <c r="L115" s="897"/>
      <c r="M115" s="904"/>
      <c r="N115" s="895"/>
      <c r="O115" s="908"/>
      <c r="P115" s="908"/>
      <c r="Q115" s="897"/>
      <c r="R115" s="904"/>
      <c r="S115" s="895"/>
      <c r="T115" s="908"/>
      <c r="U115" s="908"/>
      <c r="V115" s="897"/>
      <c r="W115" s="897"/>
      <c r="X115" s="897"/>
      <c r="Y115" s="897"/>
    </row>
    <row r="116" spans="1:25" ht="12.75" customHeight="1">
      <c r="A116" s="913"/>
      <c r="B116" s="903"/>
      <c r="C116" s="904"/>
      <c r="D116" s="895"/>
      <c r="E116" s="908"/>
      <c r="F116" s="908"/>
      <c r="G116" s="897"/>
      <c r="H116" s="904"/>
      <c r="I116" s="895"/>
      <c r="J116" s="908"/>
      <c r="K116" s="908"/>
      <c r="L116" s="897"/>
      <c r="M116" s="904"/>
      <c r="N116" s="895"/>
      <c r="O116" s="908"/>
      <c r="P116" s="908"/>
      <c r="Q116" s="897"/>
      <c r="R116" s="904"/>
      <c r="S116" s="895"/>
      <c r="T116" s="908"/>
      <c r="U116" s="908"/>
      <c r="V116" s="897"/>
      <c r="W116" s="897"/>
      <c r="X116" s="897"/>
      <c r="Y116" s="897"/>
    </row>
    <row r="117" spans="1:25" ht="12.75" customHeight="1">
      <c r="A117" s="913"/>
      <c r="B117" s="903"/>
      <c r="C117" s="904"/>
      <c r="D117" s="895"/>
      <c r="E117" s="908"/>
      <c r="F117" s="908"/>
      <c r="G117" s="897"/>
      <c r="H117" s="904"/>
      <c r="I117" s="895"/>
      <c r="J117" s="908"/>
      <c r="K117" s="908"/>
      <c r="L117" s="897"/>
      <c r="M117" s="904"/>
      <c r="N117" s="895"/>
      <c r="O117" s="908"/>
      <c r="P117" s="908"/>
      <c r="Q117" s="897"/>
      <c r="R117" s="904"/>
      <c r="S117" s="895"/>
      <c r="T117" s="908"/>
      <c r="U117" s="908"/>
      <c r="V117" s="897"/>
      <c r="W117" s="897"/>
      <c r="X117" s="897"/>
      <c r="Y117" s="897"/>
    </row>
    <row r="118" spans="1:25" ht="12.75" customHeight="1">
      <c r="A118" s="913"/>
      <c r="B118" s="903"/>
      <c r="C118" s="904"/>
      <c r="D118" s="895"/>
      <c r="E118" s="908"/>
      <c r="F118" s="908"/>
      <c r="G118" s="897"/>
      <c r="H118" s="904"/>
      <c r="I118" s="895"/>
      <c r="J118" s="908"/>
      <c r="K118" s="908"/>
      <c r="L118" s="897"/>
      <c r="M118" s="904"/>
      <c r="N118" s="895"/>
      <c r="O118" s="908"/>
      <c r="P118" s="908"/>
      <c r="Q118" s="897"/>
      <c r="R118" s="904"/>
      <c r="S118" s="895"/>
      <c r="T118" s="908"/>
      <c r="U118" s="908"/>
      <c r="V118" s="897"/>
      <c r="W118" s="897"/>
      <c r="X118" s="897"/>
      <c r="Y118" s="897"/>
    </row>
    <row r="119" spans="1:25" ht="12.75" customHeight="1">
      <c r="A119" s="913"/>
      <c r="B119" s="903"/>
      <c r="C119" s="904"/>
      <c r="D119" s="895"/>
      <c r="E119" s="908"/>
      <c r="F119" s="908"/>
      <c r="G119" s="897"/>
      <c r="H119" s="904"/>
      <c r="I119" s="895"/>
      <c r="J119" s="908"/>
      <c r="K119" s="908"/>
      <c r="L119" s="897"/>
      <c r="M119" s="904"/>
      <c r="N119" s="895"/>
      <c r="O119" s="908"/>
      <c r="P119" s="908"/>
      <c r="Q119" s="897"/>
      <c r="R119" s="904"/>
      <c r="S119" s="895"/>
      <c r="T119" s="908"/>
      <c r="U119" s="908"/>
      <c r="V119" s="897"/>
      <c r="W119" s="897"/>
      <c r="X119" s="897"/>
      <c r="Y119" s="897"/>
    </row>
    <row r="120" spans="1:25" ht="12.75" customHeight="1">
      <c r="A120" s="913"/>
      <c r="B120" s="903"/>
      <c r="C120" s="904"/>
      <c r="D120" s="895"/>
      <c r="E120" s="908"/>
      <c r="F120" s="908"/>
      <c r="G120" s="897"/>
      <c r="H120" s="904"/>
      <c r="I120" s="895"/>
      <c r="J120" s="908"/>
      <c r="K120" s="908"/>
      <c r="L120" s="897"/>
      <c r="M120" s="904"/>
      <c r="N120" s="895"/>
      <c r="O120" s="908"/>
      <c r="P120" s="908"/>
      <c r="Q120" s="897"/>
      <c r="R120" s="904"/>
      <c r="S120" s="895"/>
      <c r="T120" s="908"/>
      <c r="U120" s="908"/>
      <c r="V120" s="897"/>
      <c r="W120" s="897"/>
      <c r="X120" s="897"/>
      <c r="Y120" s="897"/>
    </row>
    <row r="121" spans="1:25" ht="12.75" customHeight="1">
      <c r="A121" s="913"/>
      <c r="B121" s="903"/>
      <c r="C121" s="904"/>
      <c r="D121" s="895"/>
      <c r="E121" s="908"/>
      <c r="F121" s="908"/>
      <c r="G121" s="897"/>
      <c r="H121" s="904"/>
      <c r="I121" s="895"/>
      <c r="J121" s="908"/>
      <c r="K121" s="908"/>
      <c r="L121" s="897"/>
      <c r="M121" s="904"/>
      <c r="N121" s="895"/>
      <c r="O121" s="908"/>
      <c r="P121" s="908"/>
      <c r="Q121" s="897"/>
      <c r="R121" s="904"/>
      <c r="S121" s="895"/>
      <c r="T121" s="908"/>
      <c r="U121" s="908"/>
      <c r="V121" s="897"/>
      <c r="W121" s="897"/>
      <c r="X121" s="897"/>
      <c r="Y121" s="897"/>
    </row>
    <row r="122" spans="1:25" ht="12.75" customHeight="1">
      <c r="A122" s="913"/>
      <c r="B122" s="903"/>
      <c r="C122" s="904"/>
      <c r="D122" s="895"/>
      <c r="E122" s="908"/>
      <c r="F122" s="908"/>
      <c r="G122" s="897"/>
      <c r="H122" s="904"/>
      <c r="I122" s="895"/>
      <c r="J122" s="908"/>
      <c r="K122" s="908"/>
      <c r="L122" s="897"/>
      <c r="M122" s="904"/>
      <c r="N122" s="895"/>
      <c r="O122" s="908"/>
      <c r="P122" s="908"/>
      <c r="Q122" s="897"/>
      <c r="R122" s="904"/>
      <c r="S122" s="895"/>
      <c r="T122" s="908"/>
      <c r="U122" s="908"/>
      <c r="V122" s="897"/>
      <c r="W122" s="897"/>
      <c r="X122" s="897"/>
      <c r="Y122" s="897"/>
    </row>
    <row r="123" spans="1:25" ht="12.75" customHeight="1">
      <c r="A123" s="913"/>
      <c r="B123" s="903"/>
      <c r="C123" s="904"/>
      <c r="D123" s="895"/>
      <c r="E123" s="908"/>
      <c r="F123" s="908"/>
      <c r="G123" s="897"/>
      <c r="H123" s="904"/>
      <c r="I123" s="895"/>
      <c r="J123" s="908"/>
      <c r="K123" s="908"/>
      <c r="L123" s="897"/>
      <c r="M123" s="904"/>
      <c r="N123" s="895"/>
      <c r="O123" s="908"/>
      <c r="P123" s="908"/>
      <c r="Q123" s="897"/>
      <c r="R123" s="904"/>
      <c r="S123" s="895"/>
      <c r="T123" s="908"/>
      <c r="U123" s="908"/>
      <c r="V123" s="897"/>
      <c r="W123" s="897"/>
      <c r="X123" s="897"/>
      <c r="Y123" s="897"/>
    </row>
    <row r="124" spans="1:25" ht="12.75" customHeight="1">
      <c r="A124" s="913"/>
      <c r="B124" s="903"/>
      <c r="C124" s="904"/>
      <c r="D124" s="895"/>
      <c r="E124" s="908"/>
      <c r="F124" s="908"/>
      <c r="G124" s="897"/>
      <c r="H124" s="904"/>
      <c r="I124" s="895"/>
      <c r="J124" s="908"/>
      <c r="K124" s="908"/>
      <c r="L124" s="897"/>
      <c r="M124" s="904"/>
      <c r="N124" s="895"/>
      <c r="O124" s="908"/>
      <c r="P124" s="908"/>
      <c r="Q124" s="897"/>
      <c r="R124" s="904"/>
      <c r="S124" s="895"/>
      <c r="T124" s="908"/>
      <c r="U124" s="908"/>
      <c r="V124" s="897"/>
      <c r="W124" s="897"/>
      <c r="X124" s="897"/>
      <c r="Y124" s="897"/>
    </row>
    <row r="125" spans="1:25" ht="12.75" customHeight="1">
      <c r="A125" s="913"/>
      <c r="B125" s="903"/>
      <c r="C125" s="904"/>
      <c r="D125" s="895"/>
      <c r="E125" s="908"/>
      <c r="F125" s="908"/>
      <c r="G125" s="897"/>
      <c r="H125" s="904"/>
      <c r="I125" s="895"/>
      <c r="J125" s="908"/>
      <c r="K125" s="908"/>
      <c r="L125" s="897"/>
      <c r="M125" s="904"/>
      <c r="N125" s="895"/>
      <c r="O125" s="908"/>
      <c r="P125" s="908"/>
      <c r="Q125" s="897"/>
      <c r="R125" s="904"/>
      <c r="S125" s="895"/>
      <c r="T125" s="908"/>
      <c r="U125" s="908"/>
      <c r="V125" s="897"/>
      <c r="W125" s="897"/>
      <c r="X125" s="897"/>
      <c r="Y125" s="897"/>
    </row>
    <row r="126" spans="1:25" ht="12.75" customHeight="1">
      <c r="A126" s="913"/>
      <c r="B126" s="903"/>
      <c r="C126" s="904"/>
      <c r="D126" s="895"/>
      <c r="E126" s="908"/>
      <c r="F126" s="908"/>
      <c r="G126" s="897"/>
      <c r="H126" s="904"/>
      <c r="I126" s="895"/>
      <c r="J126" s="908"/>
      <c r="K126" s="908"/>
      <c r="L126" s="897"/>
      <c r="M126" s="904"/>
      <c r="N126" s="895"/>
      <c r="O126" s="908"/>
      <c r="P126" s="908"/>
      <c r="Q126" s="897"/>
      <c r="R126" s="904"/>
      <c r="S126" s="895"/>
      <c r="T126" s="908"/>
      <c r="U126" s="908"/>
      <c r="V126" s="897"/>
      <c r="W126" s="897"/>
      <c r="X126" s="897"/>
      <c r="Y126" s="897"/>
    </row>
    <row r="127" spans="1:25" ht="12.75" customHeight="1">
      <c r="A127" s="913"/>
      <c r="B127" s="903"/>
      <c r="C127" s="904"/>
      <c r="D127" s="895"/>
      <c r="E127" s="908"/>
      <c r="F127" s="908"/>
      <c r="G127" s="897"/>
      <c r="H127" s="904"/>
      <c r="I127" s="895"/>
      <c r="J127" s="908"/>
      <c r="K127" s="908"/>
      <c r="L127" s="897"/>
      <c r="M127" s="904"/>
      <c r="N127" s="895"/>
      <c r="O127" s="908"/>
      <c r="P127" s="908"/>
      <c r="Q127" s="897"/>
      <c r="R127" s="904"/>
      <c r="S127" s="895"/>
      <c r="T127" s="908"/>
      <c r="U127" s="908"/>
      <c r="V127" s="897"/>
      <c r="W127" s="897"/>
      <c r="X127" s="897"/>
      <c r="Y127" s="897"/>
    </row>
    <row r="128" spans="1:25" ht="12.75" customHeight="1">
      <c r="A128" s="913"/>
      <c r="B128" s="903"/>
      <c r="C128" s="904"/>
      <c r="D128" s="895"/>
      <c r="E128" s="908"/>
      <c r="F128" s="908"/>
      <c r="G128" s="897"/>
      <c r="H128" s="904"/>
      <c r="I128" s="895"/>
      <c r="J128" s="908"/>
      <c r="K128" s="908"/>
      <c r="L128" s="897"/>
      <c r="M128" s="904"/>
      <c r="N128" s="895"/>
      <c r="O128" s="908"/>
      <c r="P128" s="908"/>
      <c r="Q128" s="897"/>
      <c r="R128" s="904"/>
      <c r="S128" s="895"/>
      <c r="T128" s="908"/>
      <c r="U128" s="908"/>
      <c r="V128" s="897"/>
      <c r="W128" s="897"/>
      <c r="X128" s="897"/>
      <c r="Y128" s="897"/>
    </row>
    <row r="129" spans="1:25" ht="12.75" customHeight="1">
      <c r="A129" s="913"/>
      <c r="B129" s="903"/>
      <c r="C129" s="904"/>
      <c r="D129" s="895"/>
      <c r="E129" s="908"/>
      <c r="F129" s="908"/>
      <c r="G129" s="897"/>
      <c r="H129" s="904"/>
      <c r="I129" s="895"/>
      <c r="J129" s="908"/>
      <c r="K129" s="908"/>
      <c r="L129" s="897"/>
      <c r="M129" s="904"/>
      <c r="N129" s="895"/>
      <c r="O129" s="908"/>
      <c r="P129" s="908"/>
      <c r="Q129" s="897"/>
      <c r="R129" s="904"/>
      <c r="S129" s="895"/>
      <c r="T129" s="908"/>
      <c r="U129" s="908"/>
      <c r="V129" s="897"/>
      <c r="W129" s="897"/>
      <c r="X129" s="897"/>
      <c r="Y129" s="897"/>
    </row>
    <row r="130" spans="1:25" ht="12.75" customHeight="1">
      <c r="A130" s="913"/>
      <c r="B130" s="903"/>
      <c r="C130" s="904"/>
      <c r="D130" s="895"/>
      <c r="E130" s="908"/>
      <c r="F130" s="908"/>
      <c r="G130" s="897"/>
      <c r="H130" s="904"/>
      <c r="I130" s="895"/>
      <c r="J130" s="908"/>
      <c r="K130" s="908"/>
      <c r="L130" s="897"/>
      <c r="M130" s="904"/>
      <c r="N130" s="895"/>
      <c r="O130" s="908"/>
      <c r="P130" s="908"/>
      <c r="Q130" s="897"/>
      <c r="R130" s="904"/>
      <c r="S130" s="895"/>
      <c r="T130" s="908"/>
      <c r="U130" s="908"/>
      <c r="V130" s="897"/>
      <c r="W130" s="897"/>
      <c r="X130" s="897"/>
      <c r="Y130" s="897"/>
    </row>
    <row r="131" spans="1:25" ht="12.75" customHeight="1">
      <c r="A131" s="913"/>
      <c r="B131" s="903"/>
      <c r="C131" s="904"/>
      <c r="D131" s="895"/>
      <c r="E131" s="908"/>
      <c r="F131" s="908"/>
      <c r="G131" s="897"/>
      <c r="H131" s="904"/>
      <c r="I131" s="895"/>
      <c r="J131" s="908"/>
      <c r="K131" s="908"/>
      <c r="L131" s="897"/>
      <c r="M131" s="904"/>
      <c r="N131" s="895"/>
      <c r="O131" s="908"/>
      <c r="P131" s="908"/>
      <c r="Q131" s="897"/>
      <c r="R131" s="904"/>
      <c r="S131" s="895"/>
      <c r="T131" s="908"/>
      <c r="U131" s="908"/>
      <c r="V131" s="897"/>
      <c r="W131" s="897"/>
      <c r="X131" s="897"/>
      <c r="Y131" s="897"/>
    </row>
    <row r="132" spans="1:25" ht="12.75" customHeight="1">
      <c r="A132" s="913"/>
      <c r="B132" s="903"/>
      <c r="C132" s="904"/>
      <c r="D132" s="895"/>
      <c r="E132" s="908"/>
      <c r="F132" s="908"/>
      <c r="G132" s="897"/>
      <c r="H132" s="904"/>
      <c r="I132" s="895"/>
      <c r="J132" s="908"/>
      <c r="K132" s="908"/>
      <c r="L132" s="897"/>
      <c r="M132" s="904"/>
      <c r="N132" s="895"/>
      <c r="O132" s="908"/>
      <c r="P132" s="908"/>
      <c r="Q132" s="897"/>
      <c r="R132" s="904"/>
      <c r="S132" s="895"/>
      <c r="T132" s="908"/>
      <c r="U132" s="908"/>
      <c r="V132" s="897"/>
      <c r="W132" s="897"/>
      <c r="X132" s="897"/>
      <c r="Y132" s="897"/>
    </row>
    <row r="133" spans="1:25" ht="12.75" customHeight="1">
      <c r="A133" s="913"/>
      <c r="B133" s="903"/>
      <c r="C133" s="904"/>
      <c r="D133" s="895"/>
      <c r="E133" s="908"/>
      <c r="F133" s="908"/>
      <c r="G133" s="897"/>
      <c r="H133" s="904"/>
      <c r="I133" s="895"/>
      <c r="J133" s="908"/>
      <c r="K133" s="908"/>
      <c r="L133" s="897"/>
      <c r="M133" s="904"/>
      <c r="N133" s="895"/>
      <c r="O133" s="908"/>
      <c r="P133" s="908"/>
      <c r="Q133" s="897"/>
      <c r="R133" s="904"/>
      <c r="S133" s="895"/>
      <c r="T133" s="908"/>
      <c r="U133" s="908"/>
      <c r="V133" s="897"/>
      <c r="W133" s="897"/>
      <c r="X133" s="897"/>
      <c r="Y133" s="897"/>
    </row>
    <row r="134" spans="1:25" ht="12.75" customHeight="1">
      <c r="A134" s="913"/>
      <c r="B134" s="903"/>
      <c r="C134" s="904"/>
      <c r="D134" s="895"/>
      <c r="E134" s="908"/>
      <c r="F134" s="908"/>
      <c r="G134" s="897"/>
      <c r="H134" s="904"/>
      <c r="I134" s="895"/>
      <c r="J134" s="908"/>
      <c r="K134" s="908"/>
      <c r="L134" s="897"/>
      <c r="M134" s="904"/>
      <c r="N134" s="895"/>
      <c r="O134" s="908"/>
      <c r="P134" s="908"/>
      <c r="Q134" s="897"/>
      <c r="R134" s="904"/>
      <c r="S134" s="895"/>
      <c r="T134" s="908"/>
      <c r="U134" s="908"/>
      <c r="V134" s="897"/>
      <c r="W134" s="897"/>
      <c r="X134" s="897"/>
      <c r="Y134" s="897"/>
    </row>
    <row r="135" spans="1:25" ht="12.75" customHeight="1">
      <c r="A135" s="913"/>
      <c r="B135" s="903"/>
      <c r="C135" s="904"/>
      <c r="D135" s="895"/>
      <c r="E135" s="908"/>
      <c r="F135" s="908"/>
      <c r="G135" s="897"/>
      <c r="H135" s="904"/>
      <c r="I135" s="895"/>
      <c r="J135" s="908"/>
      <c r="K135" s="908"/>
      <c r="L135" s="897"/>
      <c r="M135" s="904"/>
      <c r="N135" s="895"/>
      <c r="O135" s="908"/>
      <c r="P135" s="908"/>
      <c r="Q135" s="897"/>
      <c r="R135" s="904"/>
      <c r="S135" s="895"/>
      <c r="T135" s="908"/>
      <c r="U135" s="908"/>
      <c r="V135" s="897"/>
      <c r="W135" s="897"/>
      <c r="X135" s="897"/>
      <c r="Y135" s="897"/>
    </row>
    <row r="136" spans="1:25" ht="12.75" customHeight="1">
      <c r="A136" s="913"/>
      <c r="B136" s="903"/>
      <c r="C136" s="904"/>
      <c r="D136" s="895"/>
      <c r="E136" s="908"/>
      <c r="F136" s="908"/>
      <c r="G136" s="897"/>
      <c r="H136" s="904"/>
      <c r="I136" s="895"/>
      <c r="J136" s="908"/>
      <c r="K136" s="908"/>
      <c r="L136" s="897"/>
      <c r="M136" s="904"/>
      <c r="N136" s="895"/>
      <c r="O136" s="908"/>
      <c r="P136" s="908"/>
      <c r="Q136" s="897"/>
      <c r="R136" s="904"/>
      <c r="S136" s="895"/>
      <c r="T136" s="908"/>
      <c r="U136" s="908"/>
      <c r="V136" s="897"/>
      <c r="W136" s="897"/>
      <c r="X136" s="897"/>
      <c r="Y136" s="897"/>
    </row>
    <row r="137" spans="1:25" ht="12.75" customHeight="1">
      <c r="A137" s="913"/>
      <c r="B137" s="903"/>
      <c r="C137" s="904"/>
      <c r="D137" s="895"/>
      <c r="E137" s="908"/>
      <c r="F137" s="908"/>
      <c r="G137" s="897"/>
      <c r="H137" s="904"/>
      <c r="I137" s="895"/>
      <c r="J137" s="908"/>
      <c r="K137" s="908"/>
      <c r="L137" s="897"/>
      <c r="M137" s="904"/>
      <c r="N137" s="895"/>
      <c r="O137" s="908"/>
      <c r="P137" s="908"/>
      <c r="Q137" s="897"/>
      <c r="R137" s="904"/>
      <c r="S137" s="895"/>
      <c r="T137" s="908"/>
      <c r="U137" s="908"/>
      <c r="V137" s="897"/>
      <c r="W137" s="897"/>
      <c r="X137" s="897"/>
      <c r="Y137" s="897"/>
    </row>
    <row r="138" spans="1:25" ht="12.75" customHeight="1">
      <c r="A138" s="913"/>
      <c r="B138" s="903"/>
      <c r="C138" s="904"/>
      <c r="D138" s="895"/>
      <c r="E138" s="908"/>
      <c r="F138" s="908"/>
      <c r="G138" s="897"/>
      <c r="H138" s="904"/>
      <c r="I138" s="895"/>
      <c r="J138" s="908"/>
      <c r="K138" s="908"/>
      <c r="L138" s="897"/>
      <c r="M138" s="904"/>
      <c r="N138" s="895"/>
      <c r="O138" s="908"/>
      <c r="P138" s="908"/>
      <c r="Q138" s="897"/>
      <c r="R138" s="904"/>
      <c r="S138" s="895"/>
      <c r="T138" s="908"/>
      <c r="U138" s="908"/>
      <c r="V138" s="897"/>
      <c r="W138" s="897"/>
      <c r="X138" s="897"/>
      <c r="Y138" s="897"/>
    </row>
    <row r="139" spans="1:25" ht="12.75" customHeight="1">
      <c r="A139" s="913"/>
      <c r="B139" s="903"/>
      <c r="C139" s="904"/>
      <c r="D139" s="895"/>
      <c r="E139" s="908"/>
      <c r="F139" s="908"/>
      <c r="G139" s="897"/>
      <c r="H139" s="904"/>
      <c r="I139" s="895"/>
      <c r="J139" s="908"/>
      <c r="K139" s="908"/>
      <c r="L139" s="897"/>
      <c r="M139" s="904"/>
      <c r="N139" s="895"/>
      <c r="O139" s="908"/>
      <c r="P139" s="908"/>
      <c r="Q139" s="897"/>
      <c r="R139" s="904"/>
      <c r="S139" s="895"/>
      <c r="T139" s="908"/>
      <c r="U139" s="908"/>
      <c r="V139" s="897"/>
      <c r="W139" s="897"/>
      <c r="X139" s="897"/>
      <c r="Y139" s="897"/>
    </row>
    <row r="140" spans="1:25" ht="12.75" customHeight="1">
      <c r="A140" s="913"/>
      <c r="B140" s="903"/>
      <c r="C140" s="904"/>
      <c r="D140" s="895"/>
      <c r="E140" s="908"/>
      <c r="F140" s="908"/>
      <c r="G140" s="897"/>
      <c r="H140" s="904"/>
      <c r="I140" s="895"/>
      <c r="J140" s="908"/>
      <c r="K140" s="908"/>
      <c r="L140" s="897"/>
      <c r="M140" s="904"/>
      <c r="N140" s="895"/>
      <c r="O140" s="908"/>
      <c r="P140" s="908"/>
      <c r="Q140" s="897"/>
      <c r="R140" s="904"/>
      <c r="S140" s="895"/>
      <c r="T140" s="908"/>
      <c r="U140" s="908"/>
      <c r="V140" s="897"/>
      <c r="W140" s="897"/>
      <c r="X140" s="897"/>
      <c r="Y140" s="897"/>
    </row>
    <row r="141" spans="1:25" ht="12.75" customHeight="1">
      <c r="A141" s="913"/>
      <c r="B141" s="903"/>
      <c r="C141" s="904"/>
      <c r="D141" s="895"/>
      <c r="E141" s="908"/>
      <c r="F141" s="908"/>
      <c r="G141" s="897"/>
      <c r="H141" s="904"/>
      <c r="I141" s="895"/>
      <c r="J141" s="908"/>
      <c r="K141" s="908"/>
      <c r="L141" s="897"/>
      <c r="M141" s="904"/>
      <c r="N141" s="895"/>
      <c r="O141" s="908"/>
      <c r="P141" s="908"/>
      <c r="Q141" s="897"/>
      <c r="R141" s="904"/>
      <c r="S141" s="895"/>
      <c r="T141" s="908"/>
      <c r="U141" s="908"/>
      <c r="V141" s="897"/>
      <c r="W141" s="897"/>
      <c r="X141" s="897"/>
      <c r="Y141" s="897"/>
    </row>
    <row r="142" spans="1:25" ht="12.75" customHeight="1">
      <c r="A142" s="913"/>
      <c r="B142" s="903"/>
      <c r="C142" s="904"/>
      <c r="D142" s="895"/>
      <c r="E142" s="908"/>
      <c r="F142" s="908"/>
      <c r="G142" s="897"/>
      <c r="H142" s="904"/>
      <c r="I142" s="895"/>
      <c r="J142" s="908"/>
      <c r="K142" s="908"/>
      <c r="L142" s="897"/>
      <c r="M142" s="904"/>
      <c r="N142" s="895"/>
      <c r="O142" s="908"/>
      <c r="P142" s="908"/>
      <c r="Q142" s="897"/>
      <c r="R142" s="904"/>
      <c r="S142" s="895"/>
      <c r="T142" s="908"/>
      <c r="U142" s="908"/>
      <c r="V142" s="897"/>
      <c r="W142" s="897"/>
      <c r="X142" s="897"/>
      <c r="Y142" s="897"/>
    </row>
    <row r="143" spans="1:25" ht="12.75" customHeight="1">
      <c r="A143" s="913"/>
      <c r="B143" s="903"/>
      <c r="C143" s="904"/>
      <c r="D143" s="895"/>
      <c r="E143" s="908"/>
      <c r="F143" s="908"/>
      <c r="G143" s="897"/>
      <c r="H143" s="904"/>
      <c r="I143" s="895"/>
      <c r="J143" s="908"/>
      <c r="K143" s="908"/>
      <c r="L143" s="897"/>
      <c r="M143" s="904"/>
      <c r="N143" s="895"/>
      <c r="O143" s="908"/>
      <c r="P143" s="908"/>
      <c r="Q143" s="897"/>
      <c r="R143" s="904"/>
      <c r="S143" s="895"/>
      <c r="T143" s="908"/>
      <c r="U143" s="908"/>
      <c r="V143" s="897"/>
      <c r="W143" s="897"/>
      <c r="X143" s="897"/>
      <c r="Y143" s="897"/>
    </row>
    <row r="144" spans="1:25" ht="12.75" customHeight="1">
      <c r="A144" s="913"/>
      <c r="B144" s="903"/>
      <c r="C144" s="904"/>
      <c r="D144" s="895"/>
      <c r="E144" s="908"/>
      <c r="F144" s="908"/>
      <c r="G144" s="897"/>
      <c r="H144" s="904"/>
      <c r="I144" s="895"/>
      <c r="J144" s="908"/>
      <c r="K144" s="908"/>
      <c r="L144" s="897"/>
      <c r="M144" s="904"/>
      <c r="N144" s="895"/>
      <c r="O144" s="908"/>
      <c r="P144" s="908"/>
      <c r="Q144" s="897"/>
      <c r="R144" s="904"/>
      <c r="S144" s="895"/>
      <c r="T144" s="908"/>
      <c r="U144" s="908"/>
      <c r="V144" s="897"/>
      <c r="W144" s="897"/>
      <c r="X144" s="897"/>
      <c r="Y144" s="897"/>
    </row>
    <row r="145" spans="1:25" ht="12.75" customHeight="1">
      <c r="A145" s="913"/>
      <c r="B145" s="903"/>
      <c r="C145" s="904"/>
      <c r="D145" s="895"/>
      <c r="E145" s="908"/>
      <c r="F145" s="908"/>
      <c r="G145" s="897"/>
      <c r="H145" s="904"/>
      <c r="I145" s="895"/>
      <c r="J145" s="908"/>
      <c r="K145" s="908"/>
      <c r="L145" s="897"/>
      <c r="M145" s="904"/>
      <c r="N145" s="895"/>
      <c r="O145" s="908"/>
      <c r="P145" s="908"/>
      <c r="Q145" s="897"/>
      <c r="R145" s="904"/>
      <c r="S145" s="895"/>
      <c r="T145" s="908"/>
      <c r="U145" s="908"/>
      <c r="V145" s="897"/>
      <c r="W145" s="897"/>
      <c r="X145" s="897"/>
      <c r="Y145" s="897"/>
    </row>
    <row r="146" spans="1:25" ht="12.75" customHeight="1">
      <c r="A146" s="913"/>
      <c r="B146" s="903"/>
      <c r="C146" s="904"/>
      <c r="D146" s="895"/>
      <c r="E146" s="908"/>
      <c r="F146" s="908"/>
      <c r="G146" s="897"/>
      <c r="H146" s="904"/>
      <c r="I146" s="895"/>
      <c r="J146" s="908"/>
      <c r="K146" s="908"/>
      <c r="L146" s="897"/>
      <c r="M146" s="904"/>
      <c r="N146" s="895"/>
      <c r="O146" s="908"/>
      <c r="P146" s="908"/>
      <c r="Q146" s="897"/>
      <c r="R146" s="904"/>
      <c r="S146" s="895"/>
      <c r="T146" s="908"/>
      <c r="U146" s="908"/>
      <c r="V146" s="897"/>
      <c r="W146" s="897"/>
      <c r="X146" s="897"/>
      <c r="Y146" s="897"/>
    </row>
    <row r="147" spans="1:25" ht="12.75" customHeight="1">
      <c r="A147" s="913"/>
      <c r="B147" s="903"/>
      <c r="C147" s="904"/>
      <c r="D147" s="895"/>
      <c r="E147" s="908"/>
      <c r="F147" s="908"/>
      <c r="G147" s="897"/>
      <c r="H147" s="904"/>
      <c r="I147" s="895"/>
      <c r="J147" s="908"/>
      <c r="K147" s="908"/>
      <c r="L147" s="897"/>
      <c r="M147" s="904"/>
      <c r="N147" s="895"/>
      <c r="O147" s="908"/>
      <c r="P147" s="908"/>
      <c r="Q147" s="897"/>
      <c r="R147" s="904"/>
      <c r="S147" s="895"/>
      <c r="T147" s="908"/>
      <c r="U147" s="908"/>
      <c r="V147" s="897"/>
      <c r="W147" s="897"/>
      <c r="X147" s="897"/>
      <c r="Y147" s="897"/>
    </row>
    <row r="148" spans="1:25" ht="12.75" customHeight="1">
      <c r="A148" s="913"/>
      <c r="B148" s="903"/>
      <c r="C148" s="904"/>
      <c r="D148" s="895"/>
      <c r="E148" s="908"/>
      <c r="F148" s="908"/>
      <c r="G148" s="897"/>
      <c r="H148" s="904"/>
      <c r="I148" s="895"/>
      <c r="J148" s="908"/>
      <c r="K148" s="908"/>
      <c r="L148" s="897"/>
      <c r="M148" s="904"/>
      <c r="N148" s="895"/>
      <c r="O148" s="908"/>
      <c r="P148" s="908"/>
      <c r="Q148" s="897"/>
      <c r="R148" s="904"/>
      <c r="S148" s="895"/>
      <c r="T148" s="908"/>
      <c r="U148" s="908"/>
      <c r="V148" s="897"/>
      <c r="W148" s="897"/>
      <c r="X148" s="897"/>
      <c r="Y148" s="897"/>
    </row>
    <row r="149" spans="1:25" ht="12.75" customHeight="1">
      <c r="A149" s="913"/>
      <c r="B149" s="903"/>
      <c r="C149" s="904"/>
      <c r="D149" s="895"/>
      <c r="E149" s="908"/>
      <c r="F149" s="908"/>
      <c r="G149" s="897"/>
      <c r="H149" s="904"/>
      <c r="I149" s="895"/>
      <c r="J149" s="908"/>
      <c r="K149" s="908"/>
      <c r="L149" s="897"/>
      <c r="M149" s="904"/>
      <c r="N149" s="895"/>
      <c r="O149" s="908"/>
      <c r="P149" s="908"/>
      <c r="Q149" s="897"/>
      <c r="R149" s="904"/>
      <c r="S149" s="895"/>
      <c r="T149" s="908"/>
      <c r="U149" s="908"/>
      <c r="V149" s="897"/>
      <c r="W149" s="897"/>
      <c r="X149" s="897"/>
      <c r="Y149" s="897"/>
    </row>
    <row r="150" spans="1:25" ht="12.75" customHeight="1">
      <c r="A150" s="913"/>
      <c r="B150" s="903"/>
      <c r="C150" s="904"/>
      <c r="D150" s="895"/>
      <c r="E150" s="908"/>
      <c r="F150" s="908"/>
      <c r="G150" s="897"/>
      <c r="H150" s="904"/>
      <c r="I150" s="895"/>
      <c r="J150" s="908"/>
      <c r="K150" s="908"/>
      <c r="L150" s="897"/>
      <c r="M150" s="904"/>
      <c r="N150" s="895"/>
      <c r="O150" s="908"/>
      <c r="P150" s="908"/>
      <c r="Q150" s="897"/>
      <c r="R150" s="904"/>
      <c r="S150" s="895"/>
      <c r="T150" s="908"/>
      <c r="U150" s="908"/>
      <c r="V150" s="897"/>
      <c r="W150" s="897"/>
      <c r="X150" s="897"/>
      <c r="Y150" s="897"/>
    </row>
    <row r="151" spans="1:25" ht="12.75" customHeight="1">
      <c r="A151" s="913"/>
      <c r="B151" s="903"/>
      <c r="C151" s="904"/>
      <c r="D151" s="895"/>
      <c r="E151" s="908"/>
      <c r="F151" s="908"/>
      <c r="G151" s="897"/>
      <c r="H151" s="904"/>
      <c r="I151" s="895"/>
      <c r="J151" s="908"/>
      <c r="K151" s="908"/>
      <c r="L151" s="897"/>
      <c r="M151" s="904"/>
      <c r="N151" s="895"/>
      <c r="O151" s="908"/>
      <c r="P151" s="908"/>
      <c r="Q151" s="897"/>
      <c r="R151" s="904"/>
      <c r="S151" s="895"/>
      <c r="T151" s="908"/>
      <c r="U151" s="908"/>
      <c r="V151" s="897"/>
      <c r="W151" s="897"/>
      <c r="X151" s="897"/>
      <c r="Y151" s="897"/>
    </row>
    <row r="152" spans="1:25" ht="12.75" customHeight="1">
      <c r="A152" s="913"/>
      <c r="B152" s="903"/>
      <c r="C152" s="904"/>
      <c r="D152" s="895"/>
      <c r="E152" s="908"/>
      <c r="F152" s="908"/>
      <c r="G152" s="897"/>
      <c r="H152" s="904"/>
      <c r="I152" s="895"/>
      <c r="J152" s="908"/>
      <c r="K152" s="908"/>
      <c r="L152" s="897"/>
      <c r="M152" s="904"/>
      <c r="N152" s="895"/>
      <c r="O152" s="908"/>
      <c r="P152" s="908"/>
      <c r="Q152" s="897"/>
      <c r="R152" s="904"/>
      <c r="S152" s="895"/>
      <c r="T152" s="908"/>
      <c r="U152" s="908"/>
      <c r="V152" s="897"/>
      <c r="W152" s="897"/>
      <c r="X152" s="897"/>
      <c r="Y152" s="897"/>
    </row>
    <row r="153" spans="1:25" ht="12.75" customHeight="1">
      <c r="A153" s="913"/>
      <c r="B153" s="903"/>
      <c r="C153" s="904"/>
      <c r="D153" s="895"/>
      <c r="E153" s="908"/>
      <c r="F153" s="908"/>
      <c r="G153" s="897"/>
      <c r="H153" s="904"/>
      <c r="I153" s="895"/>
      <c r="J153" s="908"/>
      <c r="K153" s="908"/>
      <c r="L153" s="897"/>
      <c r="M153" s="904"/>
      <c r="N153" s="895"/>
      <c r="O153" s="908"/>
      <c r="P153" s="908"/>
      <c r="Q153" s="897"/>
      <c r="R153" s="904"/>
      <c r="S153" s="895"/>
      <c r="T153" s="908"/>
      <c r="U153" s="908"/>
      <c r="V153" s="897"/>
      <c r="W153" s="897"/>
      <c r="X153" s="897"/>
      <c r="Y153" s="897"/>
    </row>
    <row r="154" spans="1:25" ht="12.75" customHeight="1">
      <c r="A154" s="913"/>
      <c r="B154" s="903"/>
      <c r="C154" s="904"/>
      <c r="D154" s="895"/>
      <c r="E154" s="908"/>
      <c r="F154" s="908"/>
      <c r="G154" s="897"/>
      <c r="H154" s="904"/>
      <c r="I154" s="895"/>
      <c r="J154" s="908"/>
      <c r="K154" s="908"/>
      <c r="L154" s="897"/>
      <c r="M154" s="904"/>
      <c r="N154" s="895"/>
      <c r="O154" s="908"/>
      <c r="P154" s="908"/>
      <c r="Q154" s="897"/>
      <c r="R154" s="904"/>
      <c r="S154" s="895"/>
      <c r="T154" s="908"/>
      <c r="U154" s="908"/>
      <c r="V154" s="897"/>
      <c r="W154" s="897"/>
      <c r="X154" s="897"/>
      <c r="Y154" s="897"/>
    </row>
    <row r="155" spans="1:25" ht="12.75" customHeight="1">
      <c r="A155" s="913"/>
      <c r="B155" s="903"/>
      <c r="C155" s="904"/>
      <c r="D155" s="895"/>
      <c r="E155" s="908"/>
      <c r="F155" s="908"/>
      <c r="G155" s="897"/>
      <c r="H155" s="904"/>
      <c r="I155" s="895"/>
      <c r="J155" s="908"/>
      <c r="K155" s="908"/>
      <c r="L155" s="897"/>
      <c r="M155" s="904"/>
      <c r="N155" s="895"/>
      <c r="O155" s="908"/>
      <c r="P155" s="908"/>
      <c r="Q155" s="897"/>
      <c r="R155" s="904"/>
      <c r="S155" s="895"/>
      <c r="T155" s="908"/>
      <c r="U155" s="908"/>
      <c r="V155" s="897"/>
      <c r="W155" s="897"/>
      <c r="X155" s="897"/>
      <c r="Y155" s="897"/>
    </row>
    <row r="156" spans="1:25" ht="12.75" customHeight="1">
      <c r="A156" s="913"/>
      <c r="B156" s="903"/>
      <c r="C156" s="904"/>
      <c r="D156" s="895"/>
      <c r="E156" s="908"/>
      <c r="F156" s="908"/>
      <c r="G156" s="897"/>
      <c r="H156" s="904"/>
      <c r="I156" s="895"/>
      <c r="J156" s="908"/>
      <c r="K156" s="908"/>
      <c r="L156" s="897"/>
      <c r="M156" s="904"/>
      <c r="N156" s="895"/>
      <c r="O156" s="908"/>
      <c r="P156" s="908"/>
      <c r="Q156" s="897"/>
      <c r="R156" s="904"/>
      <c r="S156" s="895"/>
      <c r="T156" s="908"/>
      <c r="U156" s="908"/>
      <c r="V156" s="897"/>
      <c r="W156" s="897"/>
      <c r="X156" s="897"/>
      <c r="Y156" s="897"/>
    </row>
    <row r="157" spans="1:25" ht="12.75" customHeight="1">
      <c r="A157" s="913"/>
      <c r="B157" s="903"/>
      <c r="C157" s="904"/>
      <c r="D157" s="895"/>
      <c r="E157" s="908"/>
      <c r="F157" s="908"/>
      <c r="G157" s="897"/>
      <c r="H157" s="904"/>
      <c r="I157" s="895"/>
      <c r="J157" s="908"/>
      <c r="K157" s="908"/>
      <c r="L157" s="897"/>
      <c r="M157" s="904"/>
      <c r="N157" s="895"/>
      <c r="O157" s="908"/>
      <c r="P157" s="908"/>
      <c r="Q157" s="897"/>
      <c r="R157" s="904"/>
      <c r="S157" s="895"/>
      <c r="T157" s="908"/>
      <c r="U157" s="908"/>
      <c r="V157" s="897"/>
      <c r="W157" s="897"/>
      <c r="X157" s="897"/>
      <c r="Y157" s="897"/>
    </row>
    <row r="158" spans="1:25" ht="12.75" customHeight="1">
      <c r="A158" s="913"/>
      <c r="B158" s="903"/>
      <c r="C158" s="904"/>
      <c r="D158" s="895"/>
      <c r="E158" s="908"/>
      <c r="F158" s="908"/>
      <c r="G158" s="897"/>
      <c r="H158" s="904"/>
      <c r="I158" s="895"/>
      <c r="J158" s="908"/>
      <c r="K158" s="908"/>
      <c r="L158" s="897"/>
      <c r="M158" s="904"/>
      <c r="N158" s="895"/>
      <c r="O158" s="908"/>
      <c r="P158" s="908"/>
      <c r="Q158" s="897"/>
      <c r="R158" s="904"/>
      <c r="S158" s="895"/>
      <c r="T158" s="908"/>
      <c r="U158" s="908"/>
      <c r="V158" s="897"/>
      <c r="W158" s="897"/>
      <c r="X158" s="897"/>
      <c r="Y158" s="897"/>
    </row>
    <row r="159" spans="1:25" ht="12.75" customHeight="1">
      <c r="A159" s="913"/>
      <c r="B159" s="903"/>
      <c r="C159" s="904"/>
      <c r="D159" s="895"/>
      <c r="E159" s="908"/>
      <c r="F159" s="908"/>
      <c r="G159" s="897"/>
      <c r="H159" s="904"/>
      <c r="I159" s="895"/>
      <c r="J159" s="908"/>
      <c r="K159" s="908"/>
      <c r="L159" s="897"/>
      <c r="M159" s="904"/>
      <c r="N159" s="895"/>
      <c r="O159" s="908"/>
      <c r="P159" s="908"/>
      <c r="Q159" s="897"/>
      <c r="R159" s="904"/>
      <c r="S159" s="895"/>
      <c r="T159" s="908"/>
      <c r="U159" s="908"/>
      <c r="V159" s="897"/>
      <c r="W159" s="897"/>
      <c r="X159" s="897"/>
      <c r="Y159" s="897"/>
    </row>
    <row r="160" spans="1:25" ht="12.75" customHeight="1">
      <c r="A160" s="913"/>
      <c r="B160" s="903"/>
      <c r="C160" s="904"/>
      <c r="D160" s="895"/>
      <c r="E160" s="908"/>
      <c r="F160" s="908"/>
      <c r="G160" s="897"/>
      <c r="H160" s="904"/>
      <c r="I160" s="895"/>
      <c r="J160" s="908"/>
      <c r="K160" s="908"/>
      <c r="L160" s="897"/>
      <c r="M160" s="904"/>
      <c r="N160" s="895"/>
      <c r="O160" s="908"/>
      <c r="P160" s="908"/>
      <c r="Q160" s="897"/>
      <c r="R160" s="904"/>
      <c r="S160" s="895"/>
      <c r="T160" s="908"/>
      <c r="U160" s="908"/>
      <c r="V160" s="897"/>
      <c r="W160" s="897"/>
      <c r="X160" s="897"/>
      <c r="Y160" s="897"/>
    </row>
    <row r="161" spans="1:25" ht="12.75" customHeight="1">
      <c r="A161" s="913"/>
      <c r="B161" s="903"/>
      <c r="C161" s="904"/>
      <c r="D161" s="895"/>
      <c r="E161" s="908"/>
      <c r="F161" s="908"/>
      <c r="G161" s="897"/>
      <c r="H161" s="904"/>
      <c r="I161" s="895"/>
      <c r="J161" s="908"/>
      <c r="K161" s="908"/>
      <c r="L161" s="897"/>
      <c r="M161" s="904"/>
      <c r="N161" s="895"/>
      <c r="O161" s="908"/>
      <c r="P161" s="908"/>
      <c r="Q161" s="897"/>
      <c r="R161" s="904"/>
      <c r="S161" s="895"/>
      <c r="T161" s="908"/>
      <c r="U161" s="908"/>
      <c r="V161" s="897"/>
      <c r="W161" s="897"/>
      <c r="X161" s="897"/>
      <c r="Y161" s="897"/>
    </row>
    <row r="162" spans="1:25" ht="12.75" customHeight="1">
      <c r="A162" s="913"/>
      <c r="B162" s="903"/>
      <c r="C162" s="904"/>
      <c r="D162" s="895"/>
      <c r="E162" s="908"/>
      <c r="F162" s="908"/>
      <c r="G162" s="897"/>
      <c r="H162" s="904"/>
      <c r="I162" s="895"/>
      <c r="J162" s="908"/>
      <c r="K162" s="908"/>
      <c r="L162" s="897"/>
      <c r="M162" s="904"/>
      <c r="N162" s="895"/>
      <c r="O162" s="908"/>
      <c r="P162" s="908"/>
      <c r="Q162" s="897"/>
      <c r="R162" s="904"/>
      <c r="S162" s="895"/>
      <c r="T162" s="908"/>
      <c r="U162" s="908"/>
      <c r="V162" s="897"/>
      <c r="W162" s="897"/>
      <c r="X162" s="897"/>
      <c r="Y162" s="897"/>
    </row>
    <row r="163" spans="1:25" ht="12.75" customHeight="1">
      <c r="A163" s="913"/>
      <c r="B163" s="903"/>
      <c r="C163" s="904"/>
      <c r="D163" s="895"/>
      <c r="E163" s="908"/>
      <c r="F163" s="908"/>
      <c r="G163" s="897"/>
      <c r="H163" s="904"/>
      <c r="I163" s="895"/>
      <c r="J163" s="908"/>
      <c r="K163" s="908"/>
      <c r="L163" s="897"/>
      <c r="M163" s="904"/>
      <c r="N163" s="895"/>
      <c r="O163" s="908"/>
      <c r="P163" s="908"/>
      <c r="Q163" s="897"/>
      <c r="R163" s="904"/>
      <c r="S163" s="895"/>
      <c r="T163" s="908"/>
      <c r="U163" s="908"/>
      <c r="V163" s="897"/>
      <c r="W163" s="897"/>
      <c r="X163" s="897"/>
      <c r="Y163" s="897"/>
    </row>
    <row r="164" spans="1:25" ht="12.75" customHeight="1">
      <c r="A164" s="913"/>
      <c r="B164" s="903"/>
      <c r="C164" s="904"/>
      <c r="D164" s="895"/>
      <c r="E164" s="908"/>
      <c r="F164" s="908"/>
      <c r="G164" s="897"/>
      <c r="H164" s="904"/>
      <c r="I164" s="895"/>
      <c r="J164" s="908"/>
      <c r="K164" s="908"/>
      <c r="L164" s="897"/>
      <c r="M164" s="904"/>
      <c r="N164" s="895"/>
      <c r="O164" s="908"/>
      <c r="P164" s="908"/>
      <c r="Q164" s="897"/>
      <c r="R164" s="904"/>
      <c r="S164" s="895"/>
      <c r="T164" s="908"/>
      <c r="U164" s="908"/>
      <c r="V164" s="897"/>
      <c r="W164" s="897"/>
      <c r="X164" s="897"/>
      <c r="Y164" s="897"/>
    </row>
    <row r="165" spans="1:25" ht="12.75" customHeight="1">
      <c r="A165" s="913"/>
      <c r="B165" s="903"/>
      <c r="C165" s="904"/>
      <c r="D165" s="895"/>
      <c r="E165" s="908"/>
      <c r="F165" s="908"/>
      <c r="G165" s="897"/>
      <c r="H165" s="904"/>
      <c r="I165" s="895"/>
      <c r="J165" s="908"/>
      <c r="K165" s="908"/>
      <c r="L165" s="897"/>
      <c r="M165" s="904"/>
      <c r="N165" s="895"/>
      <c r="O165" s="908"/>
      <c r="P165" s="908"/>
      <c r="Q165" s="897"/>
      <c r="R165" s="904"/>
      <c r="S165" s="895"/>
      <c r="T165" s="908"/>
      <c r="U165" s="908"/>
      <c r="V165" s="897"/>
      <c r="W165" s="897"/>
      <c r="X165" s="897"/>
      <c r="Y165" s="897"/>
    </row>
    <row r="166" spans="1:25" ht="12.75" customHeight="1">
      <c r="A166" s="913"/>
      <c r="B166" s="903"/>
      <c r="C166" s="904"/>
      <c r="D166" s="895"/>
      <c r="E166" s="908"/>
      <c r="F166" s="908"/>
      <c r="G166" s="897"/>
      <c r="H166" s="904"/>
      <c r="I166" s="895"/>
      <c r="J166" s="908"/>
      <c r="K166" s="908"/>
      <c r="L166" s="897"/>
      <c r="M166" s="904"/>
      <c r="N166" s="895"/>
      <c r="O166" s="908"/>
      <c r="P166" s="908"/>
      <c r="Q166" s="897"/>
      <c r="R166" s="904"/>
      <c r="S166" s="895"/>
      <c r="T166" s="908"/>
      <c r="U166" s="908"/>
      <c r="V166" s="897"/>
      <c r="W166" s="897"/>
      <c r="X166" s="897"/>
      <c r="Y166" s="897"/>
    </row>
    <row r="167" spans="1:25" ht="12.75" customHeight="1">
      <c r="A167" s="913"/>
      <c r="B167" s="903"/>
      <c r="C167" s="904"/>
      <c r="D167" s="895"/>
      <c r="E167" s="908"/>
      <c r="F167" s="908"/>
      <c r="G167" s="897"/>
      <c r="H167" s="904"/>
      <c r="I167" s="895"/>
      <c r="J167" s="908"/>
      <c r="K167" s="908"/>
      <c r="L167" s="897"/>
      <c r="M167" s="904"/>
      <c r="N167" s="895"/>
      <c r="O167" s="908"/>
      <c r="P167" s="908"/>
      <c r="Q167" s="897"/>
      <c r="R167" s="904"/>
      <c r="S167" s="895"/>
      <c r="T167" s="908"/>
      <c r="U167" s="908"/>
      <c r="V167" s="897"/>
      <c r="W167" s="897"/>
      <c r="X167" s="897"/>
      <c r="Y167" s="897"/>
    </row>
    <row r="168" spans="1:25" ht="12.75" customHeight="1">
      <c r="A168" s="913"/>
      <c r="B168" s="903"/>
      <c r="C168" s="904"/>
      <c r="D168" s="895"/>
      <c r="E168" s="908"/>
      <c r="F168" s="908"/>
      <c r="G168" s="897"/>
      <c r="H168" s="904"/>
      <c r="I168" s="895"/>
      <c r="J168" s="908"/>
      <c r="K168" s="908"/>
      <c r="L168" s="897"/>
      <c r="M168" s="904"/>
      <c r="N168" s="895"/>
      <c r="O168" s="908"/>
      <c r="P168" s="908"/>
      <c r="Q168" s="897"/>
      <c r="R168" s="904"/>
      <c r="S168" s="895"/>
      <c r="T168" s="908"/>
      <c r="U168" s="908"/>
      <c r="V168" s="897"/>
      <c r="W168" s="897"/>
      <c r="X168" s="897"/>
      <c r="Y168" s="897"/>
    </row>
    <row r="169" spans="1:25" ht="12.75" customHeight="1">
      <c r="A169" s="913"/>
      <c r="B169" s="903"/>
      <c r="C169" s="904"/>
      <c r="D169" s="895"/>
      <c r="E169" s="908"/>
      <c r="F169" s="908"/>
      <c r="G169" s="897"/>
      <c r="H169" s="904"/>
      <c r="I169" s="895"/>
      <c r="J169" s="908"/>
      <c r="K169" s="908"/>
      <c r="L169" s="897"/>
      <c r="M169" s="904"/>
      <c r="N169" s="895"/>
      <c r="O169" s="908"/>
      <c r="P169" s="908"/>
      <c r="Q169" s="897"/>
      <c r="R169" s="904"/>
      <c r="S169" s="895"/>
      <c r="T169" s="908"/>
      <c r="U169" s="908"/>
      <c r="V169" s="897"/>
      <c r="W169" s="897"/>
      <c r="X169" s="897"/>
      <c r="Y169" s="897"/>
    </row>
    <row r="170" spans="1:25" ht="12.75" customHeight="1">
      <c r="A170" s="913"/>
      <c r="B170" s="903"/>
      <c r="C170" s="904"/>
      <c r="D170" s="895"/>
      <c r="E170" s="908"/>
      <c r="F170" s="908"/>
      <c r="G170" s="897"/>
      <c r="H170" s="904"/>
      <c r="I170" s="895"/>
      <c r="J170" s="908"/>
      <c r="K170" s="908"/>
      <c r="L170" s="897"/>
      <c r="M170" s="904"/>
      <c r="N170" s="895"/>
      <c r="O170" s="908"/>
      <c r="P170" s="908"/>
      <c r="Q170" s="897"/>
      <c r="R170" s="904"/>
      <c r="S170" s="895"/>
      <c r="T170" s="908"/>
      <c r="U170" s="908"/>
      <c r="V170" s="897"/>
      <c r="W170" s="897"/>
      <c r="X170" s="897"/>
      <c r="Y170" s="897"/>
    </row>
    <row r="171" spans="1:25" ht="12.75" customHeight="1">
      <c r="A171" s="913"/>
      <c r="B171" s="903"/>
      <c r="C171" s="904"/>
      <c r="D171" s="895"/>
      <c r="E171" s="908"/>
      <c r="F171" s="908"/>
      <c r="G171" s="897"/>
      <c r="H171" s="904"/>
      <c r="I171" s="895"/>
      <c r="J171" s="908"/>
      <c r="K171" s="908"/>
      <c r="L171" s="897"/>
      <c r="M171" s="904"/>
      <c r="N171" s="895"/>
      <c r="O171" s="908"/>
      <c r="P171" s="908"/>
      <c r="Q171" s="897"/>
      <c r="R171" s="904"/>
      <c r="S171" s="895"/>
      <c r="T171" s="908"/>
      <c r="U171" s="908"/>
      <c r="V171" s="897"/>
      <c r="W171" s="897"/>
      <c r="X171" s="897"/>
      <c r="Y171" s="897"/>
    </row>
    <row r="172" spans="1:25" ht="12.75" customHeight="1">
      <c r="A172" s="913"/>
      <c r="B172" s="903"/>
      <c r="C172" s="904"/>
      <c r="D172" s="895"/>
      <c r="E172" s="908"/>
      <c r="F172" s="908"/>
      <c r="G172" s="897"/>
      <c r="H172" s="904"/>
      <c r="I172" s="895"/>
      <c r="J172" s="908"/>
      <c r="K172" s="908"/>
      <c r="L172" s="897"/>
      <c r="M172" s="904"/>
      <c r="N172" s="895"/>
      <c r="O172" s="908"/>
      <c r="P172" s="908"/>
      <c r="Q172" s="897"/>
      <c r="R172" s="904"/>
      <c r="S172" s="895"/>
      <c r="T172" s="908"/>
      <c r="U172" s="908"/>
      <c r="V172" s="897"/>
      <c r="W172" s="897"/>
      <c r="X172" s="897"/>
      <c r="Y172" s="897"/>
    </row>
    <row r="173" spans="1:25" ht="12.75" customHeight="1">
      <c r="A173" s="913"/>
      <c r="B173" s="903"/>
      <c r="C173" s="904"/>
      <c r="D173" s="895"/>
      <c r="E173" s="908"/>
      <c r="F173" s="908"/>
      <c r="G173" s="897"/>
      <c r="H173" s="904"/>
      <c r="I173" s="895"/>
      <c r="J173" s="908"/>
      <c r="K173" s="908"/>
      <c r="L173" s="897"/>
      <c r="M173" s="904"/>
      <c r="N173" s="895"/>
      <c r="O173" s="908"/>
      <c r="P173" s="908"/>
      <c r="Q173" s="897"/>
      <c r="R173" s="904"/>
      <c r="S173" s="895"/>
      <c r="T173" s="908"/>
      <c r="U173" s="908"/>
      <c r="V173" s="897"/>
      <c r="W173" s="897"/>
      <c r="X173" s="897"/>
      <c r="Y173" s="897"/>
    </row>
    <row r="174" spans="1:25" ht="12.75" customHeight="1">
      <c r="A174" s="913"/>
      <c r="B174" s="903"/>
      <c r="C174" s="904"/>
      <c r="D174" s="895"/>
      <c r="E174" s="908"/>
      <c r="F174" s="908"/>
      <c r="G174" s="897"/>
      <c r="H174" s="904"/>
      <c r="I174" s="895"/>
      <c r="J174" s="908"/>
      <c r="K174" s="908"/>
      <c r="L174" s="897"/>
      <c r="M174" s="904"/>
      <c r="N174" s="895"/>
      <c r="O174" s="908"/>
      <c r="P174" s="908"/>
      <c r="Q174" s="897"/>
      <c r="R174" s="904"/>
      <c r="S174" s="895"/>
      <c r="T174" s="908"/>
      <c r="U174" s="908"/>
      <c r="V174" s="897"/>
      <c r="W174" s="897"/>
      <c r="X174" s="897"/>
      <c r="Y174" s="897"/>
    </row>
    <row r="175" spans="1:25" ht="12.75" customHeight="1">
      <c r="A175" s="913"/>
      <c r="B175" s="903"/>
      <c r="C175" s="904"/>
      <c r="D175" s="895"/>
      <c r="E175" s="908"/>
      <c r="F175" s="908"/>
      <c r="G175" s="897"/>
      <c r="H175" s="904"/>
      <c r="I175" s="895"/>
      <c r="J175" s="908"/>
      <c r="K175" s="908"/>
      <c r="L175" s="897"/>
      <c r="M175" s="904"/>
      <c r="N175" s="895"/>
      <c r="O175" s="908"/>
      <c r="P175" s="908"/>
      <c r="Q175" s="897"/>
      <c r="R175" s="904"/>
      <c r="S175" s="895"/>
      <c r="T175" s="908"/>
      <c r="U175" s="908"/>
      <c r="V175" s="897"/>
      <c r="W175" s="897"/>
      <c r="X175" s="897"/>
      <c r="Y175" s="897"/>
    </row>
    <row r="176" spans="1:25" ht="12.75" customHeight="1">
      <c r="A176" s="913"/>
      <c r="B176" s="903"/>
      <c r="C176" s="904"/>
      <c r="D176" s="895"/>
      <c r="E176" s="908"/>
      <c r="F176" s="908"/>
      <c r="G176" s="897"/>
      <c r="H176" s="904"/>
      <c r="I176" s="895"/>
      <c r="J176" s="908"/>
      <c r="K176" s="908"/>
      <c r="L176" s="897"/>
      <c r="M176" s="904"/>
      <c r="N176" s="895"/>
      <c r="O176" s="908"/>
      <c r="P176" s="908"/>
      <c r="Q176" s="897"/>
      <c r="R176" s="904"/>
      <c r="S176" s="895"/>
      <c r="T176" s="908"/>
      <c r="U176" s="908"/>
      <c r="V176" s="897"/>
      <c r="W176" s="897"/>
      <c r="X176" s="897"/>
      <c r="Y176" s="897"/>
    </row>
    <row r="177" spans="1:25" ht="12.75" customHeight="1">
      <c r="A177" s="913"/>
      <c r="B177" s="903"/>
      <c r="C177" s="904"/>
      <c r="D177" s="895"/>
      <c r="E177" s="908"/>
      <c r="F177" s="908"/>
      <c r="G177" s="897"/>
      <c r="H177" s="904"/>
      <c r="I177" s="895"/>
      <c r="J177" s="908"/>
      <c r="K177" s="908"/>
      <c r="L177" s="897"/>
      <c r="M177" s="904"/>
      <c r="N177" s="895"/>
      <c r="O177" s="908"/>
      <c r="P177" s="908"/>
      <c r="Q177" s="897"/>
      <c r="R177" s="904"/>
      <c r="S177" s="895"/>
      <c r="T177" s="908"/>
      <c r="U177" s="908"/>
      <c r="V177" s="897"/>
      <c r="W177" s="897"/>
      <c r="X177" s="897"/>
      <c r="Y177" s="897"/>
    </row>
    <row r="178" spans="1:25" ht="12.75" customHeight="1">
      <c r="A178" s="913"/>
      <c r="B178" s="903"/>
      <c r="C178" s="904"/>
      <c r="D178" s="895"/>
      <c r="E178" s="908"/>
      <c r="F178" s="908"/>
      <c r="G178" s="897"/>
      <c r="H178" s="904"/>
      <c r="I178" s="895"/>
      <c r="J178" s="908"/>
      <c r="K178" s="908"/>
      <c r="L178" s="897"/>
      <c r="M178" s="904"/>
      <c r="N178" s="895"/>
      <c r="O178" s="908"/>
      <c r="P178" s="908"/>
      <c r="Q178" s="897"/>
      <c r="R178" s="904"/>
      <c r="S178" s="895"/>
      <c r="T178" s="908"/>
      <c r="U178" s="908"/>
      <c r="V178" s="897"/>
      <c r="W178" s="897"/>
      <c r="X178" s="897"/>
      <c r="Y178" s="897"/>
    </row>
    <row r="179" spans="1:25" ht="12.75" customHeight="1">
      <c r="A179" s="913"/>
      <c r="B179" s="903"/>
      <c r="C179" s="904"/>
      <c r="D179" s="895"/>
      <c r="E179" s="908"/>
      <c r="F179" s="908"/>
      <c r="G179" s="897"/>
      <c r="H179" s="904"/>
      <c r="I179" s="895"/>
      <c r="J179" s="908"/>
      <c r="K179" s="908"/>
      <c r="L179" s="897"/>
      <c r="M179" s="904"/>
      <c r="N179" s="895"/>
      <c r="O179" s="908"/>
      <c r="P179" s="908"/>
      <c r="Q179" s="897"/>
      <c r="R179" s="904"/>
      <c r="S179" s="895"/>
      <c r="T179" s="908"/>
      <c r="U179" s="908"/>
      <c r="V179" s="897"/>
      <c r="W179" s="897"/>
      <c r="X179" s="897"/>
      <c r="Y179" s="897"/>
    </row>
    <row r="180" spans="1:25" ht="12.75" customHeight="1">
      <c r="A180" s="913"/>
      <c r="B180" s="903"/>
      <c r="C180" s="904"/>
      <c r="D180" s="895"/>
      <c r="E180" s="908"/>
      <c r="F180" s="908"/>
      <c r="G180" s="897"/>
      <c r="H180" s="904"/>
      <c r="I180" s="895"/>
      <c r="J180" s="908"/>
      <c r="K180" s="908"/>
      <c r="L180" s="897"/>
      <c r="M180" s="904"/>
      <c r="N180" s="895"/>
      <c r="O180" s="908"/>
      <c r="P180" s="908"/>
      <c r="Q180" s="897"/>
      <c r="R180" s="904"/>
      <c r="S180" s="895"/>
      <c r="T180" s="908"/>
      <c r="U180" s="908"/>
      <c r="V180" s="897"/>
      <c r="W180" s="897"/>
      <c r="X180" s="897"/>
      <c r="Y180" s="897"/>
    </row>
    <row r="181" spans="1:25" ht="12.75" customHeight="1">
      <c r="A181" s="913"/>
      <c r="B181" s="903"/>
      <c r="C181" s="904"/>
      <c r="D181" s="895"/>
      <c r="E181" s="908"/>
      <c r="F181" s="908"/>
      <c r="G181" s="897"/>
      <c r="H181" s="904"/>
      <c r="I181" s="895"/>
      <c r="J181" s="908"/>
      <c r="K181" s="908"/>
      <c r="L181" s="897"/>
      <c r="M181" s="904"/>
      <c r="N181" s="895"/>
      <c r="O181" s="908"/>
      <c r="P181" s="908"/>
      <c r="Q181" s="897"/>
      <c r="R181" s="904"/>
      <c r="S181" s="895"/>
      <c r="T181" s="908"/>
      <c r="U181" s="908"/>
      <c r="V181" s="897"/>
      <c r="W181" s="897"/>
      <c r="X181" s="897"/>
      <c r="Y181" s="897"/>
    </row>
    <row r="182" spans="1:25" ht="12.75" customHeight="1">
      <c r="A182" s="913"/>
      <c r="B182" s="903"/>
      <c r="C182" s="904"/>
      <c r="D182" s="895"/>
      <c r="E182" s="908"/>
      <c r="F182" s="908"/>
      <c r="G182" s="897"/>
      <c r="H182" s="904"/>
      <c r="I182" s="895"/>
      <c r="J182" s="908"/>
      <c r="K182" s="908"/>
      <c r="L182" s="897"/>
      <c r="M182" s="904"/>
      <c r="N182" s="895"/>
      <c r="O182" s="908"/>
      <c r="P182" s="908"/>
      <c r="Q182" s="897"/>
      <c r="R182" s="904"/>
      <c r="S182" s="895"/>
      <c r="T182" s="908"/>
      <c r="U182" s="908"/>
      <c r="V182" s="897"/>
      <c r="W182" s="897"/>
      <c r="X182" s="897"/>
      <c r="Y182" s="897"/>
    </row>
    <row r="183" spans="1:25" ht="12.75" customHeight="1">
      <c r="A183" s="913"/>
      <c r="B183" s="903"/>
      <c r="C183" s="904"/>
      <c r="D183" s="895"/>
      <c r="E183" s="908"/>
      <c r="F183" s="908"/>
      <c r="G183" s="897"/>
      <c r="H183" s="904"/>
      <c r="I183" s="895"/>
      <c r="J183" s="908"/>
      <c r="K183" s="908"/>
      <c r="L183" s="897"/>
      <c r="M183" s="904"/>
      <c r="N183" s="895"/>
      <c r="O183" s="908"/>
      <c r="P183" s="908"/>
      <c r="Q183" s="897"/>
      <c r="R183" s="904"/>
      <c r="S183" s="895"/>
      <c r="T183" s="908"/>
      <c r="U183" s="908"/>
      <c r="V183" s="897"/>
      <c r="W183" s="897"/>
      <c r="X183" s="897"/>
      <c r="Y183" s="897"/>
    </row>
    <row r="184" spans="1:25" ht="12.75" customHeight="1">
      <c r="A184" s="913"/>
      <c r="B184" s="903"/>
      <c r="C184" s="904"/>
      <c r="D184" s="895"/>
      <c r="E184" s="908"/>
      <c r="F184" s="908"/>
      <c r="G184" s="897"/>
      <c r="H184" s="904"/>
      <c r="I184" s="895"/>
      <c r="J184" s="908"/>
      <c r="K184" s="908"/>
      <c r="L184" s="897"/>
      <c r="M184" s="904"/>
      <c r="N184" s="895"/>
      <c r="O184" s="908"/>
      <c r="P184" s="908"/>
      <c r="Q184" s="897"/>
      <c r="R184" s="904"/>
      <c r="S184" s="895"/>
      <c r="T184" s="908"/>
      <c r="U184" s="908"/>
      <c r="V184" s="897"/>
      <c r="W184" s="897"/>
      <c r="X184" s="897"/>
      <c r="Y184" s="897"/>
    </row>
    <row r="185" spans="1:25" ht="12.75" customHeight="1">
      <c r="A185" s="913"/>
      <c r="B185" s="903"/>
      <c r="C185" s="904"/>
      <c r="D185" s="895"/>
      <c r="E185" s="908"/>
      <c r="F185" s="908"/>
      <c r="G185" s="897"/>
      <c r="H185" s="904"/>
      <c r="I185" s="895"/>
      <c r="J185" s="908"/>
      <c r="K185" s="908"/>
      <c r="L185" s="897"/>
      <c r="M185" s="904"/>
      <c r="N185" s="895"/>
      <c r="O185" s="908"/>
      <c r="P185" s="908"/>
      <c r="Q185" s="897"/>
      <c r="R185" s="904"/>
      <c r="S185" s="895"/>
      <c r="T185" s="908"/>
      <c r="U185" s="908"/>
      <c r="V185" s="897"/>
      <c r="W185" s="897"/>
      <c r="X185" s="897"/>
      <c r="Y185" s="897"/>
    </row>
    <row r="186" spans="1:25" ht="12.75" customHeight="1">
      <c r="A186" s="913"/>
      <c r="B186" s="903"/>
      <c r="C186" s="904"/>
      <c r="D186" s="895"/>
      <c r="E186" s="908"/>
      <c r="F186" s="908"/>
      <c r="G186" s="897"/>
      <c r="H186" s="904"/>
      <c r="I186" s="895"/>
      <c r="J186" s="908"/>
      <c r="K186" s="908"/>
      <c r="L186" s="897"/>
      <c r="M186" s="904"/>
      <c r="N186" s="895"/>
      <c r="O186" s="908"/>
      <c r="P186" s="908"/>
      <c r="Q186" s="897"/>
      <c r="R186" s="904"/>
      <c r="S186" s="895"/>
      <c r="T186" s="908"/>
      <c r="U186" s="908"/>
      <c r="V186" s="897"/>
      <c r="W186" s="897"/>
      <c r="X186" s="897"/>
      <c r="Y186" s="897"/>
    </row>
    <row r="187" spans="1:25" ht="12.75" customHeight="1">
      <c r="A187" s="913"/>
      <c r="B187" s="903"/>
      <c r="C187" s="904"/>
      <c r="D187" s="895"/>
      <c r="E187" s="908"/>
      <c r="F187" s="908"/>
      <c r="G187" s="897"/>
      <c r="H187" s="904"/>
      <c r="I187" s="895"/>
      <c r="J187" s="908"/>
      <c r="K187" s="908"/>
      <c r="L187" s="897"/>
      <c r="M187" s="904"/>
      <c r="N187" s="895"/>
      <c r="O187" s="908"/>
      <c r="P187" s="908"/>
      <c r="Q187" s="897"/>
      <c r="R187" s="904"/>
      <c r="S187" s="895"/>
      <c r="T187" s="908"/>
      <c r="U187" s="908"/>
      <c r="V187" s="897"/>
      <c r="W187" s="897"/>
      <c r="X187" s="897"/>
      <c r="Y187" s="897"/>
    </row>
    <row r="188" spans="1:25" ht="12.75" customHeight="1">
      <c r="A188" s="913"/>
      <c r="B188" s="903"/>
      <c r="C188" s="904"/>
      <c r="D188" s="895"/>
      <c r="E188" s="908"/>
      <c r="F188" s="908"/>
      <c r="G188" s="897"/>
      <c r="H188" s="904"/>
      <c r="I188" s="895"/>
      <c r="J188" s="908"/>
      <c r="K188" s="908"/>
      <c r="L188" s="897"/>
      <c r="M188" s="904"/>
      <c r="N188" s="895"/>
      <c r="O188" s="908"/>
      <c r="P188" s="908"/>
      <c r="Q188" s="897"/>
      <c r="R188" s="904"/>
      <c r="S188" s="895"/>
      <c r="T188" s="908"/>
      <c r="U188" s="908"/>
      <c r="V188" s="897"/>
      <c r="W188" s="897"/>
      <c r="X188" s="897"/>
      <c r="Y188" s="897"/>
    </row>
    <row r="189" spans="1:25" ht="12.75" customHeight="1">
      <c r="A189" s="913"/>
      <c r="B189" s="903"/>
      <c r="C189" s="904"/>
      <c r="D189" s="895"/>
      <c r="E189" s="908"/>
      <c r="F189" s="908"/>
      <c r="G189" s="897"/>
      <c r="H189" s="904"/>
      <c r="I189" s="895"/>
      <c r="J189" s="908"/>
      <c r="K189" s="908"/>
      <c r="L189" s="897"/>
      <c r="M189" s="904"/>
      <c r="N189" s="895"/>
      <c r="O189" s="908"/>
      <c r="P189" s="908"/>
      <c r="Q189" s="897"/>
      <c r="R189" s="904"/>
      <c r="S189" s="895"/>
      <c r="T189" s="908"/>
      <c r="U189" s="908"/>
      <c r="V189" s="897"/>
      <c r="W189" s="897"/>
      <c r="X189" s="897"/>
      <c r="Y189" s="897"/>
    </row>
    <row r="190" spans="1:25" ht="12.75" customHeight="1">
      <c r="A190" s="913"/>
      <c r="B190" s="903"/>
      <c r="C190" s="904"/>
      <c r="D190" s="895"/>
      <c r="E190" s="908"/>
      <c r="F190" s="908"/>
      <c r="G190" s="897"/>
      <c r="H190" s="904"/>
      <c r="I190" s="895"/>
      <c r="J190" s="908"/>
      <c r="K190" s="908"/>
      <c r="L190" s="897"/>
      <c r="M190" s="904"/>
      <c r="N190" s="895"/>
      <c r="O190" s="908"/>
      <c r="P190" s="908"/>
      <c r="Q190" s="897"/>
      <c r="R190" s="904"/>
      <c r="S190" s="895"/>
      <c r="T190" s="908"/>
      <c r="U190" s="908"/>
      <c r="V190" s="897"/>
      <c r="W190" s="897"/>
      <c r="X190" s="897"/>
      <c r="Y190" s="897"/>
    </row>
    <row r="191" spans="1:25" ht="12.75" customHeight="1">
      <c r="A191" s="913"/>
      <c r="B191" s="903"/>
      <c r="C191" s="904"/>
      <c r="D191" s="895"/>
      <c r="E191" s="908"/>
      <c r="F191" s="908"/>
      <c r="G191" s="897"/>
      <c r="H191" s="904"/>
      <c r="I191" s="895"/>
      <c r="J191" s="908"/>
      <c r="K191" s="908"/>
      <c r="L191" s="897"/>
      <c r="M191" s="904"/>
      <c r="N191" s="895"/>
      <c r="O191" s="908"/>
      <c r="P191" s="908"/>
      <c r="Q191" s="897"/>
      <c r="R191" s="904"/>
      <c r="S191" s="895"/>
      <c r="T191" s="908"/>
      <c r="U191" s="908"/>
      <c r="V191" s="897"/>
      <c r="W191" s="897"/>
      <c r="X191" s="897"/>
      <c r="Y191" s="897"/>
    </row>
    <row r="192" spans="1:25" ht="12.75" customHeight="1">
      <c r="A192" s="913"/>
      <c r="B192" s="903"/>
      <c r="C192" s="904"/>
      <c r="D192" s="895"/>
      <c r="E192" s="908"/>
      <c r="F192" s="908"/>
      <c r="G192" s="897"/>
      <c r="H192" s="904"/>
      <c r="I192" s="895"/>
      <c r="J192" s="908"/>
      <c r="K192" s="908"/>
      <c r="L192" s="897"/>
      <c r="M192" s="904"/>
      <c r="N192" s="895"/>
      <c r="O192" s="908"/>
      <c r="P192" s="908"/>
      <c r="Q192" s="897"/>
      <c r="R192" s="904"/>
      <c r="S192" s="895"/>
      <c r="T192" s="908"/>
      <c r="U192" s="908"/>
      <c r="V192" s="897"/>
      <c r="W192" s="897"/>
      <c r="X192" s="897"/>
      <c r="Y192" s="897"/>
    </row>
    <row r="193" spans="1:25" ht="12.75" customHeight="1">
      <c r="A193" s="913"/>
      <c r="B193" s="903"/>
      <c r="C193" s="904"/>
      <c r="D193" s="895"/>
      <c r="E193" s="908"/>
      <c r="F193" s="908"/>
      <c r="G193" s="897"/>
      <c r="H193" s="904"/>
      <c r="I193" s="895"/>
      <c r="J193" s="908"/>
      <c r="K193" s="908"/>
      <c r="L193" s="897"/>
      <c r="M193" s="904"/>
      <c r="N193" s="895"/>
      <c r="O193" s="908"/>
      <c r="P193" s="908"/>
      <c r="Q193" s="897"/>
      <c r="R193" s="904"/>
      <c r="S193" s="895"/>
      <c r="T193" s="908"/>
      <c r="U193" s="908"/>
      <c r="V193" s="897"/>
      <c r="W193" s="897"/>
      <c r="X193" s="897"/>
      <c r="Y193" s="897"/>
    </row>
    <row r="194" spans="1:25" ht="12.75" customHeight="1">
      <c r="A194" s="913"/>
      <c r="B194" s="903"/>
      <c r="C194" s="904"/>
      <c r="D194" s="895"/>
      <c r="E194" s="908"/>
      <c r="F194" s="908"/>
      <c r="G194" s="897"/>
      <c r="H194" s="904"/>
      <c r="I194" s="895"/>
      <c r="J194" s="908"/>
      <c r="K194" s="908"/>
      <c r="L194" s="897"/>
      <c r="M194" s="904"/>
      <c r="N194" s="895"/>
      <c r="O194" s="908"/>
      <c r="P194" s="908"/>
      <c r="Q194" s="897"/>
      <c r="R194" s="904"/>
      <c r="S194" s="895"/>
      <c r="T194" s="908"/>
      <c r="U194" s="908"/>
      <c r="V194" s="897"/>
      <c r="W194" s="897"/>
      <c r="X194" s="897"/>
      <c r="Y194" s="897"/>
    </row>
    <row r="195" spans="1:25" ht="12.75" customHeight="1">
      <c r="A195" s="913"/>
      <c r="B195" s="903"/>
      <c r="C195" s="904"/>
      <c r="D195" s="895"/>
      <c r="E195" s="908"/>
      <c r="F195" s="908"/>
      <c r="G195" s="897"/>
      <c r="H195" s="904"/>
      <c r="I195" s="895"/>
      <c r="J195" s="908"/>
      <c r="K195" s="908"/>
      <c r="L195" s="897"/>
      <c r="M195" s="904"/>
      <c r="N195" s="895"/>
      <c r="O195" s="908"/>
      <c r="P195" s="908"/>
      <c r="Q195" s="897"/>
      <c r="R195" s="904"/>
      <c r="S195" s="895"/>
      <c r="T195" s="908"/>
      <c r="U195" s="908"/>
      <c r="V195" s="897"/>
      <c r="W195" s="897"/>
      <c r="X195" s="897"/>
      <c r="Y195" s="897"/>
    </row>
    <row r="196" spans="1:25" ht="12.75" customHeight="1">
      <c r="A196" s="913"/>
      <c r="B196" s="903"/>
      <c r="C196" s="904"/>
      <c r="D196" s="895"/>
      <c r="E196" s="908"/>
      <c r="F196" s="908"/>
      <c r="G196" s="897"/>
      <c r="H196" s="904"/>
      <c r="I196" s="895"/>
      <c r="J196" s="908"/>
      <c r="K196" s="908"/>
      <c r="L196" s="897"/>
      <c r="M196" s="904"/>
      <c r="N196" s="895"/>
      <c r="O196" s="908"/>
      <c r="P196" s="908"/>
      <c r="Q196" s="897"/>
      <c r="R196" s="904"/>
      <c r="S196" s="895"/>
      <c r="T196" s="908"/>
      <c r="U196" s="908"/>
      <c r="V196" s="897"/>
      <c r="W196" s="897"/>
      <c r="X196" s="897"/>
      <c r="Y196" s="897"/>
    </row>
    <row r="197" spans="1:25" ht="12.75" customHeight="1">
      <c r="A197" s="913"/>
      <c r="B197" s="903"/>
      <c r="C197" s="904"/>
      <c r="D197" s="895"/>
      <c r="E197" s="908"/>
      <c r="F197" s="908"/>
      <c r="G197" s="897"/>
      <c r="H197" s="904"/>
      <c r="I197" s="895"/>
      <c r="J197" s="908"/>
      <c r="K197" s="908"/>
      <c r="L197" s="897"/>
      <c r="M197" s="904"/>
      <c r="N197" s="895"/>
      <c r="O197" s="908"/>
      <c r="P197" s="908"/>
      <c r="Q197" s="897"/>
      <c r="R197" s="904"/>
      <c r="S197" s="895"/>
      <c r="T197" s="908"/>
      <c r="U197" s="908"/>
      <c r="V197" s="897"/>
      <c r="W197" s="897"/>
      <c r="X197" s="897"/>
      <c r="Y197" s="897"/>
    </row>
    <row r="198" spans="1:25" ht="12.75" customHeight="1">
      <c r="A198" s="913"/>
      <c r="B198" s="903"/>
      <c r="C198" s="904"/>
      <c r="D198" s="895"/>
      <c r="E198" s="908"/>
      <c r="F198" s="908"/>
      <c r="G198" s="897"/>
      <c r="H198" s="904"/>
      <c r="I198" s="895"/>
      <c r="J198" s="908"/>
      <c r="K198" s="908"/>
      <c r="L198" s="897"/>
      <c r="M198" s="904"/>
      <c r="N198" s="895"/>
      <c r="O198" s="908"/>
      <c r="P198" s="908"/>
      <c r="Q198" s="897"/>
      <c r="R198" s="904"/>
      <c r="S198" s="895"/>
      <c r="T198" s="908"/>
      <c r="U198" s="908"/>
      <c r="V198" s="897"/>
      <c r="W198" s="897"/>
      <c r="X198" s="897"/>
      <c r="Y198" s="897"/>
    </row>
    <row r="199" spans="1:25" ht="12.75" customHeight="1">
      <c r="A199" s="913"/>
      <c r="B199" s="903"/>
      <c r="C199" s="904"/>
      <c r="D199" s="895"/>
      <c r="E199" s="908"/>
      <c r="F199" s="908"/>
      <c r="G199" s="897"/>
      <c r="H199" s="904"/>
      <c r="I199" s="895"/>
      <c r="J199" s="908"/>
      <c r="K199" s="908"/>
      <c r="L199" s="897"/>
      <c r="M199" s="904"/>
      <c r="N199" s="895"/>
      <c r="O199" s="908"/>
      <c r="P199" s="908"/>
      <c r="Q199" s="897"/>
      <c r="R199" s="904"/>
      <c r="S199" s="895"/>
      <c r="T199" s="908"/>
      <c r="U199" s="908"/>
      <c r="V199" s="897"/>
      <c r="W199" s="897"/>
      <c r="X199" s="897"/>
      <c r="Y199" s="897"/>
    </row>
    <row r="200" spans="1:25" ht="12.75" customHeight="1">
      <c r="A200" s="913"/>
      <c r="B200" s="903"/>
      <c r="C200" s="904"/>
      <c r="D200" s="895"/>
      <c r="E200" s="908"/>
      <c r="F200" s="908"/>
      <c r="G200" s="897"/>
      <c r="H200" s="904"/>
      <c r="I200" s="895"/>
      <c r="J200" s="908"/>
      <c r="K200" s="908"/>
      <c r="L200" s="897"/>
      <c r="M200" s="904"/>
      <c r="N200" s="895"/>
      <c r="O200" s="908"/>
      <c r="P200" s="908"/>
      <c r="Q200" s="897"/>
      <c r="R200" s="904"/>
      <c r="S200" s="895"/>
      <c r="T200" s="908"/>
      <c r="U200" s="908"/>
      <c r="V200" s="897"/>
      <c r="W200" s="897"/>
      <c r="X200" s="897"/>
      <c r="Y200" s="897"/>
    </row>
    <row r="201" spans="1:25" ht="12.75" customHeight="1">
      <c r="A201" s="913"/>
      <c r="B201" s="903"/>
      <c r="C201" s="904"/>
      <c r="D201" s="895"/>
      <c r="E201" s="908"/>
      <c r="F201" s="908"/>
      <c r="G201" s="897"/>
      <c r="H201" s="904"/>
      <c r="I201" s="895"/>
      <c r="J201" s="908"/>
      <c r="K201" s="908"/>
      <c r="L201" s="897"/>
      <c r="M201" s="904"/>
      <c r="N201" s="895"/>
      <c r="O201" s="908"/>
      <c r="P201" s="908"/>
      <c r="Q201" s="897"/>
      <c r="R201" s="904"/>
      <c r="S201" s="895"/>
      <c r="T201" s="908"/>
      <c r="U201" s="908"/>
      <c r="V201" s="897"/>
      <c r="W201" s="897"/>
      <c r="X201" s="897"/>
      <c r="Y201" s="897"/>
    </row>
    <row r="202" spans="1:25" ht="12.75" customHeight="1">
      <c r="A202" s="913"/>
      <c r="B202" s="903"/>
      <c r="C202" s="904"/>
      <c r="D202" s="895"/>
      <c r="E202" s="908"/>
      <c r="F202" s="908"/>
      <c r="G202" s="897"/>
      <c r="H202" s="904"/>
      <c r="I202" s="895"/>
      <c r="J202" s="908"/>
      <c r="K202" s="908"/>
      <c r="L202" s="897"/>
      <c r="M202" s="904"/>
      <c r="N202" s="895"/>
      <c r="O202" s="908"/>
      <c r="P202" s="908"/>
      <c r="Q202" s="897"/>
      <c r="R202" s="904"/>
      <c r="S202" s="895"/>
      <c r="T202" s="908"/>
      <c r="U202" s="908"/>
      <c r="V202" s="897"/>
      <c r="W202" s="897"/>
      <c r="X202" s="897"/>
      <c r="Y202" s="897"/>
    </row>
    <row r="203" spans="1:25" ht="12.75" customHeight="1">
      <c r="A203" s="913"/>
      <c r="B203" s="903"/>
      <c r="C203" s="904"/>
      <c r="D203" s="895"/>
      <c r="E203" s="908"/>
      <c r="F203" s="908"/>
      <c r="G203" s="897"/>
      <c r="H203" s="904"/>
      <c r="I203" s="895"/>
      <c r="J203" s="908"/>
      <c r="K203" s="908"/>
      <c r="L203" s="897"/>
      <c r="M203" s="904"/>
      <c r="N203" s="895"/>
      <c r="O203" s="908"/>
      <c r="P203" s="908"/>
      <c r="Q203" s="897"/>
      <c r="R203" s="904"/>
      <c r="S203" s="895"/>
      <c r="T203" s="908"/>
      <c r="U203" s="908"/>
      <c r="V203" s="897"/>
      <c r="W203" s="897"/>
      <c r="X203" s="897"/>
      <c r="Y203" s="897"/>
    </row>
    <row r="204" spans="1:25" ht="12.75" customHeight="1">
      <c r="A204" s="913"/>
      <c r="B204" s="903"/>
      <c r="C204" s="904"/>
      <c r="D204" s="895"/>
      <c r="E204" s="908"/>
      <c r="F204" s="908"/>
      <c r="G204" s="897"/>
      <c r="H204" s="904"/>
      <c r="I204" s="895"/>
      <c r="J204" s="908"/>
      <c r="K204" s="908"/>
      <c r="L204" s="897"/>
      <c r="M204" s="904"/>
      <c r="N204" s="895"/>
      <c r="O204" s="908"/>
      <c r="P204" s="908"/>
      <c r="Q204" s="897"/>
      <c r="R204" s="904"/>
      <c r="S204" s="895"/>
      <c r="T204" s="908"/>
      <c r="U204" s="908"/>
      <c r="V204" s="897"/>
      <c r="W204" s="897"/>
      <c r="X204" s="897"/>
      <c r="Y204" s="897"/>
    </row>
    <row r="205" spans="1:25" ht="12.75" customHeight="1">
      <c r="A205" s="913"/>
      <c r="B205" s="903"/>
      <c r="C205" s="904"/>
      <c r="D205" s="895"/>
      <c r="E205" s="908"/>
      <c r="F205" s="908"/>
      <c r="G205" s="897"/>
      <c r="H205" s="904"/>
      <c r="I205" s="895"/>
      <c r="J205" s="908"/>
      <c r="K205" s="908"/>
      <c r="L205" s="897"/>
      <c r="M205" s="904"/>
      <c r="N205" s="895"/>
      <c r="O205" s="908"/>
      <c r="P205" s="908"/>
      <c r="Q205" s="897"/>
      <c r="R205" s="904"/>
      <c r="S205" s="895"/>
      <c r="T205" s="908"/>
      <c r="U205" s="908"/>
      <c r="V205" s="897"/>
      <c r="W205" s="897"/>
      <c r="X205" s="897"/>
      <c r="Y205" s="897"/>
    </row>
    <row r="206" spans="1:25" ht="12.75" customHeight="1">
      <c r="A206" s="913"/>
      <c r="B206" s="903"/>
      <c r="C206" s="904"/>
      <c r="D206" s="895"/>
      <c r="E206" s="908"/>
      <c r="F206" s="908"/>
      <c r="G206" s="897"/>
      <c r="H206" s="904"/>
      <c r="I206" s="895"/>
      <c r="J206" s="908"/>
      <c r="K206" s="908"/>
      <c r="L206" s="897"/>
      <c r="M206" s="904"/>
      <c r="N206" s="895"/>
      <c r="O206" s="908"/>
      <c r="P206" s="908"/>
      <c r="Q206" s="897"/>
      <c r="R206" s="904"/>
      <c r="S206" s="895"/>
      <c r="T206" s="908"/>
      <c r="U206" s="908"/>
      <c r="V206" s="897"/>
      <c r="W206" s="897"/>
      <c r="X206" s="897"/>
      <c r="Y206" s="897"/>
    </row>
    <row r="207" spans="1:25" ht="12.75" customHeight="1">
      <c r="A207" s="913"/>
      <c r="B207" s="903"/>
      <c r="C207" s="904"/>
      <c r="D207" s="895"/>
      <c r="E207" s="908"/>
      <c r="F207" s="908"/>
      <c r="G207" s="897"/>
      <c r="H207" s="904"/>
      <c r="I207" s="895"/>
      <c r="J207" s="908"/>
      <c r="K207" s="908"/>
      <c r="L207" s="897"/>
      <c r="M207" s="904"/>
      <c r="N207" s="895"/>
      <c r="O207" s="908"/>
      <c r="P207" s="908"/>
      <c r="Q207" s="897"/>
      <c r="R207" s="904"/>
      <c r="S207" s="895"/>
      <c r="T207" s="908"/>
      <c r="U207" s="908"/>
      <c r="V207" s="897"/>
      <c r="W207" s="897"/>
      <c r="X207" s="897"/>
      <c r="Y207" s="897"/>
    </row>
    <row r="208" spans="1:25" ht="12.75" customHeight="1">
      <c r="A208" s="913"/>
      <c r="B208" s="903"/>
      <c r="C208" s="904"/>
      <c r="D208" s="895"/>
      <c r="E208" s="908"/>
      <c r="F208" s="908"/>
      <c r="G208" s="897"/>
      <c r="H208" s="904"/>
      <c r="I208" s="895"/>
      <c r="J208" s="908"/>
      <c r="K208" s="908"/>
      <c r="L208" s="897"/>
      <c r="M208" s="904"/>
      <c r="N208" s="895"/>
      <c r="O208" s="908"/>
      <c r="P208" s="908"/>
      <c r="Q208" s="897"/>
      <c r="R208" s="904"/>
      <c r="S208" s="895"/>
      <c r="T208" s="908"/>
      <c r="U208" s="908"/>
      <c r="V208" s="897"/>
      <c r="W208" s="897"/>
      <c r="X208" s="897"/>
      <c r="Y208" s="897"/>
    </row>
    <row r="209" spans="1:25" ht="12.75" customHeight="1">
      <c r="A209" s="913"/>
      <c r="B209" s="903"/>
      <c r="C209" s="904"/>
      <c r="D209" s="895"/>
      <c r="E209" s="908"/>
      <c r="F209" s="908"/>
      <c r="G209" s="897"/>
      <c r="H209" s="904"/>
      <c r="I209" s="895"/>
      <c r="J209" s="908"/>
      <c r="K209" s="908"/>
      <c r="L209" s="897"/>
      <c r="M209" s="904"/>
      <c r="N209" s="895"/>
      <c r="O209" s="908"/>
      <c r="P209" s="908"/>
      <c r="Q209" s="897"/>
      <c r="R209" s="904"/>
      <c r="S209" s="895"/>
      <c r="T209" s="908"/>
      <c r="U209" s="908"/>
      <c r="V209" s="897"/>
      <c r="W209" s="897"/>
      <c r="X209" s="897"/>
      <c r="Y209" s="897"/>
    </row>
    <row r="210" spans="1:25" ht="12.75" customHeight="1">
      <c r="A210" s="913"/>
      <c r="B210" s="903"/>
      <c r="C210" s="904"/>
      <c r="D210" s="895"/>
      <c r="E210" s="908"/>
      <c r="F210" s="908"/>
      <c r="G210" s="897"/>
      <c r="H210" s="904"/>
      <c r="I210" s="895"/>
      <c r="J210" s="908"/>
      <c r="K210" s="908"/>
      <c r="L210" s="897"/>
      <c r="M210" s="904"/>
      <c r="N210" s="895"/>
      <c r="O210" s="908"/>
      <c r="P210" s="908"/>
      <c r="Q210" s="897"/>
      <c r="R210" s="904"/>
      <c r="S210" s="895"/>
      <c r="T210" s="908"/>
      <c r="U210" s="908"/>
      <c r="V210" s="897"/>
      <c r="W210" s="897"/>
      <c r="X210" s="897"/>
      <c r="Y210" s="897"/>
    </row>
    <row r="211" spans="1:25" ht="12.75" customHeight="1">
      <c r="A211" s="913"/>
      <c r="B211" s="903"/>
      <c r="C211" s="904"/>
      <c r="D211" s="895"/>
      <c r="E211" s="908"/>
      <c r="F211" s="908"/>
      <c r="G211" s="897"/>
      <c r="H211" s="904"/>
      <c r="I211" s="895"/>
      <c r="J211" s="908"/>
      <c r="K211" s="908"/>
      <c r="L211" s="897"/>
      <c r="M211" s="904"/>
      <c r="N211" s="895"/>
      <c r="O211" s="908"/>
      <c r="P211" s="908"/>
      <c r="Q211" s="897"/>
      <c r="R211" s="904"/>
      <c r="S211" s="895"/>
      <c r="T211" s="908"/>
      <c r="U211" s="908"/>
      <c r="V211" s="897"/>
      <c r="W211" s="897"/>
      <c r="X211" s="897"/>
      <c r="Y211" s="897"/>
    </row>
    <row r="212" spans="1:25" ht="12.75" customHeight="1">
      <c r="A212" s="913"/>
      <c r="B212" s="903"/>
      <c r="C212" s="904"/>
      <c r="D212" s="895"/>
      <c r="E212" s="908"/>
      <c r="F212" s="908"/>
      <c r="G212" s="897"/>
      <c r="H212" s="904"/>
      <c r="I212" s="895"/>
      <c r="J212" s="908"/>
      <c r="K212" s="908"/>
      <c r="L212" s="897"/>
      <c r="M212" s="904"/>
      <c r="N212" s="895"/>
      <c r="O212" s="908"/>
      <c r="P212" s="908"/>
      <c r="Q212" s="897"/>
      <c r="R212" s="904"/>
      <c r="S212" s="895"/>
      <c r="T212" s="908"/>
      <c r="U212" s="908"/>
      <c r="V212" s="897"/>
      <c r="W212" s="897"/>
      <c r="X212" s="897"/>
      <c r="Y212" s="897"/>
    </row>
    <row r="213" spans="1:25" ht="12.75" customHeight="1">
      <c r="A213" s="913"/>
      <c r="B213" s="903"/>
      <c r="C213" s="904"/>
      <c r="D213" s="895"/>
      <c r="E213" s="908"/>
      <c r="F213" s="908"/>
      <c r="G213" s="897"/>
      <c r="H213" s="904"/>
      <c r="I213" s="895"/>
      <c r="J213" s="908"/>
      <c r="K213" s="908"/>
      <c r="L213" s="897"/>
      <c r="M213" s="904"/>
      <c r="N213" s="895"/>
      <c r="O213" s="908"/>
      <c r="P213" s="908"/>
      <c r="Q213" s="897"/>
      <c r="R213" s="904"/>
      <c r="S213" s="895"/>
      <c r="T213" s="908"/>
      <c r="U213" s="908"/>
      <c r="V213" s="897"/>
      <c r="W213" s="897"/>
      <c r="X213" s="897"/>
      <c r="Y213" s="897"/>
    </row>
    <row r="214" spans="1:25" ht="12.75" customHeight="1">
      <c r="A214" s="913"/>
      <c r="B214" s="903"/>
      <c r="C214" s="904"/>
      <c r="D214" s="895"/>
      <c r="E214" s="908"/>
      <c r="F214" s="908"/>
      <c r="G214" s="897"/>
      <c r="H214" s="904"/>
      <c r="I214" s="895"/>
      <c r="J214" s="908"/>
      <c r="K214" s="908"/>
      <c r="L214" s="897"/>
      <c r="M214" s="904"/>
      <c r="N214" s="895"/>
      <c r="O214" s="908"/>
      <c r="P214" s="908"/>
      <c r="Q214" s="897"/>
      <c r="R214" s="904"/>
      <c r="S214" s="895"/>
      <c r="T214" s="908"/>
      <c r="U214" s="908"/>
      <c r="V214" s="897"/>
      <c r="W214" s="897"/>
      <c r="X214" s="897"/>
      <c r="Y214" s="897"/>
    </row>
    <row r="215" spans="1:25" ht="12.75" customHeight="1">
      <c r="A215" s="913"/>
      <c r="B215" s="903"/>
      <c r="C215" s="904"/>
      <c r="D215" s="895"/>
      <c r="E215" s="908"/>
      <c r="F215" s="908"/>
      <c r="G215" s="897"/>
      <c r="H215" s="904"/>
      <c r="I215" s="895"/>
      <c r="J215" s="908"/>
      <c r="K215" s="908"/>
      <c r="L215" s="897"/>
      <c r="M215" s="904"/>
      <c r="N215" s="895"/>
      <c r="O215" s="908"/>
      <c r="P215" s="908"/>
      <c r="Q215" s="897"/>
      <c r="R215" s="904"/>
      <c r="S215" s="895"/>
      <c r="T215" s="908"/>
      <c r="U215" s="908"/>
      <c r="V215" s="897"/>
      <c r="W215" s="897"/>
      <c r="X215" s="897"/>
      <c r="Y215" s="897"/>
    </row>
    <row r="216" spans="1:25" ht="12.75" customHeight="1">
      <c r="A216" s="913"/>
      <c r="B216" s="903"/>
      <c r="C216" s="904"/>
      <c r="D216" s="895"/>
      <c r="E216" s="908"/>
      <c r="F216" s="908"/>
      <c r="G216" s="897"/>
      <c r="H216" s="904"/>
      <c r="I216" s="895"/>
      <c r="J216" s="908"/>
      <c r="K216" s="908"/>
      <c r="L216" s="897"/>
      <c r="M216" s="904"/>
      <c r="N216" s="895"/>
      <c r="O216" s="908"/>
      <c r="P216" s="908"/>
      <c r="Q216" s="897"/>
      <c r="R216" s="904"/>
      <c r="S216" s="895"/>
      <c r="T216" s="908"/>
      <c r="U216" s="908"/>
      <c r="V216" s="897"/>
      <c r="W216" s="897"/>
      <c r="X216" s="897"/>
      <c r="Y216" s="897"/>
    </row>
    <row r="217" spans="1:25" ht="12.75" customHeight="1">
      <c r="A217" s="913"/>
      <c r="B217" s="903"/>
      <c r="C217" s="904"/>
      <c r="D217" s="895"/>
      <c r="E217" s="908"/>
      <c r="F217" s="908"/>
      <c r="G217" s="897"/>
      <c r="H217" s="904"/>
      <c r="I217" s="895"/>
      <c r="J217" s="908"/>
      <c r="K217" s="908"/>
      <c r="L217" s="897"/>
      <c r="M217" s="904"/>
      <c r="N217" s="895"/>
      <c r="O217" s="908"/>
      <c r="P217" s="908"/>
      <c r="Q217" s="897"/>
      <c r="R217" s="904"/>
      <c r="S217" s="895"/>
      <c r="T217" s="908"/>
      <c r="U217" s="908"/>
      <c r="V217" s="897"/>
      <c r="W217" s="897"/>
      <c r="X217" s="897"/>
      <c r="Y217" s="897"/>
    </row>
    <row r="218" spans="1:25" ht="12.75" customHeight="1">
      <c r="A218" s="913"/>
      <c r="B218" s="903"/>
      <c r="C218" s="904"/>
      <c r="D218" s="895"/>
      <c r="E218" s="908"/>
      <c r="F218" s="908"/>
      <c r="G218" s="897"/>
      <c r="H218" s="904"/>
      <c r="I218" s="895"/>
      <c r="J218" s="908"/>
      <c r="K218" s="908"/>
      <c r="L218" s="897"/>
      <c r="M218" s="904"/>
      <c r="N218" s="895"/>
      <c r="O218" s="908"/>
      <c r="P218" s="908"/>
      <c r="Q218" s="897"/>
      <c r="R218" s="904"/>
      <c r="S218" s="895"/>
      <c r="T218" s="908"/>
      <c r="U218" s="908"/>
      <c r="V218" s="897"/>
      <c r="W218" s="897"/>
      <c r="X218" s="897"/>
      <c r="Y218" s="897"/>
    </row>
    <row r="219" spans="1:25" ht="12.75" customHeight="1">
      <c r="A219" s="913"/>
      <c r="B219" s="903"/>
      <c r="C219" s="904"/>
      <c r="D219" s="895"/>
      <c r="E219" s="908"/>
      <c r="F219" s="908"/>
      <c r="G219" s="897"/>
      <c r="H219" s="904"/>
      <c r="I219" s="895"/>
      <c r="J219" s="908"/>
      <c r="K219" s="908"/>
      <c r="L219" s="897"/>
      <c r="M219" s="904"/>
      <c r="N219" s="895"/>
      <c r="O219" s="908"/>
      <c r="P219" s="908"/>
      <c r="Q219" s="897"/>
      <c r="R219" s="904"/>
      <c r="S219" s="895"/>
      <c r="T219" s="908"/>
      <c r="U219" s="908"/>
      <c r="V219" s="897"/>
      <c r="W219" s="897"/>
      <c r="X219" s="897"/>
      <c r="Y219" s="897"/>
    </row>
    <row r="220" spans="1:25" ht="12.75" customHeight="1">
      <c r="A220" s="913"/>
      <c r="B220" s="903"/>
      <c r="C220" s="904"/>
      <c r="D220" s="895"/>
      <c r="E220" s="908"/>
      <c r="F220" s="908"/>
      <c r="G220" s="897"/>
      <c r="H220" s="904"/>
      <c r="I220" s="895"/>
      <c r="J220" s="908"/>
      <c r="K220" s="908"/>
      <c r="L220" s="897"/>
      <c r="M220" s="904"/>
      <c r="N220" s="895"/>
      <c r="O220" s="908"/>
      <c r="P220" s="908"/>
      <c r="Q220" s="897"/>
      <c r="R220" s="904"/>
      <c r="S220" s="895"/>
      <c r="T220" s="908"/>
      <c r="U220" s="908"/>
      <c r="V220" s="897"/>
      <c r="W220" s="897"/>
      <c r="X220" s="897"/>
      <c r="Y220" s="897"/>
    </row>
    <row r="221" spans="1:25" ht="12.75" customHeight="1">
      <c r="A221" s="913"/>
      <c r="B221" s="903"/>
      <c r="C221" s="904"/>
      <c r="D221" s="895"/>
      <c r="E221" s="908"/>
      <c r="F221" s="908"/>
      <c r="G221" s="897"/>
      <c r="H221" s="904"/>
      <c r="I221" s="895"/>
      <c r="J221" s="908"/>
      <c r="K221" s="908"/>
      <c r="L221" s="897"/>
      <c r="M221" s="904"/>
      <c r="N221" s="895"/>
      <c r="O221" s="908"/>
      <c r="P221" s="908"/>
      <c r="Q221" s="897"/>
      <c r="R221" s="904"/>
      <c r="S221" s="895"/>
      <c r="T221" s="908"/>
      <c r="U221" s="908"/>
      <c r="V221" s="897"/>
      <c r="W221" s="897"/>
      <c r="X221" s="897"/>
      <c r="Y221" s="897"/>
    </row>
    <row r="222" spans="1:25" ht="12.75" customHeight="1">
      <c r="A222" s="913"/>
      <c r="B222" s="903"/>
      <c r="C222" s="904"/>
      <c r="D222" s="895"/>
      <c r="E222" s="908"/>
      <c r="F222" s="908"/>
      <c r="G222" s="897"/>
      <c r="H222" s="904"/>
      <c r="I222" s="895"/>
      <c r="J222" s="908"/>
      <c r="K222" s="908"/>
      <c r="L222" s="897"/>
      <c r="M222" s="904"/>
      <c r="N222" s="895"/>
      <c r="O222" s="908"/>
      <c r="P222" s="908"/>
      <c r="Q222" s="897"/>
      <c r="R222" s="904"/>
      <c r="S222" s="895"/>
      <c r="T222" s="908"/>
      <c r="U222" s="908"/>
      <c r="V222" s="897"/>
      <c r="W222" s="897"/>
      <c r="X222" s="897"/>
      <c r="Y222" s="897"/>
    </row>
    <row r="223" spans="1:25" ht="12.75" customHeight="1">
      <c r="A223" s="913"/>
      <c r="B223" s="903"/>
      <c r="C223" s="904"/>
      <c r="D223" s="895"/>
      <c r="E223" s="908"/>
      <c r="F223" s="908"/>
      <c r="G223" s="897"/>
      <c r="H223" s="904"/>
      <c r="I223" s="895"/>
      <c r="J223" s="908"/>
      <c r="K223" s="908"/>
      <c r="L223" s="897"/>
      <c r="M223" s="904"/>
      <c r="N223" s="895"/>
      <c r="O223" s="908"/>
      <c r="P223" s="908"/>
      <c r="Q223" s="897"/>
      <c r="R223" s="904"/>
      <c r="S223" s="895"/>
      <c r="T223" s="908"/>
      <c r="U223" s="908"/>
      <c r="V223" s="897"/>
      <c r="W223" s="897"/>
      <c r="X223" s="897"/>
      <c r="Y223" s="897"/>
    </row>
    <row r="224" spans="1:25" ht="12.75" customHeight="1">
      <c r="A224" s="913"/>
      <c r="B224" s="903"/>
      <c r="C224" s="904"/>
      <c r="D224" s="895"/>
      <c r="E224" s="908"/>
      <c r="F224" s="908"/>
      <c r="G224" s="897"/>
      <c r="H224" s="904"/>
      <c r="I224" s="895"/>
      <c r="J224" s="908"/>
      <c r="K224" s="908"/>
      <c r="L224" s="897"/>
      <c r="M224" s="904"/>
      <c r="N224" s="895"/>
      <c r="O224" s="908"/>
      <c r="P224" s="908"/>
      <c r="Q224" s="897"/>
      <c r="R224" s="904"/>
      <c r="S224" s="895"/>
      <c r="T224" s="908"/>
      <c r="U224" s="908"/>
      <c r="V224" s="897"/>
      <c r="W224" s="897"/>
      <c r="X224" s="897"/>
      <c r="Y224" s="897"/>
    </row>
    <row r="225" spans="1:25" ht="12.75" customHeight="1">
      <c r="A225" s="913"/>
      <c r="B225" s="903"/>
      <c r="C225" s="904"/>
      <c r="D225" s="895"/>
      <c r="E225" s="908"/>
      <c r="F225" s="908"/>
      <c r="G225" s="897"/>
      <c r="H225" s="904"/>
      <c r="I225" s="895"/>
      <c r="J225" s="908"/>
      <c r="K225" s="908"/>
      <c r="L225" s="897"/>
      <c r="M225" s="904"/>
      <c r="N225" s="895"/>
      <c r="O225" s="908"/>
      <c r="P225" s="908"/>
      <c r="Q225" s="897"/>
      <c r="R225" s="904"/>
      <c r="S225" s="895"/>
      <c r="T225" s="908"/>
      <c r="U225" s="908"/>
      <c r="V225" s="897"/>
      <c r="W225" s="897"/>
      <c r="X225" s="897"/>
      <c r="Y225" s="897"/>
    </row>
    <row r="226" spans="1:25" ht="12.75" customHeight="1">
      <c r="A226" s="913"/>
      <c r="B226" s="903"/>
      <c r="C226" s="904"/>
      <c r="D226" s="895"/>
      <c r="E226" s="908"/>
      <c r="F226" s="908"/>
      <c r="G226" s="897"/>
      <c r="H226" s="904"/>
      <c r="I226" s="895"/>
      <c r="J226" s="908"/>
      <c r="K226" s="908"/>
      <c r="L226" s="897"/>
      <c r="M226" s="904"/>
      <c r="N226" s="895"/>
      <c r="O226" s="908"/>
      <c r="P226" s="908"/>
      <c r="Q226" s="897"/>
      <c r="R226" s="904"/>
      <c r="S226" s="895"/>
      <c r="T226" s="908"/>
      <c r="U226" s="908"/>
      <c r="V226" s="897"/>
      <c r="W226" s="897"/>
      <c r="X226" s="897"/>
      <c r="Y226" s="897"/>
    </row>
    <row r="227" spans="1:25" ht="12.75" customHeight="1">
      <c r="A227" s="913"/>
      <c r="B227" s="903"/>
      <c r="C227" s="904"/>
      <c r="D227" s="895"/>
      <c r="E227" s="908"/>
      <c r="F227" s="908"/>
      <c r="G227" s="897"/>
      <c r="H227" s="904"/>
      <c r="I227" s="895"/>
      <c r="J227" s="908"/>
      <c r="K227" s="908"/>
      <c r="L227" s="897"/>
      <c r="M227" s="904"/>
      <c r="N227" s="895"/>
      <c r="O227" s="908"/>
      <c r="P227" s="908"/>
      <c r="Q227" s="897"/>
      <c r="R227" s="904"/>
      <c r="S227" s="895"/>
      <c r="T227" s="908"/>
      <c r="U227" s="908"/>
      <c r="V227" s="897"/>
      <c r="W227" s="897"/>
      <c r="X227" s="897"/>
      <c r="Y227" s="897"/>
    </row>
    <row r="228" spans="1:25" ht="12.75" customHeight="1">
      <c r="A228" s="913"/>
      <c r="B228" s="903"/>
      <c r="C228" s="904"/>
      <c r="D228" s="895"/>
      <c r="E228" s="908"/>
      <c r="F228" s="908"/>
      <c r="G228" s="897"/>
      <c r="H228" s="904"/>
      <c r="I228" s="895"/>
      <c r="J228" s="908"/>
      <c r="K228" s="908"/>
      <c r="L228" s="897"/>
      <c r="M228" s="904"/>
      <c r="N228" s="895"/>
      <c r="O228" s="908"/>
      <c r="P228" s="908"/>
      <c r="Q228" s="897"/>
      <c r="R228" s="904"/>
      <c r="S228" s="895"/>
      <c r="T228" s="908"/>
      <c r="U228" s="908"/>
      <c r="V228" s="897"/>
      <c r="W228" s="897"/>
      <c r="X228" s="897"/>
      <c r="Y228" s="897"/>
    </row>
    <row r="229" spans="1:25" ht="12.75" customHeight="1">
      <c r="A229" s="913"/>
      <c r="B229" s="903"/>
      <c r="C229" s="904"/>
      <c r="D229" s="895"/>
      <c r="E229" s="908"/>
      <c r="F229" s="908"/>
      <c r="G229" s="897"/>
      <c r="H229" s="904"/>
      <c r="I229" s="895"/>
      <c r="J229" s="908"/>
      <c r="K229" s="908"/>
      <c r="L229" s="897"/>
      <c r="M229" s="904"/>
      <c r="N229" s="895"/>
      <c r="O229" s="908"/>
      <c r="P229" s="908"/>
      <c r="Q229" s="897"/>
      <c r="R229" s="904"/>
      <c r="S229" s="895"/>
      <c r="T229" s="908"/>
      <c r="U229" s="908"/>
      <c r="V229" s="897"/>
      <c r="W229" s="897"/>
      <c r="X229" s="897"/>
      <c r="Y229" s="897"/>
    </row>
    <row r="230" spans="1:25" ht="12.75" customHeight="1">
      <c r="A230" s="913"/>
      <c r="B230" s="903"/>
      <c r="C230" s="904"/>
      <c r="D230" s="895"/>
      <c r="E230" s="908"/>
      <c r="F230" s="908"/>
      <c r="G230" s="897"/>
      <c r="H230" s="904"/>
      <c r="I230" s="895"/>
      <c r="J230" s="908"/>
      <c r="K230" s="908"/>
      <c r="L230" s="897"/>
      <c r="M230" s="904"/>
      <c r="N230" s="895"/>
      <c r="O230" s="908"/>
      <c r="P230" s="908"/>
      <c r="Q230" s="897"/>
      <c r="R230" s="904"/>
      <c r="S230" s="895"/>
      <c r="T230" s="908"/>
      <c r="U230" s="908"/>
      <c r="V230" s="897"/>
      <c r="W230" s="897"/>
      <c r="X230" s="897"/>
      <c r="Y230" s="897"/>
    </row>
    <row r="231" spans="1:25" ht="12.75" customHeight="1">
      <c r="A231" s="913"/>
      <c r="B231" s="903"/>
      <c r="C231" s="904"/>
      <c r="D231" s="895"/>
      <c r="E231" s="908"/>
      <c r="F231" s="908"/>
      <c r="G231" s="897"/>
      <c r="H231" s="904"/>
      <c r="I231" s="895"/>
      <c r="J231" s="908"/>
      <c r="K231" s="908"/>
      <c r="L231" s="897"/>
      <c r="M231" s="904"/>
      <c r="N231" s="895"/>
      <c r="O231" s="908"/>
      <c r="P231" s="908"/>
      <c r="Q231" s="897"/>
      <c r="R231" s="904"/>
      <c r="S231" s="895"/>
      <c r="T231" s="908"/>
      <c r="U231" s="908"/>
      <c r="V231" s="897"/>
      <c r="W231" s="897"/>
      <c r="X231" s="897"/>
      <c r="Y231" s="897"/>
    </row>
    <row r="232" spans="1:25" ht="12.75" customHeight="1">
      <c r="A232" s="913"/>
      <c r="B232" s="903"/>
      <c r="C232" s="904"/>
      <c r="D232" s="895"/>
      <c r="E232" s="908"/>
      <c r="F232" s="908"/>
      <c r="G232" s="897"/>
      <c r="H232" s="904"/>
      <c r="I232" s="895"/>
      <c r="J232" s="908"/>
      <c r="K232" s="908"/>
      <c r="L232" s="897"/>
      <c r="M232" s="904"/>
      <c r="N232" s="895"/>
      <c r="O232" s="908"/>
      <c r="P232" s="908"/>
      <c r="Q232" s="897"/>
      <c r="R232" s="904"/>
      <c r="S232" s="895"/>
      <c r="T232" s="908"/>
      <c r="U232" s="908"/>
      <c r="V232" s="897"/>
      <c r="W232" s="897"/>
      <c r="X232" s="897"/>
      <c r="Y232" s="897"/>
    </row>
    <row r="233" spans="1:25" ht="12.75" customHeight="1">
      <c r="A233" s="913"/>
      <c r="B233" s="903"/>
      <c r="C233" s="904"/>
      <c r="D233" s="895"/>
      <c r="E233" s="908"/>
      <c r="F233" s="908"/>
      <c r="G233" s="897"/>
      <c r="H233" s="904"/>
      <c r="I233" s="895"/>
      <c r="J233" s="908"/>
      <c r="K233" s="908"/>
      <c r="L233" s="897"/>
      <c r="M233" s="904"/>
      <c r="N233" s="895"/>
      <c r="O233" s="908"/>
      <c r="P233" s="908"/>
      <c r="Q233" s="897"/>
      <c r="R233" s="904"/>
      <c r="S233" s="895"/>
      <c r="T233" s="908"/>
      <c r="U233" s="908"/>
      <c r="V233" s="897"/>
      <c r="W233" s="897"/>
      <c r="X233" s="897"/>
      <c r="Y233" s="897"/>
    </row>
    <row r="234" spans="1:25" ht="12.75" customHeight="1">
      <c r="A234" s="913"/>
      <c r="B234" s="903"/>
      <c r="C234" s="904"/>
      <c r="D234" s="895"/>
      <c r="E234" s="908"/>
      <c r="F234" s="908"/>
      <c r="G234" s="897"/>
      <c r="H234" s="904"/>
      <c r="I234" s="895"/>
      <c r="J234" s="908"/>
      <c r="K234" s="908"/>
      <c r="L234" s="897"/>
      <c r="M234" s="904"/>
      <c r="N234" s="895"/>
      <c r="O234" s="908"/>
      <c r="P234" s="908"/>
      <c r="Q234" s="897"/>
      <c r="R234" s="904"/>
      <c r="S234" s="895"/>
      <c r="T234" s="908"/>
      <c r="U234" s="908"/>
      <c r="V234" s="897"/>
      <c r="W234" s="897"/>
      <c r="X234" s="897"/>
      <c r="Y234" s="897"/>
    </row>
    <row r="235" spans="1:25" ht="12.75" customHeight="1">
      <c r="A235" s="913"/>
      <c r="B235" s="903"/>
      <c r="C235" s="904"/>
      <c r="D235" s="895"/>
      <c r="E235" s="908"/>
      <c r="F235" s="908"/>
      <c r="G235" s="897"/>
      <c r="H235" s="904"/>
      <c r="I235" s="895"/>
      <c r="J235" s="908"/>
      <c r="K235" s="908"/>
      <c r="L235" s="897"/>
      <c r="M235" s="904"/>
      <c r="N235" s="895"/>
      <c r="O235" s="908"/>
      <c r="P235" s="908"/>
      <c r="Q235" s="897"/>
      <c r="R235" s="904"/>
      <c r="S235" s="895"/>
      <c r="T235" s="908"/>
      <c r="U235" s="908"/>
      <c r="V235" s="897"/>
      <c r="W235" s="897"/>
      <c r="X235" s="897"/>
      <c r="Y235" s="897"/>
    </row>
    <row r="236" spans="1:25" ht="12.75" customHeight="1">
      <c r="A236" s="913"/>
      <c r="B236" s="903"/>
      <c r="C236" s="904"/>
      <c r="D236" s="895"/>
      <c r="E236" s="908"/>
      <c r="F236" s="908"/>
      <c r="G236" s="897"/>
      <c r="H236" s="904"/>
      <c r="I236" s="895"/>
      <c r="J236" s="908"/>
      <c r="K236" s="908"/>
      <c r="L236" s="897"/>
      <c r="M236" s="904"/>
      <c r="N236" s="895"/>
      <c r="O236" s="908"/>
      <c r="P236" s="908"/>
      <c r="Q236" s="897"/>
      <c r="R236" s="904"/>
      <c r="S236" s="895"/>
      <c r="T236" s="908"/>
      <c r="U236" s="908"/>
      <c r="V236" s="897"/>
      <c r="W236" s="897"/>
      <c r="X236" s="897"/>
      <c r="Y236" s="897"/>
    </row>
    <row r="237" spans="1:25" ht="12.75" customHeight="1">
      <c r="A237" s="913"/>
      <c r="B237" s="903"/>
      <c r="C237" s="904"/>
      <c r="D237" s="895"/>
      <c r="E237" s="908"/>
      <c r="F237" s="908"/>
      <c r="G237" s="897"/>
      <c r="H237" s="904"/>
      <c r="I237" s="895"/>
      <c r="J237" s="908"/>
      <c r="K237" s="908"/>
      <c r="L237" s="897"/>
      <c r="M237" s="904"/>
      <c r="N237" s="895"/>
      <c r="O237" s="908"/>
      <c r="P237" s="908"/>
      <c r="Q237" s="897"/>
      <c r="R237" s="904"/>
      <c r="S237" s="895"/>
      <c r="T237" s="908"/>
      <c r="U237" s="908"/>
      <c r="V237" s="897"/>
      <c r="W237" s="897"/>
      <c r="X237" s="897"/>
      <c r="Y237" s="897"/>
    </row>
    <row r="238" spans="1:25" ht="12.75" customHeight="1">
      <c r="A238" s="913"/>
      <c r="B238" s="903"/>
      <c r="C238" s="904"/>
      <c r="D238" s="895"/>
      <c r="E238" s="908"/>
      <c r="F238" s="908"/>
      <c r="G238" s="897"/>
      <c r="H238" s="904"/>
      <c r="I238" s="895"/>
      <c r="J238" s="908"/>
      <c r="K238" s="908"/>
      <c r="L238" s="897"/>
      <c r="M238" s="904"/>
      <c r="N238" s="895"/>
      <c r="O238" s="908"/>
      <c r="P238" s="908"/>
      <c r="Q238" s="897"/>
      <c r="R238" s="904"/>
      <c r="S238" s="895"/>
      <c r="T238" s="908"/>
      <c r="U238" s="908"/>
      <c r="V238" s="897"/>
      <c r="W238" s="897"/>
      <c r="X238" s="897"/>
      <c r="Y238" s="897"/>
    </row>
    <row r="239" spans="1:25" ht="12.75" customHeight="1">
      <c r="A239" s="913"/>
      <c r="B239" s="903"/>
      <c r="C239" s="904"/>
      <c r="D239" s="895"/>
      <c r="E239" s="908"/>
      <c r="F239" s="908"/>
      <c r="G239" s="897"/>
      <c r="H239" s="904"/>
      <c r="I239" s="895"/>
      <c r="J239" s="908"/>
      <c r="K239" s="908"/>
      <c r="L239" s="897"/>
      <c r="M239" s="904"/>
      <c r="N239" s="895"/>
      <c r="O239" s="908"/>
      <c r="P239" s="908"/>
      <c r="Q239" s="897"/>
      <c r="R239" s="904"/>
      <c r="S239" s="895"/>
      <c r="T239" s="908"/>
      <c r="U239" s="908"/>
      <c r="V239" s="897"/>
      <c r="W239" s="897"/>
      <c r="X239" s="897"/>
      <c r="Y239" s="897"/>
    </row>
    <row r="240" spans="1:25" ht="12.75" customHeight="1">
      <c r="A240" s="913"/>
      <c r="B240" s="903"/>
      <c r="C240" s="904"/>
      <c r="D240" s="895"/>
      <c r="E240" s="908"/>
      <c r="F240" s="908"/>
      <c r="G240" s="897"/>
      <c r="H240" s="904"/>
      <c r="I240" s="895"/>
      <c r="J240" s="908"/>
      <c r="K240" s="908"/>
      <c r="L240" s="897"/>
      <c r="M240" s="904"/>
      <c r="N240" s="895"/>
      <c r="O240" s="908"/>
      <c r="P240" s="908"/>
      <c r="Q240" s="897"/>
      <c r="R240" s="904"/>
      <c r="S240" s="895"/>
      <c r="T240" s="908"/>
      <c r="U240" s="908"/>
      <c r="V240" s="897"/>
      <c r="W240" s="897"/>
      <c r="X240" s="897"/>
      <c r="Y240" s="897"/>
    </row>
    <row r="241" spans="1:25" ht="12.75" customHeight="1">
      <c r="A241" s="913"/>
      <c r="B241" s="903"/>
      <c r="C241" s="904"/>
      <c r="D241" s="895"/>
      <c r="E241" s="908"/>
      <c r="F241" s="908"/>
      <c r="G241" s="897"/>
      <c r="H241" s="904"/>
      <c r="I241" s="895"/>
      <c r="J241" s="908"/>
      <c r="K241" s="908"/>
      <c r="L241" s="897"/>
      <c r="M241" s="904"/>
      <c r="N241" s="895"/>
      <c r="O241" s="908"/>
      <c r="P241" s="908"/>
      <c r="Q241" s="897"/>
      <c r="R241" s="904"/>
      <c r="S241" s="895"/>
      <c r="T241" s="908"/>
      <c r="U241" s="908"/>
      <c r="V241" s="897"/>
      <c r="W241" s="897"/>
      <c r="X241" s="897"/>
      <c r="Y241" s="897"/>
    </row>
    <row r="242" spans="1:25" ht="12.75" customHeight="1">
      <c r="A242" s="913"/>
      <c r="B242" s="903"/>
      <c r="C242" s="904"/>
      <c r="D242" s="895"/>
      <c r="E242" s="908"/>
      <c r="F242" s="908"/>
      <c r="G242" s="897"/>
      <c r="H242" s="904"/>
      <c r="I242" s="895"/>
      <c r="J242" s="908"/>
      <c r="K242" s="908"/>
      <c r="L242" s="897"/>
      <c r="M242" s="904"/>
      <c r="N242" s="895"/>
      <c r="O242" s="908"/>
      <c r="P242" s="908"/>
      <c r="Q242" s="897"/>
      <c r="R242" s="904"/>
      <c r="S242" s="895"/>
      <c r="T242" s="908"/>
      <c r="U242" s="908"/>
      <c r="V242" s="897"/>
      <c r="W242" s="897"/>
      <c r="X242" s="897"/>
      <c r="Y242" s="897"/>
    </row>
    <row r="243" spans="1:25" ht="12.75" customHeight="1">
      <c r="A243" s="913"/>
      <c r="B243" s="903"/>
      <c r="C243" s="904"/>
      <c r="D243" s="895"/>
      <c r="E243" s="908"/>
      <c r="F243" s="908"/>
      <c r="G243" s="897"/>
      <c r="H243" s="904"/>
      <c r="I243" s="895"/>
      <c r="J243" s="908"/>
      <c r="K243" s="908"/>
      <c r="L243" s="897"/>
      <c r="M243" s="904"/>
      <c r="N243" s="895"/>
      <c r="O243" s="908"/>
      <c r="P243" s="908"/>
      <c r="Q243" s="897"/>
      <c r="R243" s="904"/>
      <c r="S243" s="895"/>
      <c r="T243" s="908"/>
      <c r="U243" s="908"/>
      <c r="V243" s="897"/>
      <c r="W243" s="897"/>
      <c r="X243" s="897"/>
      <c r="Y243" s="897"/>
    </row>
    <row r="244" spans="1:25" ht="12.75" customHeight="1">
      <c r="A244" s="913"/>
      <c r="B244" s="903"/>
      <c r="C244" s="904"/>
      <c r="D244" s="895"/>
      <c r="E244" s="908"/>
      <c r="F244" s="908"/>
      <c r="G244" s="897"/>
      <c r="H244" s="904"/>
      <c r="I244" s="895"/>
      <c r="J244" s="908"/>
      <c r="K244" s="908"/>
      <c r="L244" s="897"/>
      <c r="M244" s="904"/>
      <c r="N244" s="895"/>
      <c r="O244" s="908"/>
      <c r="P244" s="908"/>
      <c r="Q244" s="897"/>
      <c r="R244" s="904"/>
      <c r="S244" s="895"/>
      <c r="T244" s="908"/>
      <c r="U244" s="908"/>
      <c r="V244" s="897"/>
      <c r="W244" s="897"/>
      <c r="X244" s="897"/>
      <c r="Y244" s="897"/>
    </row>
    <row r="245" spans="1:25" ht="12.75" customHeight="1">
      <c r="A245" s="913"/>
      <c r="B245" s="903"/>
      <c r="C245" s="904"/>
      <c r="D245" s="895"/>
      <c r="E245" s="908"/>
      <c r="F245" s="908"/>
      <c r="G245" s="897"/>
      <c r="H245" s="904"/>
      <c r="I245" s="895"/>
      <c r="J245" s="908"/>
      <c r="K245" s="908"/>
      <c r="L245" s="897"/>
      <c r="M245" s="904"/>
      <c r="N245" s="895"/>
      <c r="O245" s="908"/>
      <c r="P245" s="908"/>
      <c r="Q245" s="897"/>
      <c r="R245" s="904"/>
      <c r="S245" s="895"/>
      <c r="T245" s="908"/>
      <c r="U245" s="908"/>
      <c r="V245" s="897"/>
      <c r="W245" s="897"/>
      <c r="X245" s="897"/>
      <c r="Y245" s="897"/>
    </row>
    <row r="246" spans="1:25" ht="12.75" customHeight="1">
      <c r="A246" s="913"/>
      <c r="B246" s="903"/>
      <c r="C246" s="904"/>
      <c r="D246" s="895"/>
      <c r="E246" s="908"/>
      <c r="F246" s="908"/>
      <c r="G246" s="897"/>
      <c r="H246" s="904"/>
      <c r="I246" s="895"/>
      <c r="J246" s="908"/>
      <c r="K246" s="908"/>
      <c r="L246" s="897"/>
      <c r="M246" s="904"/>
      <c r="N246" s="895"/>
      <c r="O246" s="908"/>
      <c r="P246" s="908"/>
      <c r="Q246" s="897"/>
      <c r="R246" s="904"/>
      <c r="S246" s="895"/>
      <c r="T246" s="908"/>
      <c r="U246" s="908"/>
      <c r="V246" s="897"/>
      <c r="W246" s="897"/>
      <c r="X246" s="897"/>
      <c r="Y246" s="897"/>
    </row>
    <row r="247" spans="1:25" ht="12.75" customHeight="1">
      <c r="A247" s="913"/>
      <c r="B247" s="903"/>
      <c r="C247" s="904"/>
      <c r="D247" s="895"/>
      <c r="E247" s="908"/>
      <c r="F247" s="908"/>
      <c r="G247" s="897"/>
      <c r="H247" s="904"/>
      <c r="I247" s="895"/>
      <c r="J247" s="908"/>
      <c r="K247" s="908"/>
      <c r="L247" s="897"/>
      <c r="M247" s="904"/>
      <c r="N247" s="895"/>
      <c r="O247" s="908"/>
      <c r="P247" s="908"/>
      <c r="Q247" s="897"/>
      <c r="R247" s="904"/>
      <c r="S247" s="895"/>
      <c r="T247" s="908"/>
      <c r="U247" s="908"/>
      <c r="V247" s="897"/>
      <c r="W247" s="897"/>
      <c r="X247" s="897"/>
      <c r="Y247" s="897"/>
    </row>
    <row r="248" spans="1:25" ht="12.75" customHeight="1">
      <c r="A248" s="913"/>
      <c r="B248" s="903"/>
      <c r="C248" s="904"/>
      <c r="D248" s="895"/>
      <c r="E248" s="908"/>
      <c r="F248" s="908"/>
      <c r="G248" s="897"/>
      <c r="H248" s="904"/>
      <c r="I248" s="895"/>
      <c r="J248" s="908"/>
      <c r="K248" s="908"/>
      <c r="L248" s="897"/>
      <c r="M248" s="904"/>
      <c r="N248" s="895"/>
      <c r="O248" s="908"/>
      <c r="P248" s="908"/>
      <c r="Q248" s="897"/>
      <c r="R248" s="904"/>
      <c r="S248" s="895"/>
      <c r="T248" s="908"/>
      <c r="U248" s="908"/>
      <c r="V248" s="897"/>
      <c r="W248" s="897"/>
      <c r="X248" s="897"/>
      <c r="Y248" s="897"/>
    </row>
    <row r="249" spans="1:25" ht="12.75" customHeight="1">
      <c r="A249" s="913"/>
      <c r="B249" s="903"/>
      <c r="C249" s="904"/>
      <c r="D249" s="895"/>
      <c r="E249" s="908"/>
      <c r="F249" s="908"/>
      <c r="G249" s="897"/>
      <c r="H249" s="904"/>
      <c r="I249" s="895"/>
      <c r="J249" s="908"/>
      <c r="K249" s="908"/>
      <c r="L249" s="897"/>
      <c r="M249" s="904"/>
      <c r="N249" s="895"/>
      <c r="O249" s="908"/>
      <c r="P249" s="908"/>
      <c r="Q249" s="897"/>
      <c r="R249" s="904"/>
      <c r="S249" s="895"/>
      <c r="T249" s="908"/>
      <c r="U249" s="908"/>
      <c r="V249" s="897"/>
      <c r="W249" s="897"/>
      <c r="X249" s="897"/>
      <c r="Y249" s="897"/>
    </row>
    <row r="250" spans="1:25" ht="12.75" customHeight="1">
      <c r="A250" s="913"/>
      <c r="B250" s="903"/>
      <c r="C250" s="904"/>
      <c r="D250" s="895"/>
      <c r="E250" s="908"/>
      <c r="F250" s="908"/>
      <c r="G250" s="897"/>
      <c r="H250" s="904"/>
      <c r="I250" s="895"/>
      <c r="J250" s="908"/>
      <c r="K250" s="908"/>
      <c r="L250" s="897"/>
      <c r="M250" s="904"/>
      <c r="N250" s="895"/>
      <c r="O250" s="908"/>
      <c r="P250" s="908"/>
      <c r="Q250" s="897"/>
      <c r="R250" s="904"/>
      <c r="S250" s="895"/>
      <c r="T250" s="908"/>
      <c r="U250" s="908"/>
      <c r="V250" s="897"/>
      <c r="W250" s="897"/>
      <c r="X250" s="897"/>
      <c r="Y250" s="897"/>
    </row>
    <row r="251" spans="1:25" ht="12.75" customHeight="1">
      <c r="A251" s="913"/>
      <c r="B251" s="903"/>
      <c r="C251" s="904"/>
      <c r="D251" s="895"/>
      <c r="E251" s="908"/>
      <c r="F251" s="908"/>
      <c r="G251" s="897"/>
      <c r="H251" s="904"/>
      <c r="I251" s="895"/>
      <c r="J251" s="908"/>
      <c r="K251" s="908"/>
      <c r="L251" s="897"/>
      <c r="M251" s="904"/>
      <c r="N251" s="895"/>
      <c r="O251" s="908"/>
      <c r="P251" s="908"/>
      <c r="Q251" s="897"/>
      <c r="R251" s="904"/>
      <c r="S251" s="895"/>
      <c r="T251" s="908"/>
      <c r="U251" s="908"/>
      <c r="V251" s="897"/>
      <c r="W251" s="897"/>
      <c r="X251" s="897"/>
      <c r="Y251" s="897"/>
    </row>
    <row r="252" spans="1:25" ht="12.75" customHeight="1">
      <c r="A252" s="913"/>
      <c r="B252" s="903"/>
      <c r="C252" s="904"/>
      <c r="D252" s="895"/>
      <c r="E252" s="908"/>
      <c r="F252" s="908"/>
      <c r="G252" s="897"/>
      <c r="H252" s="904"/>
      <c r="I252" s="895"/>
      <c r="J252" s="908"/>
      <c r="K252" s="908"/>
      <c r="L252" s="897"/>
      <c r="M252" s="904"/>
      <c r="N252" s="895"/>
      <c r="O252" s="908"/>
      <c r="P252" s="908"/>
      <c r="Q252" s="897"/>
      <c r="R252" s="904"/>
      <c r="S252" s="895"/>
      <c r="T252" s="908"/>
      <c r="U252" s="908"/>
      <c r="V252" s="897"/>
      <c r="W252" s="897"/>
      <c r="X252" s="897"/>
      <c r="Y252" s="897"/>
    </row>
    <row r="253" spans="1:25" ht="12.75" customHeight="1">
      <c r="A253" s="913"/>
      <c r="B253" s="903"/>
      <c r="C253" s="904"/>
      <c r="D253" s="895"/>
      <c r="E253" s="908"/>
      <c r="F253" s="908"/>
      <c r="G253" s="897"/>
      <c r="H253" s="904"/>
      <c r="I253" s="895"/>
      <c r="J253" s="908"/>
      <c r="K253" s="908"/>
      <c r="L253" s="897"/>
      <c r="M253" s="904"/>
      <c r="N253" s="895"/>
      <c r="O253" s="908"/>
      <c r="P253" s="908"/>
      <c r="Q253" s="897"/>
      <c r="R253" s="904"/>
      <c r="S253" s="895"/>
      <c r="T253" s="908"/>
      <c r="U253" s="908"/>
      <c r="V253" s="897"/>
      <c r="W253" s="897"/>
      <c r="X253" s="897"/>
      <c r="Y253" s="897"/>
    </row>
    <row r="254" spans="1:25" ht="12.75" customHeight="1">
      <c r="A254" s="913"/>
      <c r="B254" s="903"/>
      <c r="C254" s="904"/>
      <c r="D254" s="895"/>
      <c r="E254" s="908"/>
      <c r="F254" s="908"/>
      <c r="G254" s="897"/>
      <c r="H254" s="904"/>
      <c r="I254" s="895"/>
      <c r="J254" s="908"/>
      <c r="K254" s="908"/>
      <c r="L254" s="897"/>
      <c r="M254" s="904"/>
      <c r="N254" s="895"/>
      <c r="O254" s="908"/>
      <c r="P254" s="908"/>
      <c r="Q254" s="897"/>
      <c r="R254" s="904"/>
      <c r="S254" s="895"/>
      <c r="T254" s="908"/>
      <c r="U254" s="908"/>
      <c r="V254" s="897"/>
      <c r="W254" s="897"/>
      <c r="X254" s="897"/>
      <c r="Y254" s="897"/>
    </row>
    <row r="255" spans="1:25" ht="12.75" customHeight="1">
      <c r="A255" s="913"/>
      <c r="B255" s="903"/>
      <c r="C255" s="904"/>
      <c r="D255" s="895"/>
      <c r="E255" s="908"/>
      <c r="F255" s="908"/>
      <c r="G255" s="897"/>
      <c r="H255" s="904"/>
      <c r="I255" s="895"/>
      <c r="J255" s="908"/>
      <c r="K255" s="908"/>
      <c r="L255" s="897"/>
      <c r="M255" s="904"/>
      <c r="N255" s="895"/>
      <c r="O255" s="908"/>
      <c r="P255" s="908"/>
      <c r="Q255" s="897"/>
      <c r="R255" s="904"/>
      <c r="S255" s="895"/>
      <c r="T255" s="908"/>
      <c r="U255" s="908"/>
      <c r="V255" s="897"/>
      <c r="W255" s="897"/>
      <c r="X255" s="897"/>
      <c r="Y255" s="897"/>
    </row>
    <row r="256" spans="1:25" ht="12.75" customHeight="1">
      <c r="A256" s="913"/>
      <c r="B256" s="903"/>
      <c r="C256" s="904"/>
      <c r="D256" s="895"/>
      <c r="E256" s="908"/>
      <c r="F256" s="908"/>
      <c r="G256" s="897"/>
      <c r="H256" s="904"/>
      <c r="I256" s="895"/>
      <c r="J256" s="908"/>
      <c r="K256" s="908"/>
      <c r="L256" s="897"/>
      <c r="M256" s="904"/>
      <c r="N256" s="895"/>
      <c r="O256" s="908"/>
      <c r="P256" s="908"/>
      <c r="Q256" s="897"/>
      <c r="R256" s="904"/>
      <c r="S256" s="895"/>
      <c r="T256" s="908"/>
      <c r="U256" s="908"/>
      <c r="V256" s="897"/>
      <c r="W256" s="897"/>
      <c r="X256" s="897"/>
      <c r="Y256" s="897"/>
    </row>
    <row r="257" spans="1:25" ht="12.75" customHeight="1">
      <c r="A257" s="913"/>
      <c r="B257" s="903"/>
      <c r="C257" s="904"/>
      <c r="D257" s="895"/>
      <c r="E257" s="908"/>
      <c r="F257" s="908"/>
      <c r="G257" s="897"/>
      <c r="H257" s="904"/>
      <c r="I257" s="895"/>
      <c r="J257" s="908"/>
      <c r="K257" s="908"/>
      <c r="L257" s="897"/>
      <c r="M257" s="904"/>
      <c r="N257" s="895"/>
      <c r="O257" s="908"/>
      <c r="P257" s="908"/>
      <c r="Q257" s="897"/>
      <c r="R257" s="904"/>
      <c r="S257" s="895"/>
      <c r="T257" s="908"/>
      <c r="U257" s="908"/>
      <c r="V257" s="897"/>
      <c r="W257" s="897"/>
      <c r="X257" s="897"/>
      <c r="Y257" s="897"/>
    </row>
    <row r="258" spans="1:25" ht="12.75" customHeight="1">
      <c r="A258" s="913"/>
      <c r="B258" s="903"/>
      <c r="C258" s="904"/>
      <c r="D258" s="895"/>
      <c r="E258" s="908"/>
      <c r="F258" s="908"/>
      <c r="G258" s="897"/>
      <c r="H258" s="904"/>
      <c r="I258" s="895"/>
      <c r="J258" s="908"/>
      <c r="K258" s="908"/>
      <c r="L258" s="897"/>
      <c r="M258" s="904"/>
      <c r="N258" s="895"/>
      <c r="O258" s="908"/>
      <c r="P258" s="908"/>
      <c r="Q258" s="897"/>
      <c r="R258" s="904"/>
      <c r="S258" s="895"/>
      <c r="T258" s="908"/>
      <c r="U258" s="908"/>
      <c r="V258" s="897"/>
      <c r="W258" s="897"/>
      <c r="X258" s="897"/>
      <c r="Y258" s="897"/>
    </row>
    <row r="259" spans="1:25" ht="12.75" customHeight="1">
      <c r="A259" s="913"/>
      <c r="B259" s="903"/>
      <c r="C259" s="904"/>
      <c r="D259" s="895"/>
      <c r="E259" s="908"/>
      <c r="F259" s="908"/>
      <c r="G259" s="897"/>
      <c r="H259" s="904"/>
      <c r="I259" s="895"/>
      <c r="J259" s="908"/>
      <c r="K259" s="908"/>
      <c r="L259" s="897"/>
      <c r="M259" s="904"/>
      <c r="N259" s="895"/>
      <c r="O259" s="908"/>
      <c r="P259" s="908"/>
      <c r="Q259" s="897"/>
      <c r="R259" s="904"/>
      <c r="S259" s="895"/>
      <c r="T259" s="908"/>
      <c r="U259" s="908"/>
      <c r="V259" s="897"/>
      <c r="W259" s="897"/>
      <c r="X259" s="897"/>
      <c r="Y259" s="897"/>
    </row>
    <row r="260" spans="1:25" ht="12.75" customHeight="1">
      <c r="A260" s="913"/>
      <c r="B260" s="903"/>
      <c r="C260" s="904"/>
      <c r="D260" s="895"/>
      <c r="E260" s="908"/>
      <c r="F260" s="908"/>
      <c r="G260" s="897"/>
      <c r="H260" s="904"/>
      <c r="I260" s="895"/>
      <c r="J260" s="908"/>
      <c r="K260" s="908"/>
      <c r="L260" s="897"/>
      <c r="M260" s="904"/>
      <c r="N260" s="895"/>
      <c r="O260" s="908"/>
      <c r="P260" s="908"/>
      <c r="Q260" s="897"/>
      <c r="R260" s="904"/>
      <c r="S260" s="895"/>
      <c r="T260" s="908"/>
      <c r="U260" s="908"/>
      <c r="V260" s="897"/>
      <c r="W260" s="897"/>
      <c r="X260" s="897"/>
      <c r="Y260" s="897"/>
    </row>
    <row r="261" spans="1:25" ht="12.75" customHeight="1">
      <c r="A261" s="913"/>
      <c r="B261" s="903"/>
      <c r="C261" s="904"/>
      <c r="D261" s="895"/>
      <c r="E261" s="908"/>
      <c r="F261" s="908"/>
      <c r="G261" s="897"/>
      <c r="H261" s="904"/>
      <c r="I261" s="895"/>
      <c r="J261" s="908"/>
      <c r="K261" s="908"/>
      <c r="L261" s="897"/>
      <c r="M261" s="904"/>
      <c r="N261" s="895"/>
      <c r="O261" s="908"/>
      <c r="P261" s="908"/>
      <c r="Q261" s="897"/>
      <c r="R261" s="904"/>
      <c r="S261" s="895"/>
      <c r="T261" s="908"/>
      <c r="U261" s="908"/>
      <c r="V261" s="897"/>
      <c r="W261" s="897"/>
      <c r="X261" s="897"/>
      <c r="Y261" s="897"/>
    </row>
    <row r="262" spans="1:25" ht="12.75" customHeight="1">
      <c r="A262" s="913"/>
      <c r="B262" s="903"/>
      <c r="C262" s="904"/>
      <c r="D262" s="895"/>
      <c r="E262" s="908"/>
      <c r="F262" s="908"/>
      <c r="G262" s="897"/>
      <c r="H262" s="904"/>
      <c r="I262" s="895"/>
      <c r="J262" s="908"/>
      <c r="K262" s="908"/>
      <c r="L262" s="897"/>
      <c r="M262" s="904"/>
      <c r="N262" s="895"/>
      <c r="O262" s="908"/>
      <c r="P262" s="908"/>
      <c r="Q262" s="897"/>
      <c r="R262" s="904"/>
      <c r="S262" s="895"/>
      <c r="T262" s="908"/>
      <c r="U262" s="908"/>
      <c r="V262" s="897"/>
      <c r="W262" s="897"/>
      <c r="X262" s="897"/>
      <c r="Y262" s="897"/>
    </row>
    <row r="263" spans="1:25" ht="12.75" customHeight="1">
      <c r="A263" s="913"/>
      <c r="B263" s="903"/>
      <c r="C263" s="904"/>
      <c r="D263" s="895"/>
      <c r="E263" s="908"/>
      <c r="F263" s="908"/>
      <c r="G263" s="897"/>
      <c r="H263" s="904"/>
      <c r="I263" s="895"/>
      <c r="J263" s="908"/>
      <c r="K263" s="908"/>
      <c r="L263" s="897"/>
      <c r="M263" s="904"/>
      <c r="N263" s="895"/>
      <c r="O263" s="908"/>
      <c r="P263" s="908"/>
      <c r="Q263" s="897"/>
      <c r="R263" s="904"/>
      <c r="S263" s="895"/>
      <c r="T263" s="908"/>
      <c r="U263" s="908"/>
      <c r="V263" s="897"/>
      <c r="W263" s="897"/>
      <c r="X263" s="897"/>
      <c r="Y263" s="897"/>
    </row>
    <row r="264" spans="1:25" ht="12.75" customHeight="1">
      <c r="A264" s="913"/>
      <c r="B264" s="903"/>
      <c r="C264" s="904"/>
      <c r="D264" s="895"/>
      <c r="E264" s="908"/>
      <c r="F264" s="908"/>
      <c r="G264" s="897"/>
      <c r="H264" s="904"/>
      <c r="I264" s="895"/>
      <c r="J264" s="908"/>
      <c r="K264" s="908"/>
      <c r="L264" s="897"/>
      <c r="M264" s="904"/>
      <c r="N264" s="895"/>
      <c r="O264" s="908"/>
      <c r="P264" s="908"/>
      <c r="Q264" s="897"/>
      <c r="R264" s="904"/>
      <c r="S264" s="895"/>
      <c r="T264" s="908"/>
      <c r="U264" s="908"/>
      <c r="V264" s="897"/>
      <c r="W264" s="897"/>
      <c r="X264" s="897"/>
      <c r="Y264" s="897"/>
    </row>
    <row r="265" spans="1:25" ht="12.75" customHeight="1">
      <c r="A265" s="913"/>
      <c r="B265" s="903"/>
      <c r="C265" s="904"/>
      <c r="D265" s="895"/>
      <c r="E265" s="908"/>
      <c r="F265" s="908"/>
      <c r="G265" s="897"/>
      <c r="H265" s="904"/>
      <c r="I265" s="895"/>
      <c r="J265" s="908"/>
      <c r="K265" s="908"/>
      <c r="L265" s="897"/>
      <c r="M265" s="904"/>
      <c r="N265" s="895"/>
      <c r="O265" s="908"/>
      <c r="P265" s="908"/>
      <c r="Q265" s="897"/>
      <c r="R265" s="904"/>
      <c r="S265" s="895"/>
      <c r="T265" s="908"/>
      <c r="U265" s="908"/>
      <c r="V265" s="897"/>
      <c r="W265" s="897"/>
      <c r="X265" s="897"/>
      <c r="Y265" s="897"/>
    </row>
    <row r="266" spans="1:25" ht="12.75" customHeight="1">
      <c r="A266" s="913"/>
      <c r="B266" s="903"/>
      <c r="C266" s="904"/>
      <c r="D266" s="895"/>
      <c r="E266" s="908"/>
      <c r="F266" s="908"/>
      <c r="G266" s="897"/>
      <c r="H266" s="904"/>
      <c r="I266" s="895"/>
      <c r="J266" s="908"/>
      <c r="K266" s="908"/>
      <c r="L266" s="897"/>
      <c r="M266" s="904"/>
      <c r="N266" s="895"/>
      <c r="O266" s="908"/>
      <c r="P266" s="908"/>
      <c r="Q266" s="897"/>
      <c r="R266" s="904"/>
      <c r="S266" s="895"/>
      <c r="T266" s="908"/>
      <c r="U266" s="908"/>
      <c r="V266" s="897"/>
      <c r="W266" s="897"/>
      <c r="X266" s="897"/>
      <c r="Y266" s="897"/>
    </row>
    <row r="267" spans="1:25" ht="12.75" customHeight="1">
      <c r="A267" s="913"/>
      <c r="B267" s="903"/>
      <c r="C267" s="904"/>
      <c r="D267" s="895"/>
      <c r="E267" s="908"/>
      <c r="F267" s="908"/>
      <c r="G267" s="897"/>
      <c r="H267" s="904"/>
      <c r="I267" s="895"/>
      <c r="J267" s="908"/>
      <c r="K267" s="908"/>
      <c r="L267" s="897"/>
      <c r="M267" s="904"/>
      <c r="N267" s="895"/>
      <c r="O267" s="908"/>
      <c r="P267" s="908"/>
      <c r="Q267" s="897"/>
      <c r="R267" s="904"/>
      <c r="S267" s="895"/>
      <c r="T267" s="908"/>
      <c r="U267" s="908"/>
      <c r="V267" s="897"/>
      <c r="W267" s="897"/>
      <c r="X267" s="897"/>
      <c r="Y267" s="897"/>
    </row>
    <row r="268" spans="1:25" ht="12.75" customHeight="1">
      <c r="A268" s="913"/>
      <c r="B268" s="903"/>
      <c r="C268" s="904"/>
      <c r="D268" s="895"/>
      <c r="E268" s="908"/>
      <c r="F268" s="908"/>
      <c r="G268" s="897"/>
      <c r="H268" s="904"/>
      <c r="I268" s="895"/>
      <c r="J268" s="908"/>
      <c r="K268" s="908"/>
      <c r="L268" s="897"/>
      <c r="M268" s="904"/>
      <c r="N268" s="895"/>
      <c r="O268" s="908"/>
      <c r="P268" s="908"/>
      <c r="Q268" s="897"/>
      <c r="R268" s="904"/>
      <c r="S268" s="895"/>
      <c r="T268" s="908"/>
      <c r="U268" s="908"/>
      <c r="V268" s="897"/>
      <c r="W268" s="897"/>
      <c r="X268" s="897"/>
      <c r="Y268" s="897"/>
    </row>
    <row r="269" spans="1:25" ht="12.75" customHeight="1">
      <c r="A269" s="913"/>
      <c r="B269" s="903"/>
      <c r="C269" s="904"/>
      <c r="D269" s="895"/>
      <c r="E269" s="908"/>
      <c r="F269" s="908"/>
      <c r="G269" s="897"/>
      <c r="H269" s="904"/>
      <c r="I269" s="895"/>
      <c r="J269" s="908"/>
      <c r="K269" s="908"/>
      <c r="L269" s="897"/>
      <c r="M269" s="904"/>
      <c r="N269" s="895"/>
      <c r="O269" s="908"/>
      <c r="P269" s="908"/>
      <c r="Q269" s="897"/>
      <c r="R269" s="904"/>
      <c r="S269" s="895"/>
      <c r="T269" s="908"/>
      <c r="U269" s="908"/>
      <c r="V269" s="897"/>
      <c r="W269" s="897"/>
      <c r="X269" s="897"/>
      <c r="Y269" s="897"/>
    </row>
    <row r="270" spans="1:25" ht="12.75" customHeight="1">
      <c r="A270" s="913"/>
      <c r="B270" s="903"/>
      <c r="C270" s="904"/>
      <c r="D270" s="895"/>
      <c r="E270" s="908"/>
      <c r="F270" s="908"/>
      <c r="G270" s="897"/>
      <c r="H270" s="904"/>
      <c r="I270" s="895"/>
      <c r="J270" s="908"/>
      <c r="K270" s="908"/>
      <c r="L270" s="897"/>
      <c r="M270" s="904"/>
      <c r="N270" s="895"/>
      <c r="O270" s="908"/>
      <c r="P270" s="908"/>
      <c r="Q270" s="897"/>
      <c r="R270" s="904"/>
      <c r="S270" s="895"/>
      <c r="T270" s="908"/>
      <c r="U270" s="908"/>
      <c r="V270" s="897"/>
      <c r="W270" s="897"/>
      <c r="X270" s="897"/>
      <c r="Y270" s="897"/>
    </row>
    <row r="271" spans="1:25" ht="12.75" customHeight="1">
      <c r="A271" s="913"/>
      <c r="B271" s="903"/>
      <c r="C271" s="904"/>
      <c r="D271" s="895"/>
      <c r="E271" s="908"/>
      <c r="F271" s="908"/>
      <c r="G271" s="897"/>
      <c r="H271" s="904"/>
      <c r="I271" s="895"/>
      <c r="J271" s="908"/>
      <c r="K271" s="908"/>
      <c r="L271" s="897"/>
      <c r="M271" s="904"/>
      <c r="N271" s="895"/>
      <c r="O271" s="908"/>
      <c r="P271" s="908"/>
      <c r="Q271" s="897"/>
      <c r="R271" s="904"/>
      <c r="S271" s="895"/>
      <c r="T271" s="908"/>
      <c r="U271" s="908"/>
      <c r="V271" s="897"/>
      <c r="W271" s="897"/>
      <c r="X271" s="897"/>
      <c r="Y271" s="897"/>
    </row>
    <row r="272" spans="1:25" ht="12.75" customHeight="1">
      <c r="A272" s="913"/>
      <c r="B272" s="903"/>
      <c r="C272" s="904"/>
      <c r="D272" s="895"/>
      <c r="E272" s="908"/>
      <c r="F272" s="908"/>
      <c r="G272" s="897"/>
      <c r="H272" s="904"/>
      <c r="I272" s="895"/>
      <c r="J272" s="908"/>
      <c r="K272" s="908"/>
      <c r="L272" s="897"/>
      <c r="M272" s="904"/>
      <c r="N272" s="895"/>
      <c r="O272" s="908"/>
      <c r="P272" s="908"/>
      <c r="Q272" s="897"/>
      <c r="R272" s="904"/>
      <c r="S272" s="895"/>
      <c r="T272" s="908"/>
      <c r="U272" s="908"/>
      <c r="V272" s="897"/>
      <c r="W272" s="897"/>
      <c r="X272" s="897"/>
      <c r="Y272" s="897"/>
    </row>
    <row r="273" spans="1:25" ht="12.75" customHeight="1">
      <c r="A273" s="913"/>
      <c r="B273" s="903"/>
      <c r="C273" s="904"/>
      <c r="D273" s="895"/>
      <c r="E273" s="908"/>
      <c r="F273" s="908"/>
      <c r="G273" s="897"/>
      <c r="H273" s="904"/>
      <c r="I273" s="895"/>
      <c r="J273" s="908"/>
      <c r="K273" s="908"/>
      <c r="L273" s="897"/>
      <c r="M273" s="904"/>
      <c r="N273" s="895"/>
      <c r="O273" s="908"/>
      <c r="P273" s="908"/>
      <c r="Q273" s="897"/>
      <c r="R273" s="904"/>
      <c r="S273" s="895"/>
      <c r="T273" s="908"/>
      <c r="U273" s="908"/>
      <c r="V273" s="897"/>
      <c r="W273" s="897"/>
      <c r="X273" s="897"/>
      <c r="Y273" s="897"/>
    </row>
    <row r="274" spans="1:25" ht="12.75" customHeight="1">
      <c r="A274" s="913"/>
      <c r="B274" s="903"/>
      <c r="C274" s="904"/>
      <c r="D274" s="895"/>
      <c r="E274" s="908"/>
      <c r="F274" s="908"/>
      <c r="G274" s="897"/>
      <c r="H274" s="904"/>
      <c r="I274" s="895"/>
      <c r="J274" s="908"/>
      <c r="K274" s="908"/>
      <c r="L274" s="897"/>
      <c r="M274" s="904"/>
      <c r="N274" s="895"/>
      <c r="O274" s="908"/>
      <c r="P274" s="908"/>
      <c r="Q274" s="897"/>
      <c r="R274" s="904"/>
      <c r="S274" s="895"/>
      <c r="T274" s="908"/>
      <c r="U274" s="908"/>
      <c r="V274" s="897"/>
      <c r="W274" s="897"/>
      <c r="X274" s="897"/>
      <c r="Y274" s="897"/>
    </row>
    <row r="275" spans="1:25" ht="12.75" customHeight="1">
      <c r="A275" s="913"/>
      <c r="B275" s="903"/>
      <c r="C275" s="904"/>
      <c r="D275" s="895"/>
      <c r="E275" s="908"/>
      <c r="F275" s="908"/>
      <c r="G275" s="897"/>
      <c r="H275" s="904"/>
      <c r="I275" s="895"/>
      <c r="J275" s="908"/>
      <c r="K275" s="908"/>
      <c r="L275" s="897"/>
      <c r="M275" s="904"/>
      <c r="N275" s="895"/>
      <c r="O275" s="908"/>
      <c r="P275" s="908"/>
      <c r="Q275" s="897"/>
      <c r="R275" s="904"/>
      <c r="S275" s="895"/>
      <c r="T275" s="908"/>
      <c r="U275" s="908"/>
      <c r="V275" s="897"/>
      <c r="W275" s="897"/>
      <c r="X275" s="897"/>
      <c r="Y275" s="897"/>
    </row>
    <row r="276" spans="1:25" ht="12.75" customHeight="1">
      <c r="A276" s="913"/>
      <c r="B276" s="903"/>
      <c r="C276" s="904"/>
      <c r="D276" s="895"/>
      <c r="E276" s="908"/>
      <c r="F276" s="908"/>
      <c r="G276" s="897"/>
      <c r="H276" s="904"/>
      <c r="I276" s="895"/>
      <c r="J276" s="908"/>
      <c r="K276" s="908"/>
      <c r="L276" s="897"/>
      <c r="M276" s="904"/>
      <c r="N276" s="895"/>
      <c r="O276" s="908"/>
      <c r="P276" s="908"/>
      <c r="Q276" s="897"/>
      <c r="R276" s="904"/>
      <c r="S276" s="895"/>
      <c r="T276" s="908"/>
      <c r="U276" s="908"/>
      <c r="V276" s="897"/>
      <c r="W276" s="897"/>
      <c r="X276" s="897"/>
      <c r="Y276" s="897"/>
    </row>
    <row r="277" spans="1:25" ht="12.75" customHeight="1">
      <c r="A277" s="913"/>
      <c r="B277" s="903"/>
      <c r="C277" s="904"/>
      <c r="D277" s="895"/>
      <c r="E277" s="908"/>
      <c r="F277" s="908"/>
      <c r="G277" s="897"/>
      <c r="H277" s="904"/>
      <c r="I277" s="895"/>
      <c r="J277" s="908"/>
      <c r="K277" s="908"/>
      <c r="L277" s="897"/>
      <c r="M277" s="904"/>
      <c r="N277" s="895"/>
      <c r="O277" s="908"/>
      <c r="P277" s="908"/>
      <c r="Q277" s="897"/>
      <c r="R277" s="904"/>
      <c r="S277" s="895"/>
      <c r="T277" s="908"/>
      <c r="U277" s="908"/>
      <c r="V277" s="897"/>
      <c r="W277" s="897"/>
      <c r="X277" s="897"/>
      <c r="Y277" s="897"/>
    </row>
    <row r="278" spans="1:25" ht="12.75" customHeight="1">
      <c r="A278" s="913"/>
      <c r="B278" s="903"/>
      <c r="C278" s="904"/>
      <c r="D278" s="895"/>
      <c r="E278" s="908"/>
      <c r="F278" s="908"/>
      <c r="G278" s="897"/>
      <c r="H278" s="904"/>
      <c r="I278" s="895"/>
      <c r="J278" s="908"/>
      <c r="K278" s="908"/>
      <c r="L278" s="897"/>
      <c r="M278" s="904"/>
      <c r="N278" s="895"/>
      <c r="O278" s="908"/>
      <c r="P278" s="908"/>
      <c r="Q278" s="897"/>
      <c r="R278" s="904"/>
      <c r="S278" s="895"/>
      <c r="T278" s="908"/>
      <c r="U278" s="908"/>
      <c r="V278" s="897"/>
      <c r="W278" s="897"/>
      <c r="X278" s="897"/>
      <c r="Y278" s="897"/>
    </row>
    <row r="279" spans="1:25" ht="12.75" customHeight="1">
      <c r="A279" s="913"/>
      <c r="B279" s="903"/>
      <c r="C279" s="904"/>
      <c r="D279" s="895"/>
      <c r="E279" s="908"/>
      <c r="F279" s="908"/>
      <c r="G279" s="897"/>
      <c r="H279" s="904"/>
      <c r="I279" s="895"/>
      <c r="J279" s="908"/>
      <c r="K279" s="908"/>
      <c r="L279" s="897"/>
      <c r="M279" s="904"/>
      <c r="N279" s="895"/>
      <c r="O279" s="908"/>
      <c r="P279" s="908"/>
      <c r="Q279" s="897"/>
      <c r="R279" s="904"/>
      <c r="S279" s="895"/>
      <c r="T279" s="908"/>
      <c r="U279" s="908"/>
      <c r="V279" s="897"/>
      <c r="W279" s="897"/>
      <c r="X279" s="897"/>
      <c r="Y279" s="897"/>
    </row>
    <row r="280" spans="1:25" ht="12.75" customHeight="1">
      <c r="A280" s="913"/>
      <c r="B280" s="903"/>
      <c r="C280" s="904"/>
      <c r="D280" s="895"/>
      <c r="E280" s="908"/>
      <c r="F280" s="908"/>
      <c r="G280" s="897"/>
      <c r="H280" s="904"/>
      <c r="I280" s="895"/>
      <c r="J280" s="908"/>
      <c r="K280" s="908"/>
      <c r="L280" s="897"/>
      <c r="M280" s="904"/>
      <c r="N280" s="895"/>
      <c r="O280" s="908"/>
      <c r="P280" s="908"/>
      <c r="Q280" s="897"/>
      <c r="R280" s="904"/>
      <c r="S280" s="895"/>
      <c r="T280" s="908"/>
      <c r="U280" s="908"/>
      <c r="V280" s="897"/>
      <c r="W280" s="897"/>
      <c r="X280" s="897"/>
      <c r="Y280" s="897"/>
    </row>
    <row r="281" spans="1:25" ht="12.75" customHeight="1">
      <c r="A281" s="913"/>
      <c r="B281" s="903"/>
      <c r="C281" s="904"/>
      <c r="D281" s="895"/>
      <c r="E281" s="908"/>
      <c r="F281" s="908"/>
      <c r="G281" s="897"/>
      <c r="H281" s="904"/>
      <c r="I281" s="895"/>
      <c r="J281" s="908"/>
      <c r="K281" s="908"/>
      <c r="L281" s="897"/>
      <c r="M281" s="904"/>
      <c r="N281" s="895"/>
      <c r="O281" s="908"/>
      <c r="P281" s="908"/>
      <c r="Q281" s="897"/>
      <c r="R281" s="904"/>
      <c r="S281" s="895"/>
      <c r="T281" s="908"/>
      <c r="U281" s="908"/>
      <c r="V281" s="897"/>
      <c r="W281" s="897"/>
      <c r="X281" s="897"/>
      <c r="Y281" s="897"/>
    </row>
    <row r="282" spans="1:25" ht="12.75" customHeight="1">
      <c r="A282" s="913"/>
      <c r="B282" s="903"/>
      <c r="C282" s="904"/>
      <c r="D282" s="895"/>
      <c r="E282" s="908"/>
      <c r="F282" s="908"/>
      <c r="G282" s="897"/>
      <c r="H282" s="904"/>
      <c r="I282" s="895"/>
      <c r="J282" s="908"/>
      <c r="K282" s="908"/>
      <c r="L282" s="897"/>
      <c r="M282" s="904"/>
      <c r="N282" s="895"/>
      <c r="O282" s="908"/>
      <c r="P282" s="908"/>
      <c r="Q282" s="897"/>
      <c r="R282" s="904"/>
      <c r="S282" s="895"/>
      <c r="T282" s="908"/>
      <c r="U282" s="908"/>
      <c r="V282" s="897"/>
      <c r="W282" s="897"/>
      <c r="X282" s="897"/>
      <c r="Y282" s="897"/>
    </row>
    <row r="283" spans="1:25" ht="12.75" customHeight="1">
      <c r="A283" s="913"/>
      <c r="B283" s="903"/>
      <c r="C283" s="904"/>
      <c r="D283" s="895"/>
      <c r="E283" s="908"/>
      <c r="F283" s="908"/>
      <c r="G283" s="897"/>
      <c r="H283" s="904"/>
      <c r="I283" s="895"/>
      <c r="J283" s="908"/>
      <c r="K283" s="908"/>
      <c r="L283" s="897"/>
      <c r="M283" s="904"/>
      <c r="N283" s="895"/>
      <c r="O283" s="908"/>
      <c r="P283" s="908"/>
      <c r="Q283" s="897"/>
      <c r="R283" s="904"/>
      <c r="S283" s="895"/>
      <c r="T283" s="908"/>
      <c r="U283" s="908"/>
      <c r="V283" s="897"/>
      <c r="W283" s="897"/>
      <c r="X283" s="897"/>
      <c r="Y283" s="897"/>
    </row>
    <row r="284" spans="1:25" ht="12.75" customHeight="1">
      <c r="A284" s="913"/>
      <c r="B284" s="903"/>
      <c r="C284" s="904"/>
      <c r="D284" s="895"/>
      <c r="E284" s="908"/>
      <c r="F284" s="908"/>
      <c r="G284" s="897"/>
      <c r="H284" s="904"/>
      <c r="I284" s="895"/>
      <c r="J284" s="908"/>
      <c r="K284" s="908"/>
      <c r="L284" s="897"/>
      <c r="M284" s="904"/>
      <c r="N284" s="895"/>
      <c r="O284" s="908"/>
      <c r="P284" s="908"/>
      <c r="Q284" s="897"/>
      <c r="R284" s="904"/>
      <c r="S284" s="895"/>
      <c r="T284" s="908"/>
      <c r="U284" s="908"/>
      <c r="V284" s="897"/>
      <c r="W284" s="897"/>
      <c r="X284" s="897"/>
      <c r="Y284" s="897"/>
    </row>
    <row r="285" spans="1:25" ht="12.75" customHeight="1">
      <c r="A285" s="913"/>
      <c r="B285" s="903"/>
      <c r="C285" s="904"/>
      <c r="D285" s="895"/>
      <c r="E285" s="908"/>
      <c r="F285" s="908"/>
      <c r="G285" s="897"/>
      <c r="H285" s="904"/>
      <c r="I285" s="895"/>
      <c r="J285" s="908"/>
      <c r="K285" s="908"/>
      <c r="L285" s="897"/>
      <c r="M285" s="904"/>
      <c r="N285" s="895"/>
      <c r="O285" s="908"/>
      <c r="P285" s="908"/>
      <c r="Q285" s="897"/>
      <c r="R285" s="904"/>
      <c r="S285" s="895"/>
      <c r="T285" s="908"/>
      <c r="U285" s="908"/>
      <c r="V285" s="897"/>
      <c r="W285" s="897"/>
      <c r="X285" s="897"/>
      <c r="Y285" s="897"/>
    </row>
    <row r="286" spans="1:25" ht="12.75" customHeight="1">
      <c r="A286" s="913"/>
      <c r="B286" s="903"/>
      <c r="C286" s="904"/>
      <c r="D286" s="895"/>
      <c r="E286" s="908"/>
      <c r="F286" s="908"/>
      <c r="G286" s="897"/>
      <c r="H286" s="904"/>
      <c r="I286" s="895"/>
      <c r="J286" s="908"/>
      <c r="K286" s="908"/>
      <c r="L286" s="897"/>
      <c r="M286" s="904"/>
      <c r="N286" s="895"/>
      <c r="O286" s="908"/>
      <c r="P286" s="908"/>
      <c r="Q286" s="897"/>
      <c r="R286" s="904"/>
      <c r="S286" s="895"/>
      <c r="T286" s="908"/>
      <c r="U286" s="908"/>
      <c r="V286" s="897"/>
      <c r="W286" s="897"/>
      <c r="X286" s="897"/>
      <c r="Y286" s="897"/>
    </row>
    <row r="287" spans="1:25" ht="12.75" customHeight="1">
      <c r="A287" s="913"/>
      <c r="B287" s="903"/>
      <c r="C287" s="904"/>
      <c r="D287" s="895"/>
      <c r="E287" s="908"/>
      <c r="F287" s="908"/>
      <c r="G287" s="897"/>
      <c r="H287" s="904"/>
      <c r="I287" s="895"/>
      <c r="J287" s="908"/>
      <c r="K287" s="908"/>
      <c r="L287" s="897"/>
      <c r="M287" s="904"/>
      <c r="N287" s="895"/>
      <c r="O287" s="908"/>
      <c r="P287" s="908"/>
      <c r="Q287" s="897"/>
      <c r="R287" s="904"/>
      <c r="S287" s="895"/>
      <c r="T287" s="908"/>
      <c r="U287" s="908"/>
      <c r="V287" s="897"/>
      <c r="W287" s="897"/>
      <c r="X287" s="897"/>
      <c r="Y287" s="897"/>
    </row>
    <row r="288" spans="1:25" ht="12.75" customHeight="1">
      <c r="A288" s="913"/>
      <c r="B288" s="903"/>
      <c r="C288" s="904"/>
      <c r="D288" s="895"/>
      <c r="E288" s="908"/>
      <c r="F288" s="908"/>
      <c r="G288" s="897"/>
      <c r="H288" s="904"/>
      <c r="I288" s="895"/>
      <c r="J288" s="908"/>
      <c r="K288" s="908"/>
      <c r="L288" s="897"/>
      <c r="M288" s="904"/>
      <c r="N288" s="895"/>
      <c r="O288" s="908"/>
      <c r="P288" s="908"/>
      <c r="Q288" s="897"/>
      <c r="R288" s="904"/>
      <c r="S288" s="895"/>
      <c r="T288" s="908"/>
      <c r="U288" s="908"/>
      <c r="V288" s="897"/>
      <c r="W288" s="897"/>
      <c r="X288" s="897"/>
      <c r="Y288" s="897"/>
    </row>
    <row r="289" spans="1:25" ht="12.75" customHeight="1">
      <c r="A289" s="913"/>
      <c r="B289" s="903"/>
      <c r="C289" s="904"/>
      <c r="D289" s="895"/>
      <c r="E289" s="908"/>
      <c r="F289" s="908"/>
      <c r="G289" s="897"/>
      <c r="H289" s="904"/>
      <c r="I289" s="895"/>
      <c r="J289" s="908"/>
      <c r="K289" s="908"/>
      <c r="L289" s="897"/>
      <c r="M289" s="904"/>
      <c r="N289" s="895"/>
      <c r="O289" s="908"/>
      <c r="P289" s="908"/>
      <c r="Q289" s="897"/>
      <c r="R289" s="904"/>
      <c r="S289" s="895"/>
      <c r="T289" s="908"/>
      <c r="U289" s="908"/>
      <c r="V289" s="897"/>
      <c r="W289" s="897"/>
      <c r="X289" s="897"/>
      <c r="Y289" s="897"/>
    </row>
    <row r="290" spans="1:25" ht="12.75" customHeight="1">
      <c r="A290" s="913"/>
      <c r="B290" s="903"/>
      <c r="C290" s="904"/>
      <c r="D290" s="895"/>
      <c r="E290" s="908"/>
      <c r="F290" s="908"/>
      <c r="G290" s="897"/>
      <c r="H290" s="904"/>
      <c r="I290" s="895"/>
      <c r="J290" s="908"/>
      <c r="K290" s="908"/>
      <c r="L290" s="897"/>
      <c r="M290" s="904"/>
      <c r="N290" s="895"/>
      <c r="O290" s="908"/>
      <c r="P290" s="908"/>
      <c r="Q290" s="897"/>
      <c r="R290" s="904"/>
      <c r="S290" s="895"/>
      <c r="T290" s="908"/>
      <c r="U290" s="908"/>
      <c r="V290" s="897"/>
      <c r="W290" s="897"/>
      <c r="X290" s="897"/>
      <c r="Y290" s="897"/>
    </row>
    <row r="291" spans="1:25" ht="12.75" customHeight="1">
      <c r="A291" s="913"/>
      <c r="B291" s="903"/>
      <c r="C291" s="904"/>
      <c r="D291" s="895"/>
      <c r="E291" s="908"/>
      <c r="F291" s="908"/>
      <c r="G291" s="897"/>
      <c r="H291" s="904"/>
      <c r="I291" s="895"/>
      <c r="J291" s="908"/>
      <c r="K291" s="908"/>
      <c r="L291" s="897"/>
      <c r="M291" s="904"/>
      <c r="N291" s="895"/>
      <c r="O291" s="908"/>
      <c r="P291" s="908"/>
      <c r="Q291" s="897"/>
      <c r="R291" s="904"/>
      <c r="S291" s="895"/>
      <c r="T291" s="908"/>
      <c r="U291" s="908"/>
      <c r="V291" s="897"/>
      <c r="W291" s="897"/>
      <c r="X291" s="897"/>
      <c r="Y291" s="897"/>
    </row>
    <row r="292" spans="1:25" ht="12.75" customHeight="1">
      <c r="A292" s="913"/>
      <c r="B292" s="903"/>
      <c r="C292" s="904"/>
      <c r="D292" s="895"/>
      <c r="E292" s="908"/>
      <c r="F292" s="908"/>
      <c r="G292" s="897"/>
      <c r="H292" s="904"/>
      <c r="I292" s="895"/>
      <c r="J292" s="908"/>
      <c r="K292" s="908"/>
      <c r="L292" s="897"/>
      <c r="M292" s="904"/>
      <c r="N292" s="895"/>
      <c r="O292" s="908"/>
      <c r="P292" s="908"/>
      <c r="Q292" s="897"/>
      <c r="R292" s="904"/>
      <c r="S292" s="895"/>
      <c r="T292" s="908"/>
      <c r="U292" s="908"/>
      <c r="V292" s="897"/>
      <c r="W292" s="897"/>
      <c r="X292" s="897"/>
      <c r="Y292" s="897"/>
    </row>
    <row r="293" spans="1:25" ht="12.75" customHeight="1">
      <c r="A293" s="913"/>
      <c r="B293" s="903"/>
      <c r="C293" s="904"/>
      <c r="D293" s="895"/>
      <c r="E293" s="908"/>
      <c r="F293" s="908"/>
      <c r="G293" s="897"/>
      <c r="H293" s="904"/>
      <c r="I293" s="895"/>
      <c r="J293" s="908"/>
      <c r="K293" s="908"/>
      <c r="L293" s="897"/>
      <c r="M293" s="904"/>
      <c r="N293" s="895"/>
      <c r="O293" s="908"/>
      <c r="P293" s="908"/>
      <c r="Q293" s="897"/>
      <c r="R293" s="904"/>
      <c r="S293" s="895"/>
      <c r="T293" s="908"/>
      <c r="U293" s="908"/>
      <c r="V293" s="897"/>
      <c r="W293" s="897"/>
      <c r="X293" s="897"/>
      <c r="Y293" s="897"/>
    </row>
    <row r="294" spans="1:25" ht="12.75" customHeight="1">
      <c r="A294" s="913"/>
      <c r="B294" s="903"/>
      <c r="C294" s="904"/>
      <c r="D294" s="895"/>
      <c r="E294" s="908"/>
      <c r="F294" s="908"/>
      <c r="G294" s="897"/>
      <c r="H294" s="904"/>
      <c r="I294" s="895"/>
      <c r="J294" s="908"/>
      <c r="K294" s="908"/>
      <c r="L294" s="897"/>
      <c r="M294" s="904"/>
      <c r="N294" s="895"/>
      <c r="O294" s="908"/>
      <c r="P294" s="908"/>
      <c r="Q294" s="897"/>
      <c r="R294" s="904"/>
      <c r="S294" s="895"/>
      <c r="T294" s="908"/>
      <c r="U294" s="908"/>
      <c r="V294" s="897"/>
      <c r="W294" s="897"/>
      <c r="X294" s="897"/>
      <c r="Y294" s="897"/>
    </row>
    <row r="295" spans="1:25" ht="12.75" customHeight="1">
      <c r="A295" s="913"/>
      <c r="B295" s="903"/>
      <c r="C295" s="904"/>
      <c r="D295" s="895"/>
      <c r="E295" s="908"/>
      <c r="F295" s="908"/>
      <c r="G295" s="897"/>
      <c r="H295" s="904"/>
      <c r="I295" s="895"/>
      <c r="J295" s="908"/>
      <c r="K295" s="908"/>
      <c r="L295" s="897"/>
      <c r="M295" s="904"/>
      <c r="N295" s="895"/>
      <c r="O295" s="908"/>
      <c r="P295" s="908"/>
      <c r="Q295" s="897"/>
      <c r="R295" s="904"/>
      <c r="S295" s="895"/>
      <c r="T295" s="908"/>
      <c r="U295" s="908"/>
      <c r="V295" s="897"/>
      <c r="W295" s="897"/>
      <c r="X295" s="897"/>
      <c r="Y295" s="897"/>
    </row>
    <row r="296" spans="1:25" ht="12.75" customHeight="1">
      <c r="A296" s="913"/>
      <c r="B296" s="903"/>
      <c r="C296" s="904"/>
      <c r="D296" s="895"/>
      <c r="E296" s="908"/>
      <c r="F296" s="908"/>
      <c r="G296" s="897"/>
      <c r="H296" s="904"/>
      <c r="I296" s="895"/>
      <c r="J296" s="908"/>
      <c r="K296" s="908"/>
      <c r="L296" s="897"/>
      <c r="M296" s="904"/>
      <c r="N296" s="895"/>
      <c r="O296" s="908"/>
      <c r="P296" s="908"/>
      <c r="Q296" s="897"/>
      <c r="R296" s="904"/>
      <c r="S296" s="895"/>
      <c r="T296" s="908"/>
      <c r="U296" s="908"/>
      <c r="V296" s="897"/>
      <c r="W296" s="897"/>
      <c r="X296" s="897"/>
      <c r="Y296" s="897"/>
    </row>
    <row r="297" spans="1:25" ht="12.75" customHeight="1">
      <c r="A297" s="913"/>
      <c r="B297" s="903"/>
      <c r="C297" s="904"/>
      <c r="D297" s="895"/>
      <c r="E297" s="908"/>
      <c r="F297" s="908"/>
      <c r="G297" s="897"/>
      <c r="H297" s="904"/>
      <c r="I297" s="895"/>
      <c r="J297" s="908"/>
      <c r="K297" s="908"/>
      <c r="L297" s="897"/>
      <c r="M297" s="904"/>
      <c r="N297" s="895"/>
      <c r="O297" s="908"/>
      <c r="P297" s="908"/>
      <c r="Q297" s="897"/>
      <c r="R297" s="904"/>
      <c r="S297" s="895"/>
      <c r="T297" s="908"/>
      <c r="U297" s="908"/>
      <c r="V297" s="897"/>
      <c r="W297" s="897"/>
      <c r="X297" s="897"/>
      <c r="Y297" s="897"/>
    </row>
    <row r="298" spans="1:25" ht="12.75" customHeight="1">
      <c r="A298" s="913"/>
      <c r="B298" s="903"/>
      <c r="C298" s="904"/>
      <c r="D298" s="895"/>
      <c r="E298" s="908"/>
      <c r="F298" s="908"/>
      <c r="G298" s="897"/>
      <c r="H298" s="904"/>
      <c r="I298" s="895"/>
      <c r="J298" s="908"/>
      <c r="K298" s="908"/>
      <c r="L298" s="897"/>
      <c r="M298" s="904"/>
      <c r="N298" s="895"/>
      <c r="O298" s="908"/>
      <c r="P298" s="908"/>
      <c r="Q298" s="897"/>
      <c r="R298" s="904"/>
      <c r="S298" s="895"/>
      <c r="T298" s="908"/>
      <c r="U298" s="908"/>
      <c r="V298" s="897"/>
      <c r="W298" s="897"/>
      <c r="X298" s="897"/>
      <c r="Y298" s="897"/>
    </row>
    <row r="299" spans="1:25" ht="12.75" customHeight="1">
      <c r="A299" s="913"/>
      <c r="B299" s="903"/>
      <c r="C299" s="904"/>
      <c r="D299" s="895"/>
      <c r="E299" s="908"/>
      <c r="F299" s="908"/>
      <c r="G299" s="897"/>
      <c r="H299" s="904"/>
      <c r="I299" s="895"/>
      <c r="J299" s="908"/>
      <c r="K299" s="908"/>
      <c r="L299" s="897"/>
      <c r="M299" s="904"/>
      <c r="N299" s="895"/>
      <c r="O299" s="908"/>
      <c r="P299" s="908"/>
      <c r="Q299" s="897"/>
      <c r="R299" s="904"/>
      <c r="S299" s="895"/>
      <c r="T299" s="908"/>
      <c r="U299" s="908"/>
      <c r="V299" s="897"/>
      <c r="W299" s="897"/>
      <c r="X299" s="897"/>
      <c r="Y299" s="897"/>
    </row>
    <row r="300" spans="1:25" ht="12.75" customHeight="1">
      <c r="A300" s="913"/>
      <c r="B300" s="903"/>
      <c r="C300" s="904"/>
      <c r="D300" s="895"/>
      <c r="E300" s="908"/>
      <c r="F300" s="908"/>
      <c r="G300" s="897"/>
      <c r="H300" s="904"/>
      <c r="I300" s="895"/>
      <c r="J300" s="908"/>
      <c r="K300" s="908"/>
      <c r="L300" s="897"/>
      <c r="M300" s="904"/>
      <c r="N300" s="895"/>
      <c r="O300" s="908"/>
      <c r="P300" s="908"/>
      <c r="Q300" s="897"/>
      <c r="R300" s="904"/>
      <c r="S300" s="895"/>
      <c r="T300" s="908"/>
      <c r="U300" s="908"/>
      <c r="V300" s="897"/>
      <c r="W300" s="897"/>
      <c r="X300" s="897"/>
      <c r="Y300" s="897"/>
    </row>
    <row r="301" spans="1:25" ht="12.75" customHeight="1">
      <c r="A301" s="913"/>
      <c r="B301" s="903"/>
      <c r="C301" s="904"/>
      <c r="D301" s="895"/>
      <c r="E301" s="908"/>
      <c r="F301" s="908"/>
      <c r="G301" s="897"/>
      <c r="H301" s="904"/>
      <c r="I301" s="895"/>
      <c r="J301" s="908"/>
      <c r="K301" s="908"/>
      <c r="L301" s="897"/>
      <c r="M301" s="904"/>
      <c r="N301" s="895"/>
      <c r="O301" s="908"/>
      <c r="P301" s="908"/>
      <c r="Q301" s="897"/>
      <c r="R301" s="904"/>
      <c r="S301" s="895"/>
      <c r="T301" s="908"/>
      <c r="U301" s="908"/>
      <c r="V301" s="897"/>
      <c r="W301" s="897"/>
      <c r="X301" s="897"/>
      <c r="Y301" s="897"/>
    </row>
    <row r="302" spans="1:25" ht="12.75" customHeight="1">
      <c r="A302" s="913"/>
      <c r="B302" s="903"/>
      <c r="C302" s="904"/>
      <c r="D302" s="895"/>
      <c r="E302" s="908"/>
      <c r="F302" s="908"/>
      <c r="G302" s="897"/>
      <c r="H302" s="904"/>
      <c r="I302" s="895"/>
      <c r="J302" s="908"/>
      <c r="K302" s="908"/>
      <c r="L302" s="897"/>
      <c r="M302" s="904"/>
      <c r="N302" s="895"/>
      <c r="O302" s="908"/>
      <c r="P302" s="908"/>
      <c r="Q302" s="897"/>
      <c r="R302" s="904"/>
      <c r="S302" s="895"/>
      <c r="T302" s="908"/>
      <c r="U302" s="908"/>
      <c r="V302" s="897"/>
      <c r="W302" s="897"/>
      <c r="X302" s="897"/>
      <c r="Y302" s="897"/>
    </row>
    <row r="303" spans="1:25" ht="12.75" customHeight="1">
      <c r="A303" s="913"/>
      <c r="B303" s="903"/>
      <c r="C303" s="904"/>
      <c r="D303" s="895"/>
      <c r="E303" s="908"/>
      <c r="F303" s="908"/>
      <c r="G303" s="897"/>
      <c r="H303" s="904"/>
      <c r="I303" s="895"/>
      <c r="J303" s="908"/>
      <c r="K303" s="908"/>
      <c r="L303" s="897"/>
      <c r="M303" s="904"/>
      <c r="N303" s="895"/>
      <c r="O303" s="908"/>
      <c r="P303" s="908"/>
      <c r="Q303" s="897"/>
      <c r="R303" s="904"/>
      <c r="S303" s="895"/>
      <c r="T303" s="908"/>
      <c r="U303" s="908"/>
      <c r="V303" s="897"/>
      <c r="W303" s="897"/>
      <c r="X303" s="897"/>
      <c r="Y303" s="897"/>
    </row>
    <row r="304" spans="1:25" ht="12.75" customHeight="1">
      <c r="A304" s="913"/>
      <c r="B304" s="903"/>
      <c r="C304" s="904"/>
      <c r="D304" s="895"/>
      <c r="E304" s="908"/>
      <c r="F304" s="908"/>
      <c r="G304" s="897"/>
      <c r="H304" s="904"/>
      <c r="I304" s="895"/>
      <c r="J304" s="908"/>
      <c r="K304" s="908"/>
      <c r="L304" s="897"/>
      <c r="M304" s="904"/>
      <c r="N304" s="895"/>
      <c r="O304" s="908"/>
      <c r="P304" s="908"/>
      <c r="Q304" s="897"/>
      <c r="R304" s="904"/>
      <c r="S304" s="895"/>
      <c r="T304" s="908"/>
      <c r="U304" s="908"/>
      <c r="V304" s="897"/>
      <c r="W304" s="897"/>
      <c r="X304" s="897"/>
      <c r="Y304" s="897"/>
    </row>
    <row r="305" spans="1:25" ht="12.75" customHeight="1">
      <c r="A305" s="913"/>
      <c r="B305" s="903"/>
      <c r="C305" s="904"/>
      <c r="D305" s="895"/>
      <c r="E305" s="908"/>
      <c r="F305" s="908"/>
      <c r="G305" s="897"/>
      <c r="H305" s="904"/>
      <c r="I305" s="895"/>
      <c r="J305" s="908"/>
      <c r="K305" s="908"/>
      <c r="L305" s="897"/>
      <c r="M305" s="904"/>
      <c r="N305" s="895"/>
      <c r="O305" s="908"/>
      <c r="P305" s="908"/>
      <c r="Q305" s="897"/>
      <c r="R305" s="904"/>
      <c r="S305" s="895"/>
      <c r="T305" s="908"/>
      <c r="U305" s="908"/>
      <c r="V305" s="897"/>
      <c r="W305" s="897"/>
      <c r="X305" s="897"/>
      <c r="Y305" s="897"/>
    </row>
    <row r="306" spans="1:25" ht="12.75" customHeight="1">
      <c r="A306" s="913"/>
      <c r="B306" s="903"/>
      <c r="C306" s="904"/>
      <c r="D306" s="895"/>
      <c r="E306" s="908"/>
      <c r="F306" s="908"/>
      <c r="G306" s="897"/>
      <c r="H306" s="904"/>
      <c r="I306" s="895"/>
      <c r="J306" s="908"/>
      <c r="K306" s="908"/>
      <c r="L306" s="897"/>
      <c r="M306" s="904"/>
      <c r="N306" s="895"/>
      <c r="O306" s="908"/>
      <c r="P306" s="908"/>
      <c r="Q306" s="897"/>
      <c r="R306" s="904"/>
      <c r="S306" s="895"/>
      <c r="T306" s="908"/>
      <c r="U306" s="908"/>
      <c r="V306" s="897"/>
      <c r="W306" s="897"/>
      <c r="X306" s="897"/>
      <c r="Y306" s="897"/>
    </row>
    <row r="307" spans="1:25" ht="12.75" customHeight="1">
      <c r="A307" s="913"/>
      <c r="B307" s="903"/>
      <c r="C307" s="904"/>
      <c r="D307" s="895"/>
      <c r="E307" s="908"/>
      <c r="F307" s="908"/>
      <c r="G307" s="897"/>
      <c r="H307" s="904"/>
      <c r="I307" s="895"/>
      <c r="J307" s="908"/>
      <c r="K307" s="908"/>
      <c r="L307" s="897"/>
      <c r="M307" s="904"/>
      <c r="N307" s="895"/>
      <c r="O307" s="908"/>
      <c r="P307" s="908"/>
      <c r="Q307" s="897"/>
      <c r="R307" s="904"/>
      <c r="S307" s="895"/>
      <c r="T307" s="908"/>
      <c r="U307" s="908"/>
      <c r="V307" s="897"/>
      <c r="W307" s="897"/>
      <c r="X307" s="897"/>
      <c r="Y307" s="897"/>
    </row>
    <row r="308" spans="1:25" ht="12.75" customHeight="1">
      <c r="A308" s="913"/>
      <c r="B308" s="903"/>
      <c r="C308" s="904"/>
      <c r="D308" s="895"/>
      <c r="E308" s="908"/>
      <c r="F308" s="908"/>
      <c r="G308" s="897"/>
      <c r="H308" s="904"/>
      <c r="I308" s="895"/>
      <c r="J308" s="908"/>
      <c r="K308" s="908"/>
      <c r="L308" s="897"/>
      <c r="M308" s="904"/>
      <c r="N308" s="895"/>
      <c r="O308" s="908"/>
      <c r="P308" s="908"/>
      <c r="Q308" s="897"/>
      <c r="R308" s="904"/>
      <c r="S308" s="895"/>
      <c r="T308" s="908"/>
      <c r="U308" s="908"/>
      <c r="V308" s="897"/>
      <c r="W308" s="897"/>
      <c r="X308" s="897"/>
      <c r="Y308" s="897"/>
    </row>
    <row r="309" spans="1:25" ht="12.75" customHeight="1">
      <c r="A309" s="913"/>
      <c r="B309" s="903"/>
      <c r="C309" s="904"/>
      <c r="D309" s="895"/>
      <c r="E309" s="908"/>
      <c r="F309" s="908"/>
      <c r="G309" s="897"/>
      <c r="H309" s="904"/>
      <c r="I309" s="895"/>
      <c r="J309" s="908"/>
      <c r="K309" s="908"/>
      <c r="L309" s="897"/>
      <c r="M309" s="904"/>
      <c r="N309" s="895"/>
      <c r="O309" s="908"/>
      <c r="P309" s="908"/>
      <c r="Q309" s="897"/>
      <c r="R309" s="904"/>
      <c r="S309" s="895"/>
      <c r="T309" s="908"/>
      <c r="U309" s="908"/>
      <c r="V309" s="897"/>
      <c r="W309" s="897"/>
      <c r="X309" s="897"/>
      <c r="Y309" s="897"/>
    </row>
    <row r="310" spans="1:25" ht="12.75" customHeight="1">
      <c r="A310" s="913"/>
      <c r="B310" s="903"/>
      <c r="C310" s="904"/>
      <c r="D310" s="895"/>
      <c r="E310" s="908"/>
      <c r="F310" s="908"/>
      <c r="G310" s="897"/>
      <c r="H310" s="904"/>
      <c r="I310" s="895"/>
      <c r="J310" s="908"/>
      <c r="K310" s="908"/>
      <c r="L310" s="897"/>
      <c r="M310" s="904"/>
      <c r="N310" s="895"/>
      <c r="O310" s="908"/>
      <c r="P310" s="908"/>
      <c r="Q310" s="897"/>
      <c r="R310" s="904"/>
      <c r="S310" s="895"/>
      <c r="T310" s="908"/>
      <c r="U310" s="908"/>
      <c r="V310" s="897"/>
      <c r="W310" s="897"/>
      <c r="X310" s="897"/>
      <c r="Y310" s="897"/>
    </row>
    <row r="311" spans="1:25" ht="12.75" customHeight="1">
      <c r="A311" s="913"/>
      <c r="B311" s="903"/>
      <c r="C311" s="904"/>
      <c r="D311" s="895"/>
      <c r="E311" s="908"/>
      <c r="F311" s="908"/>
      <c r="G311" s="897"/>
      <c r="H311" s="904"/>
      <c r="I311" s="895"/>
      <c r="J311" s="908"/>
      <c r="K311" s="908"/>
      <c r="L311" s="897"/>
      <c r="M311" s="904"/>
      <c r="N311" s="895"/>
      <c r="O311" s="908"/>
      <c r="P311" s="908"/>
      <c r="Q311" s="897"/>
      <c r="R311" s="904"/>
      <c r="S311" s="895"/>
      <c r="T311" s="908"/>
      <c r="U311" s="908"/>
      <c r="V311" s="897"/>
      <c r="W311" s="897"/>
      <c r="X311" s="897"/>
      <c r="Y311" s="897"/>
    </row>
    <row r="312" spans="1:25" ht="12.75" customHeight="1">
      <c r="A312" s="913"/>
      <c r="B312" s="903"/>
      <c r="C312" s="904"/>
      <c r="D312" s="895"/>
      <c r="E312" s="908"/>
      <c r="F312" s="908"/>
      <c r="G312" s="897"/>
      <c r="H312" s="904"/>
      <c r="I312" s="895"/>
      <c r="J312" s="908"/>
      <c r="K312" s="908"/>
      <c r="L312" s="897"/>
      <c r="M312" s="904"/>
      <c r="N312" s="895"/>
      <c r="O312" s="908"/>
      <c r="P312" s="908"/>
      <c r="Q312" s="897"/>
      <c r="R312" s="904"/>
      <c r="S312" s="895"/>
      <c r="T312" s="908"/>
      <c r="U312" s="908"/>
      <c r="V312" s="897"/>
      <c r="W312" s="897"/>
      <c r="X312" s="897"/>
      <c r="Y312" s="897"/>
    </row>
    <row r="313" spans="1:25" ht="12.75" customHeight="1">
      <c r="A313" s="913"/>
      <c r="B313" s="903"/>
      <c r="C313" s="904"/>
      <c r="D313" s="895"/>
      <c r="E313" s="908"/>
      <c r="F313" s="908"/>
      <c r="G313" s="897"/>
      <c r="H313" s="904"/>
      <c r="I313" s="895"/>
      <c r="J313" s="908"/>
      <c r="K313" s="908"/>
      <c r="L313" s="897"/>
      <c r="M313" s="904"/>
      <c r="N313" s="895"/>
      <c r="O313" s="908"/>
      <c r="P313" s="908"/>
      <c r="Q313" s="897"/>
      <c r="R313" s="904"/>
      <c r="S313" s="895"/>
      <c r="T313" s="908"/>
      <c r="U313" s="908"/>
      <c r="V313" s="897"/>
      <c r="W313" s="897"/>
      <c r="X313" s="897"/>
      <c r="Y313" s="897"/>
    </row>
    <row r="314" spans="1:25" ht="12.75" customHeight="1">
      <c r="A314" s="913"/>
      <c r="B314" s="903"/>
      <c r="C314" s="904"/>
      <c r="D314" s="895"/>
      <c r="E314" s="908"/>
      <c r="F314" s="908"/>
      <c r="G314" s="897"/>
      <c r="H314" s="904"/>
      <c r="I314" s="895"/>
      <c r="J314" s="908"/>
      <c r="K314" s="908"/>
      <c r="L314" s="897"/>
      <c r="M314" s="904"/>
      <c r="N314" s="895"/>
      <c r="O314" s="908"/>
      <c r="P314" s="908"/>
      <c r="Q314" s="897"/>
      <c r="R314" s="904"/>
      <c r="S314" s="895"/>
      <c r="T314" s="908"/>
      <c r="U314" s="908"/>
      <c r="V314" s="897"/>
      <c r="W314" s="897"/>
      <c r="X314" s="897"/>
      <c r="Y314" s="897"/>
    </row>
    <row r="315" spans="1:25" ht="12.75" customHeight="1">
      <c r="A315" s="913"/>
      <c r="B315" s="903"/>
      <c r="C315" s="904"/>
      <c r="D315" s="895"/>
      <c r="E315" s="908"/>
      <c r="F315" s="908"/>
      <c r="G315" s="897"/>
      <c r="H315" s="904"/>
      <c r="I315" s="895"/>
      <c r="J315" s="908"/>
      <c r="K315" s="908"/>
      <c r="L315" s="897"/>
      <c r="M315" s="904"/>
      <c r="N315" s="895"/>
      <c r="O315" s="908"/>
      <c r="P315" s="908"/>
      <c r="Q315" s="897"/>
      <c r="R315" s="904"/>
      <c r="S315" s="895"/>
      <c r="T315" s="908"/>
      <c r="U315" s="908"/>
      <c r="V315" s="897"/>
      <c r="W315" s="897"/>
      <c r="X315" s="897"/>
      <c r="Y315" s="897"/>
    </row>
    <row r="316" spans="1:25" ht="12.75" customHeight="1">
      <c r="A316" s="913"/>
      <c r="B316" s="903"/>
      <c r="C316" s="904"/>
      <c r="D316" s="895"/>
      <c r="E316" s="908"/>
      <c r="F316" s="908"/>
      <c r="G316" s="897"/>
      <c r="H316" s="904"/>
      <c r="I316" s="895"/>
      <c r="J316" s="908"/>
      <c r="K316" s="908"/>
      <c r="L316" s="897"/>
      <c r="M316" s="904"/>
      <c r="N316" s="895"/>
      <c r="O316" s="908"/>
      <c r="P316" s="908"/>
      <c r="Q316" s="897"/>
      <c r="R316" s="904"/>
      <c r="S316" s="895"/>
      <c r="T316" s="908"/>
      <c r="U316" s="908"/>
      <c r="V316" s="897"/>
      <c r="W316" s="897"/>
      <c r="X316" s="897"/>
      <c r="Y316" s="897"/>
    </row>
    <row r="317" spans="1:25" ht="12.75" customHeight="1">
      <c r="A317" s="913"/>
      <c r="B317" s="903"/>
      <c r="C317" s="904"/>
      <c r="D317" s="895"/>
      <c r="E317" s="908"/>
      <c r="F317" s="908"/>
      <c r="G317" s="897"/>
      <c r="H317" s="904"/>
      <c r="I317" s="895"/>
      <c r="J317" s="908"/>
      <c r="K317" s="908"/>
      <c r="L317" s="897"/>
      <c r="M317" s="904"/>
      <c r="N317" s="895"/>
      <c r="O317" s="908"/>
      <c r="P317" s="908"/>
      <c r="Q317" s="897"/>
      <c r="R317" s="904"/>
      <c r="S317" s="895"/>
      <c r="T317" s="908"/>
      <c r="U317" s="908"/>
      <c r="V317" s="897"/>
      <c r="W317" s="897"/>
      <c r="X317" s="897"/>
      <c r="Y317" s="897"/>
    </row>
    <row r="318" spans="1:25" ht="12.75" customHeight="1">
      <c r="A318" s="913"/>
      <c r="B318" s="903"/>
      <c r="C318" s="904"/>
      <c r="D318" s="895"/>
      <c r="E318" s="908"/>
      <c r="F318" s="908"/>
      <c r="G318" s="897"/>
      <c r="H318" s="904"/>
      <c r="I318" s="895"/>
      <c r="J318" s="908"/>
      <c r="K318" s="908"/>
      <c r="L318" s="897"/>
      <c r="M318" s="904"/>
      <c r="N318" s="895"/>
      <c r="O318" s="908"/>
      <c r="P318" s="908"/>
      <c r="Q318" s="897"/>
      <c r="R318" s="904"/>
      <c r="S318" s="895"/>
      <c r="T318" s="908"/>
      <c r="U318" s="908"/>
      <c r="V318" s="897"/>
      <c r="W318" s="897"/>
      <c r="X318" s="897"/>
      <c r="Y318" s="897"/>
    </row>
    <row r="319" spans="1:25" ht="12.75" customHeight="1">
      <c r="A319" s="913"/>
      <c r="B319" s="903"/>
      <c r="C319" s="904"/>
      <c r="D319" s="895"/>
      <c r="E319" s="908"/>
      <c r="F319" s="908"/>
      <c r="G319" s="897"/>
      <c r="H319" s="904"/>
      <c r="I319" s="895"/>
      <c r="J319" s="908"/>
      <c r="K319" s="908"/>
      <c r="L319" s="897"/>
      <c r="M319" s="904"/>
      <c r="N319" s="895"/>
      <c r="O319" s="908"/>
      <c r="P319" s="908"/>
      <c r="Q319" s="897"/>
      <c r="R319" s="904"/>
      <c r="S319" s="895"/>
      <c r="T319" s="908"/>
      <c r="U319" s="908"/>
      <c r="V319" s="897"/>
      <c r="W319" s="897"/>
      <c r="X319" s="897"/>
      <c r="Y319" s="897"/>
    </row>
    <row r="320" spans="1:25" ht="12.75" customHeight="1">
      <c r="A320" s="913"/>
      <c r="B320" s="903"/>
      <c r="C320" s="904"/>
      <c r="D320" s="895"/>
      <c r="E320" s="908"/>
      <c r="F320" s="908"/>
      <c r="G320" s="897"/>
      <c r="H320" s="904"/>
      <c r="I320" s="895"/>
      <c r="J320" s="908"/>
      <c r="K320" s="908"/>
      <c r="L320" s="897"/>
      <c r="M320" s="904"/>
      <c r="N320" s="895"/>
      <c r="O320" s="908"/>
      <c r="P320" s="908"/>
      <c r="Q320" s="897"/>
      <c r="R320" s="904"/>
      <c r="S320" s="895"/>
      <c r="T320" s="908"/>
      <c r="U320" s="908"/>
      <c r="V320" s="897"/>
      <c r="W320" s="897"/>
      <c r="X320" s="897"/>
      <c r="Y320" s="897"/>
    </row>
    <row r="321" spans="1:25" ht="12.75" customHeight="1">
      <c r="A321" s="913"/>
      <c r="B321" s="903"/>
      <c r="C321" s="904"/>
      <c r="D321" s="895"/>
      <c r="E321" s="908"/>
      <c r="F321" s="908"/>
      <c r="G321" s="897"/>
      <c r="H321" s="904"/>
      <c r="I321" s="895"/>
      <c r="J321" s="908"/>
      <c r="K321" s="908"/>
      <c r="L321" s="897"/>
      <c r="M321" s="904"/>
      <c r="N321" s="895"/>
      <c r="O321" s="908"/>
      <c r="P321" s="908"/>
      <c r="Q321" s="897"/>
      <c r="R321" s="904"/>
      <c r="S321" s="895"/>
      <c r="T321" s="908"/>
      <c r="U321" s="908"/>
      <c r="V321" s="897"/>
      <c r="W321" s="897"/>
      <c r="X321" s="897"/>
      <c r="Y321" s="897"/>
    </row>
    <row r="322" spans="1:25" ht="12.75" customHeight="1">
      <c r="A322" s="913"/>
      <c r="B322" s="903"/>
      <c r="C322" s="904"/>
      <c r="D322" s="895"/>
      <c r="E322" s="908"/>
      <c r="F322" s="908"/>
      <c r="G322" s="897"/>
      <c r="H322" s="904"/>
      <c r="I322" s="895"/>
      <c r="J322" s="908"/>
      <c r="K322" s="908"/>
      <c r="L322" s="897"/>
      <c r="M322" s="904"/>
      <c r="N322" s="895"/>
      <c r="O322" s="908"/>
      <c r="P322" s="908"/>
      <c r="Q322" s="897"/>
      <c r="R322" s="904"/>
      <c r="S322" s="895"/>
      <c r="T322" s="908"/>
      <c r="U322" s="908"/>
      <c r="V322" s="897"/>
      <c r="W322" s="897"/>
      <c r="X322" s="897"/>
      <c r="Y322" s="897"/>
    </row>
    <row r="323" spans="1:25" ht="12.75" customHeight="1">
      <c r="A323" s="913"/>
      <c r="B323" s="903"/>
      <c r="C323" s="904"/>
      <c r="D323" s="895"/>
      <c r="E323" s="908"/>
      <c r="F323" s="908"/>
      <c r="G323" s="897"/>
      <c r="H323" s="904"/>
      <c r="I323" s="895"/>
      <c r="J323" s="908"/>
      <c r="K323" s="908"/>
      <c r="L323" s="897"/>
      <c r="M323" s="904"/>
      <c r="N323" s="895"/>
      <c r="O323" s="908"/>
      <c r="P323" s="908"/>
      <c r="Q323" s="897"/>
      <c r="R323" s="904"/>
      <c r="S323" s="895"/>
      <c r="T323" s="908"/>
      <c r="U323" s="908"/>
      <c r="V323" s="897"/>
      <c r="W323" s="897"/>
      <c r="X323" s="897"/>
      <c r="Y323" s="897"/>
    </row>
    <row r="324" spans="1:25" ht="12.75" customHeight="1">
      <c r="A324" s="913"/>
      <c r="B324" s="903"/>
      <c r="C324" s="904"/>
      <c r="D324" s="895"/>
      <c r="E324" s="908"/>
      <c r="F324" s="908"/>
      <c r="G324" s="897"/>
      <c r="H324" s="904"/>
      <c r="I324" s="895"/>
      <c r="J324" s="908"/>
      <c r="K324" s="908"/>
      <c r="L324" s="897"/>
      <c r="M324" s="904"/>
      <c r="N324" s="895"/>
      <c r="O324" s="908"/>
      <c r="P324" s="908"/>
      <c r="Q324" s="897"/>
      <c r="R324" s="904"/>
      <c r="S324" s="895"/>
      <c r="T324" s="908"/>
      <c r="U324" s="908"/>
      <c r="V324" s="897"/>
      <c r="W324" s="897"/>
      <c r="X324" s="897"/>
      <c r="Y324" s="897"/>
    </row>
    <row r="325" spans="1:25" ht="12.75" customHeight="1">
      <c r="A325" s="913"/>
      <c r="B325" s="903"/>
      <c r="C325" s="904"/>
      <c r="D325" s="895"/>
      <c r="E325" s="908"/>
      <c r="F325" s="908"/>
      <c r="G325" s="897"/>
      <c r="H325" s="904"/>
      <c r="I325" s="895"/>
      <c r="J325" s="908"/>
      <c r="K325" s="908"/>
      <c r="L325" s="897"/>
      <c r="M325" s="904"/>
      <c r="N325" s="895"/>
      <c r="O325" s="908"/>
      <c r="P325" s="908"/>
      <c r="Q325" s="897"/>
      <c r="R325" s="904"/>
      <c r="S325" s="895"/>
      <c r="T325" s="908"/>
      <c r="U325" s="908"/>
      <c r="V325" s="897"/>
      <c r="W325" s="897"/>
      <c r="X325" s="897"/>
      <c r="Y325" s="897"/>
    </row>
    <row r="326" spans="1:25" ht="12.75" customHeight="1">
      <c r="A326" s="913"/>
      <c r="B326" s="903"/>
      <c r="C326" s="904"/>
      <c r="D326" s="895"/>
      <c r="E326" s="908"/>
      <c r="F326" s="908"/>
      <c r="G326" s="897"/>
      <c r="H326" s="904"/>
      <c r="I326" s="895"/>
      <c r="J326" s="908"/>
      <c r="K326" s="908"/>
      <c r="L326" s="897"/>
      <c r="M326" s="904"/>
      <c r="N326" s="895"/>
      <c r="O326" s="908"/>
      <c r="P326" s="908"/>
      <c r="Q326" s="897"/>
      <c r="R326" s="904"/>
      <c r="S326" s="895"/>
      <c r="T326" s="908"/>
      <c r="U326" s="908"/>
      <c r="V326" s="897"/>
      <c r="W326" s="897"/>
      <c r="X326" s="897"/>
      <c r="Y326" s="897"/>
    </row>
    <row r="327" spans="1:25" ht="12.75" customHeight="1">
      <c r="A327" s="913"/>
      <c r="B327" s="903"/>
      <c r="C327" s="904"/>
      <c r="D327" s="895"/>
      <c r="E327" s="908"/>
      <c r="F327" s="908"/>
      <c r="G327" s="897"/>
      <c r="H327" s="904"/>
      <c r="I327" s="895"/>
      <c r="J327" s="908"/>
      <c r="K327" s="908"/>
      <c r="L327" s="897"/>
      <c r="M327" s="904"/>
      <c r="N327" s="895"/>
      <c r="O327" s="908"/>
      <c r="P327" s="908"/>
      <c r="Q327" s="897"/>
      <c r="R327" s="904"/>
      <c r="S327" s="895"/>
      <c r="T327" s="908"/>
      <c r="U327" s="908"/>
      <c r="V327" s="897"/>
      <c r="W327" s="897"/>
      <c r="X327" s="897"/>
      <c r="Y327" s="897"/>
    </row>
    <row r="328" spans="1:25" ht="12.75" customHeight="1">
      <c r="A328" s="913"/>
      <c r="B328" s="903"/>
      <c r="C328" s="904"/>
      <c r="D328" s="895"/>
      <c r="E328" s="908"/>
      <c r="F328" s="908"/>
      <c r="G328" s="897"/>
      <c r="H328" s="904"/>
      <c r="I328" s="895"/>
      <c r="J328" s="908"/>
      <c r="K328" s="908"/>
      <c r="L328" s="897"/>
      <c r="M328" s="904"/>
      <c r="N328" s="895"/>
      <c r="O328" s="908"/>
      <c r="P328" s="908"/>
      <c r="Q328" s="897"/>
      <c r="R328" s="904"/>
      <c r="S328" s="895"/>
      <c r="T328" s="908"/>
      <c r="U328" s="908"/>
      <c r="V328" s="897"/>
      <c r="W328" s="897"/>
      <c r="X328" s="897"/>
      <c r="Y328" s="897"/>
    </row>
    <row r="329" spans="1:25" ht="12.75" customHeight="1">
      <c r="A329" s="913"/>
      <c r="B329" s="903"/>
      <c r="C329" s="904"/>
      <c r="D329" s="895"/>
      <c r="E329" s="908"/>
      <c r="F329" s="908"/>
      <c r="G329" s="897"/>
      <c r="H329" s="904"/>
      <c r="I329" s="895"/>
      <c r="J329" s="908"/>
      <c r="K329" s="908"/>
      <c r="L329" s="897"/>
      <c r="M329" s="904"/>
      <c r="N329" s="895"/>
      <c r="O329" s="908"/>
      <c r="P329" s="908"/>
      <c r="Q329" s="897"/>
      <c r="R329" s="904"/>
      <c r="S329" s="895"/>
      <c r="T329" s="908"/>
      <c r="U329" s="908"/>
      <c r="V329" s="897"/>
      <c r="W329" s="897"/>
      <c r="X329" s="897"/>
      <c r="Y329" s="897"/>
    </row>
    <row r="330" spans="1:25" ht="12.75" customHeight="1">
      <c r="A330" s="913"/>
      <c r="B330" s="903"/>
      <c r="C330" s="904"/>
      <c r="D330" s="895"/>
      <c r="E330" s="908"/>
      <c r="F330" s="908"/>
      <c r="G330" s="897"/>
      <c r="H330" s="904"/>
      <c r="I330" s="895"/>
      <c r="J330" s="908"/>
      <c r="K330" s="908"/>
      <c r="L330" s="897"/>
      <c r="M330" s="904"/>
      <c r="N330" s="895"/>
      <c r="O330" s="908"/>
      <c r="P330" s="908"/>
      <c r="Q330" s="897"/>
      <c r="R330" s="904"/>
      <c r="S330" s="895"/>
      <c r="T330" s="908"/>
      <c r="U330" s="908"/>
      <c r="V330" s="897"/>
      <c r="W330" s="897"/>
      <c r="X330" s="897"/>
      <c r="Y330" s="897"/>
    </row>
    <row r="331" spans="1:25" ht="12.75" customHeight="1">
      <c r="A331" s="913"/>
      <c r="B331" s="903"/>
      <c r="C331" s="904"/>
      <c r="D331" s="895"/>
      <c r="E331" s="908"/>
      <c r="F331" s="908"/>
      <c r="G331" s="897"/>
      <c r="H331" s="904"/>
      <c r="I331" s="895"/>
      <c r="J331" s="908"/>
      <c r="K331" s="908"/>
      <c r="L331" s="897"/>
      <c r="M331" s="904"/>
      <c r="N331" s="895"/>
      <c r="O331" s="908"/>
      <c r="P331" s="908"/>
      <c r="Q331" s="897"/>
      <c r="R331" s="904"/>
      <c r="S331" s="895"/>
      <c r="T331" s="908"/>
      <c r="U331" s="908"/>
      <c r="V331" s="897"/>
      <c r="W331" s="897"/>
      <c r="X331" s="897"/>
      <c r="Y331" s="897"/>
    </row>
    <row r="332" spans="1:25" ht="12.75" customHeight="1">
      <c r="A332" s="913"/>
      <c r="B332" s="903"/>
      <c r="C332" s="904"/>
      <c r="D332" s="895"/>
      <c r="E332" s="908"/>
      <c r="F332" s="908"/>
      <c r="G332" s="897"/>
      <c r="H332" s="904"/>
      <c r="I332" s="895"/>
      <c r="J332" s="908"/>
      <c r="K332" s="908"/>
      <c r="L332" s="897"/>
      <c r="M332" s="904"/>
      <c r="N332" s="895"/>
      <c r="O332" s="908"/>
      <c r="P332" s="908"/>
      <c r="Q332" s="897"/>
      <c r="R332" s="904"/>
      <c r="S332" s="895"/>
      <c r="T332" s="908"/>
      <c r="U332" s="908"/>
      <c r="V332" s="897"/>
      <c r="W332" s="897"/>
      <c r="X332" s="897"/>
      <c r="Y332" s="897"/>
    </row>
    <row r="333" spans="1:25" ht="12.75" customHeight="1">
      <c r="A333" s="913"/>
      <c r="B333" s="903"/>
      <c r="C333" s="904"/>
      <c r="D333" s="895"/>
      <c r="E333" s="908"/>
      <c r="F333" s="908"/>
      <c r="G333" s="897"/>
      <c r="H333" s="904"/>
      <c r="I333" s="895"/>
      <c r="J333" s="908"/>
      <c r="K333" s="908"/>
      <c r="L333" s="897"/>
      <c r="M333" s="904"/>
      <c r="N333" s="895"/>
      <c r="O333" s="908"/>
      <c r="P333" s="908"/>
      <c r="Q333" s="897"/>
      <c r="R333" s="904"/>
      <c r="S333" s="895"/>
      <c r="T333" s="908"/>
      <c r="U333" s="908"/>
      <c r="V333" s="897"/>
      <c r="W333" s="897"/>
      <c r="X333" s="897"/>
      <c r="Y333" s="897"/>
    </row>
    <row r="334" spans="1:25" ht="12.75" customHeight="1">
      <c r="A334" s="913"/>
      <c r="B334" s="903"/>
      <c r="C334" s="904"/>
      <c r="D334" s="895"/>
      <c r="E334" s="908"/>
      <c r="F334" s="908"/>
      <c r="G334" s="897"/>
      <c r="H334" s="904"/>
      <c r="I334" s="895"/>
      <c r="J334" s="908"/>
      <c r="K334" s="908"/>
      <c r="L334" s="897"/>
      <c r="M334" s="904"/>
      <c r="N334" s="895"/>
      <c r="O334" s="908"/>
      <c r="P334" s="908"/>
      <c r="Q334" s="897"/>
      <c r="R334" s="904"/>
      <c r="S334" s="895"/>
      <c r="T334" s="908"/>
      <c r="U334" s="908"/>
      <c r="V334" s="897"/>
      <c r="W334" s="897"/>
      <c r="X334" s="897"/>
      <c r="Y334" s="897"/>
    </row>
    <row r="335" spans="1:25" ht="12.75" customHeight="1">
      <c r="A335" s="913"/>
      <c r="B335" s="903"/>
      <c r="C335" s="904"/>
      <c r="D335" s="895"/>
      <c r="E335" s="908"/>
      <c r="F335" s="908"/>
      <c r="G335" s="897"/>
      <c r="H335" s="904"/>
      <c r="I335" s="895"/>
      <c r="J335" s="908"/>
      <c r="K335" s="908"/>
      <c r="L335" s="897"/>
      <c r="M335" s="904"/>
      <c r="N335" s="895"/>
      <c r="O335" s="908"/>
      <c r="P335" s="908"/>
      <c r="Q335" s="897"/>
      <c r="R335" s="904"/>
      <c r="S335" s="895"/>
      <c r="T335" s="908"/>
      <c r="U335" s="908"/>
      <c r="V335" s="897"/>
      <c r="W335" s="897"/>
      <c r="X335" s="897"/>
      <c r="Y335" s="897"/>
    </row>
    <row r="336" spans="1:25" ht="12.75" customHeight="1">
      <c r="A336" s="913"/>
      <c r="B336" s="903"/>
      <c r="C336" s="904"/>
      <c r="D336" s="895"/>
      <c r="E336" s="908"/>
      <c r="F336" s="908"/>
      <c r="G336" s="897"/>
      <c r="H336" s="904"/>
      <c r="I336" s="895"/>
      <c r="J336" s="908"/>
      <c r="K336" s="908"/>
      <c r="L336" s="897"/>
      <c r="M336" s="904"/>
      <c r="N336" s="895"/>
      <c r="O336" s="908"/>
      <c r="P336" s="908"/>
      <c r="Q336" s="897"/>
      <c r="R336" s="904"/>
      <c r="S336" s="895"/>
      <c r="T336" s="908"/>
      <c r="U336" s="908"/>
      <c r="V336" s="897"/>
      <c r="W336" s="897"/>
      <c r="X336" s="897"/>
      <c r="Y336" s="897"/>
    </row>
    <row r="337" spans="1:25" ht="12.75" customHeight="1">
      <c r="A337" s="913"/>
      <c r="B337" s="903"/>
      <c r="C337" s="904"/>
      <c r="D337" s="895"/>
      <c r="E337" s="908"/>
      <c r="F337" s="908"/>
      <c r="G337" s="897"/>
      <c r="H337" s="904"/>
      <c r="I337" s="895"/>
      <c r="J337" s="908"/>
      <c r="K337" s="908"/>
      <c r="L337" s="897"/>
      <c r="M337" s="904"/>
      <c r="N337" s="895"/>
      <c r="O337" s="908"/>
      <c r="P337" s="908"/>
      <c r="Q337" s="897"/>
      <c r="R337" s="904"/>
      <c r="S337" s="895"/>
      <c r="T337" s="908"/>
      <c r="U337" s="908"/>
      <c r="V337" s="897"/>
      <c r="W337" s="897"/>
      <c r="X337" s="897"/>
      <c r="Y337" s="897"/>
    </row>
    <row r="338" spans="1:25" ht="12.75" customHeight="1">
      <c r="A338" s="913"/>
      <c r="B338" s="903"/>
      <c r="C338" s="904"/>
      <c r="D338" s="895"/>
      <c r="E338" s="908"/>
      <c r="F338" s="908"/>
      <c r="G338" s="897"/>
      <c r="H338" s="904"/>
      <c r="I338" s="895"/>
      <c r="J338" s="908"/>
      <c r="K338" s="908"/>
      <c r="L338" s="897"/>
      <c r="M338" s="904"/>
      <c r="N338" s="895"/>
      <c r="O338" s="908"/>
      <c r="P338" s="908"/>
      <c r="Q338" s="897"/>
      <c r="R338" s="904"/>
      <c r="S338" s="895"/>
      <c r="T338" s="908"/>
      <c r="U338" s="908"/>
      <c r="V338" s="897"/>
      <c r="W338" s="897"/>
      <c r="X338" s="897"/>
      <c r="Y338" s="897"/>
    </row>
    <row r="339" spans="1:25" ht="12.75" customHeight="1">
      <c r="A339" s="913"/>
      <c r="B339" s="903"/>
      <c r="C339" s="904"/>
      <c r="D339" s="895"/>
      <c r="E339" s="908"/>
      <c r="F339" s="908"/>
      <c r="G339" s="897"/>
      <c r="H339" s="904"/>
      <c r="I339" s="895"/>
      <c r="J339" s="908"/>
      <c r="K339" s="908"/>
      <c r="L339" s="897"/>
      <c r="M339" s="904"/>
      <c r="N339" s="895"/>
      <c r="O339" s="908"/>
      <c r="P339" s="908"/>
      <c r="Q339" s="897"/>
      <c r="R339" s="904"/>
      <c r="S339" s="895"/>
      <c r="T339" s="908"/>
      <c r="U339" s="908"/>
      <c r="V339" s="897"/>
      <c r="W339" s="897"/>
      <c r="X339" s="897"/>
      <c r="Y339" s="897"/>
    </row>
    <row r="340" spans="1:25" ht="12.75" customHeight="1">
      <c r="A340" s="913"/>
      <c r="B340" s="903"/>
      <c r="C340" s="904"/>
      <c r="D340" s="895"/>
      <c r="E340" s="908"/>
      <c r="F340" s="908"/>
      <c r="G340" s="897"/>
      <c r="H340" s="904"/>
      <c r="I340" s="895"/>
      <c r="J340" s="908"/>
      <c r="K340" s="908"/>
      <c r="L340" s="897"/>
      <c r="M340" s="904"/>
      <c r="N340" s="895"/>
      <c r="O340" s="908"/>
      <c r="P340" s="908"/>
      <c r="Q340" s="897"/>
      <c r="R340" s="904"/>
      <c r="S340" s="895"/>
      <c r="T340" s="908"/>
      <c r="U340" s="908"/>
      <c r="V340" s="897"/>
      <c r="W340" s="897"/>
      <c r="X340" s="897"/>
      <c r="Y340" s="897"/>
    </row>
    <row r="341" spans="1:25" ht="12.75" customHeight="1">
      <c r="A341" s="913"/>
      <c r="B341" s="903"/>
      <c r="C341" s="904"/>
      <c r="D341" s="895"/>
      <c r="E341" s="908"/>
      <c r="F341" s="908"/>
      <c r="G341" s="897"/>
      <c r="H341" s="904"/>
      <c r="I341" s="895"/>
      <c r="J341" s="908"/>
      <c r="K341" s="908"/>
      <c r="L341" s="897"/>
      <c r="M341" s="904"/>
      <c r="N341" s="895"/>
      <c r="O341" s="908"/>
      <c r="P341" s="908"/>
      <c r="Q341" s="897"/>
      <c r="R341" s="904"/>
      <c r="S341" s="895"/>
      <c r="T341" s="908"/>
      <c r="U341" s="908"/>
      <c r="V341" s="897"/>
      <c r="W341" s="897"/>
      <c r="X341" s="897"/>
      <c r="Y341" s="897"/>
    </row>
    <row r="342" spans="1:25" ht="12.75" customHeight="1">
      <c r="A342" s="913"/>
      <c r="B342" s="903"/>
      <c r="C342" s="904"/>
      <c r="D342" s="895"/>
      <c r="E342" s="908"/>
      <c r="F342" s="908"/>
      <c r="G342" s="897"/>
      <c r="H342" s="904"/>
      <c r="I342" s="895"/>
      <c r="J342" s="908"/>
      <c r="K342" s="908"/>
      <c r="L342" s="897"/>
      <c r="M342" s="904"/>
      <c r="N342" s="895"/>
      <c r="O342" s="908"/>
      <c r="P342" s="908"/>
      <c r="Q342" s="897"/>
      <c r="R342" s="904"/>
      <c r="S342" s="895"/>
      <c r="T342" s="908"/>
      <c r="U342" s="908"/>
      <c r="V342" s="897"/>
      <c r="W342" s="897"/>
      <c r="X342" s="897"/>
      <c r="Y342" s="897"/>
    </row>
    <row r="343" spans="1:25" ht="12.75" customHeight="1">
      <c r="A343" s="913"/>
      <c r="B343" s="903"/>
      <c r="C343" s="904"/>
      <c r="D343" s="895"/>
      <c r="E343" s="908"/>
      <c r="F343" s="908"/>
      <c r="G343" s="897"/>
      <c r="H343" s="904"/>
      <c r="I343" s="895"/>
      <c r="J343" s="908"/>
      <c r="K343" s="908"/>
      <c r="L343" s="897"/>
      <c r="M343" s="904"/>
      <c r="N343" s="895"/>
      <c r="O343" s="908"/>
      <c r="P343" s="908"/>
      <c r="Q343" s="897"/>
      <c r="R343" s="904"/>
      <c r="S343" s="895"/>
      <c r="T343" s="908"/>
      <c r="U343" s="908"/>
      <c r="V343" s="897"/>
      <c r="W343" s="897"/>
      <c r="X343" s="897"/>
      <c r="Y343" s="897"/>
    </row>
    <row r="344" spans="1:25" ht="12.75" customHeight="1">
      <c r="A344" s="913"/>
      <c r="B344" s="903"/>
      <c r="C344" s="904"/>
      <c r="D344" s="895"/>
      <c r="E344" s="908"/>
      <c r="F344" s="908"/>
      <c r="G344" s="897"/>
      <c r="H344" s="904"/>
      <c r="I344" s="895"/>
      <c r="J344" s="908"/>
      <c r="K344" s="908"/>
      <c r="L344" s="897"/>
      <c r="M344" s="904"/>
      <c r="N344" s="895"/>
      <c r="O344" s="908"/>
      <c r="P344" s="908"/>
      <c r="Q344" s="897"/>
      <c r="R344" s="904"/>
      <c r="S344" s="895"/>
      <c r="T344" s="908"/>
      <c r="U344" s="908"/>
      <c r="V344" s="897"/>
      <c r="W344" s="897"/>
      <c r="X344" s="897"/>
      <c r="Y344" s="897"/>
    </row>
    <row r="345" spans="1:25" ht="12.75" customHeight="1">
      <c r="A345" s="913"/>
      <c r="B345" s="903"/>
      <c r="C345" s="904"/>
      <c r="D345" s="895"/>
      <c r="E345" s="908"/>
      <c r="F345" s="908"/>
      <c r="G345" s="897"/>
      <c r="H345" s="904"/>
      <c r="I345" s="895"/>
      <c r="J345" s="908"/>
      <c r="K345" s="908"/>
      <c r="L345" s="897"/>
      <c r="M345" s="904"/>
      <c r="N345" s="895"/>
      <c r="O345" s="908"/>
      <c r="P345" s="908"/>
      <c r="Q345" s="897"/>
      <c r="R345" s="904"/>
      <c r="S345" s="895"/>
      <c r="T345" s="908"/>
      <c r="U345" s="908"/>
      <c r="V345" s="897"/>
      <c r="W345" s="897"/>
      <c r="X345" s="897"/>
      <c r="Y345" s="897"/>
    </row>
    <row r="346" spans="1:25" ht="12.75" customHeight="1">
      <c r="A346" s="913"/>
      <c r="B346" s="903"/>
      <c r="C346" s="904"/>
      <c r="D346" s="895"/>
      <c r="E346" s="908"/>
      <c r="F346" s="908"/>
      <c r="G346" s="897"/>
      <c r="H346" s="904"/>
      <c r="I346" s="895"/>
      <c r="J346" s="908"/>
      <c r="K346" s="908"/>
      <c r="L346" s="897"/>
      <c r="M346" s="904"/>
      <c r="N346" s="895"/>
      <c r="O346" s="908"/>
      <c r="P346" s="908"/>
      <c r="Q346" s="897"/>
      <c r="R346" s="904"/>
      <c r="S346" s="895"/>
      <c r="T346" s="908"/>
      <c r="U346" s="908"/>
      <c r="V346" s="897"/>
      <c r="W346" s="897"/>
      <c r="X346" s="897"/>
      <c r="Y346" s="897"/>
    </row>
    <row r="347" spans="1:25" ht="12.75" customHeight="1">
      <c r="A347" s="913"/>
      <c r="B347" s="903"/>
      <c r="C347" s="904"/>
      <c r="D347" s="895"/>
      <c r="E347" s="908"/>
      <c r="F347" s="908"/>
      <c r="G347" s="897"/>
      <c r="H347" s="904"/>
      <c r="I347" s="895"/>
      <c r="J347" s="908"/>
      <c r="K347" s="908"/>
      <c r="L347" s="897"/>
      <c r="M347" s="904"/>
      <c r="N347" s="895"/>
      <c r="O347" s="908"/>
      <c r="P347" s="908"/>
      <c r="Q347" s="897"/>
      <c r="R347" s="904"/>
      <c r="S347" s="895"/>
      <c r="T347" s="908"/>
      <c r="U347" s="908"/>
      <c r="V347" s="897"/>
      <c r="W347" s="897"/>
      <c r="X347" s="897"/>
      <c r="Y347" s="897"/>
    </row>
    <row r="348" spans="1:25" ht="12.75" customHeight="1">
      <c r="A348" s="913"/>
      <c r="B348" s="903"/>
      <c r="C348" s="904"/>
      <c r="D348" s="895"/>
      <c r="E348" s="908"/>
      <c r="F348" s="908"/>
      <c r="G348" s="897"/>
      <c r="H348" s="904"/>
      <c r="I348" s="895"/>
      <c r="J348" s="908"/>
      <c r="K348" s="908"/>
      <c r="L348" s="897"/>
      <c r="M348" s="904"/>
      <c r="N348" s="895"/>
      <c r="O348" s="908"/>
      <c r="P348" s="908"/>
      <c r="Q348" s="897"/>
      <c r="R348" s="904"/>
      <c r="S348" s="895"/>
      <c r="T348" s="908"/>
      <c r="U348" s="908"/>
      <c r="V348" s="897"/>
      <c r="W348" s="897"/>
      <c r="X348" s="897"/>
      <c r="Y348" s="897"/>
    </row>
    <row r="349" spans="1:25" ht="12.75" customHeight="1">
      <c r="A349" s="913"/>
      <c r="B349" s="903"/>
      <c r="C349" s="904"/>
      <c r="D349" s="895"/>
      <c r="E349" s="908"/>
      <c r="F349" s="908"/>
      <c r="G349" s="897"/>
      <c r="H349" s="904"/>
      <c r="I349" s="895"/>
      <c r="J349" s="908"/>
      <c r="K349" s="908"/>
      <c r="L349" s="897"/>
      <c r="M349" s="904"/>
      <c r="N349" s="895"/>
      <c r="O349" s="908"/>
      <c r="P349" s="908"/>
      <c r="Q349" s="897"/>
      <c r="R349" s="904"/>
      <c r="S349" s="895"/>
      <c r="T349" s="908"/>
      <c r="U349" s="908"/>
      <c r="V349" s="897"/>
      <c r="W349" s="897"/>
      <c r="X349" s="897"/>
      <c r="Y349" s="897"/>
    </row>
    <row r="350" spans="1:25" ht="12.75" customHeight="1">
      <c r="A350" s="913"/>
      <c r="B350" s="903"/>
      <c r="C350" s="904"/>
      <c r="D350" s="895"/>
      <c r="E350" s="908"/>
      <c r="F350" s="908"/>
      <c r="G350" s="897"/>
      <c r="H350" s="904"/>
      <c r="I350" s="895"/>
      <c r="J350" s="908"/>
      <c r="K350" s="908"/>
      <c r="L350" s="897"/>
      <c r="M350" s="904"/>
      <c r="N350" s="895"/>
      <c r="O350" s="908"/>
      <c r="P350" s="908"/>
      <c r="Q350" s="897"/>
      <c r="R350" s="904"/>
      <c r="S350" s="895"/>
      <c r="T350" s="908"/>
      <c r="U350" s="908"/>
      <c r="V350" s="897"/>
      <c r="W350" s="897"/>
      <c r="X350" s="897"/>
      <c r="Y350" s="897"/>
    </row>
    <row r="351" spans="1:25" ht="12.75" customHeight="1">
      <c r="A351" s="913"/>
      <c r="B351" s="903"/>
      <c r="C351" s="904"/>
      <c r="D351" s="895"/>
      <c r="E351" s="908"/>
      <c r="F351" s="908"/>
      <c r="G351" s="897"/>
      <c r="H351" s="904"/>
      <c r="I351" s="895"/>
      <c r="J351" s="908"/>
      <c r="K351" s="908"/>
      <c r="L351" s="897"/>
      <c r="M351" s="904"/>
      <c r="N351" s="895"/>
      <c r="O351" s="908"/>
      <c r="P351" s="908"/>
      <c r="Q351" s="897"/>
      <c r="R351" s="904"/>
      <c r="S351" s="895"/>
      <c r="T351" s="908"/>
      <c r="U351" s="908"/>
      <c r="V351" s="897"/>
      <c r="W351" s="897"/>
      <c r="X351" s="897"/>
      <c r="Y351" s="897"/>
    </row>
    <row r="352" spans="1:25" ht="12.75" customHeight="1">
      <c r="A352" s="913"/>
      <c r="B352" s="903"/>
      <c r="C352" s="904"/>
      <c r="D352" s="895"/>
      <c r="E352" s="908"/>
      <c r="F352" s="908"/>
      <c r="G352" s="897"/>
      <c r="H352" s="904"/>
      <c r="I352" s="895"/>
      <c r="J352" s="908"/>
      <c r="K352" s="908"/>
      <c r="L352" s="897"/>
      <c r="M352" s="904"/>
      <c r="N352" s="895"/>
      <c r="O352" s="908"/>
      <c r="P352" s="908"/>
      <c r="Q352" s="897"/>
      <c r="R352" s="904"/>
      <c r="S352" s="895"/>
      <c r="T352" s="908"/>
      <c r="U352" s="908"/>
      <c r="V352" s="897"/>
      <c r="W352" s="897"/>
      <c r="X352" s="897"/>
      <c r="Y352" s="897"/>
    </row>
    <row r="353" spans="1:25" ht="12.75" customHeight="1">
      <c r="A353" s="913"/>
      <c r="B353" s="903"/>
      <c r="C353" s="904"/>
      <c r="D353" s="895"/>
      <c r="E353" s="908"/>
      <c r="F353" s="908"/>
      <c r="G353" s="897"/>
      <c r="H353" s="904"/>
      <c r="I353" s="895"/>
      <c r="J353" s="908"/>
      <c r="K353" s="908"/>
      <c r="L353" s="897"/>
      <c r="M353" s="904"/>
      <c r="N353" s="895"/>
      <c r="O353" s="908"/>
      <c r="P353" s="908"/>
      <c r="Q353" s="897"/>
      <c r="R353" s="904"/>
      <c r="S353" s="895"/>
      <c r="T353" s="908"/>
      <c r="U353" s="908"/>
      <c r="V353" s="897"/>
      <c r="W353" s="897"/>
      <c r="X353" s="897"/>
      <c r="Y353" s="897"/>
    </row>
    <row r="354" spans="1:25" ht="12.75" customHeight="1">
      <c r="A354" s="913"/>
      <c r="B354" s="903"/>
      <c r="C354" s="904"/>
      <c r="D354" s="895"/>
      <c r="E354" s="908"/>
      <c r="F354" s="908"/>
      <c r="G354" s="897"/>
      <c r="H354" s="904"/>
      <c r="I354" s="895"/>
      <c r="J354" s="908"/>
      <c r="K354" s="908"/>
      <c r="L354" s="897"/>
      <c r="M354" s="904"/>
      <c r="N354" s="895"/>
      <c r="O354" s="908"/>
      <c r="P354" s="908"/>
      <c r="Q354" s="897"/>
      <c r="R354" s="904"/>
      <c r="S354" s="895"/>
      <c r="T354" s="908"/>
      <c r="U354" s="908"/>
      <c r="V354" s="897"/>
      <c r="W354" s="897"/>
      <c r="X354" s="897"/>
      <c r="Y354" s="897"/>
    </row>
    <row r="355" spans="1:25" ht="12.75" customHeight="1">
      <c r="A355" s="913"/>
      <c r="B355" s="903"/>
      <c r="C355" s="904"/>
      <c r="D355" s="895"/>
      <c r="E355" s="908"/>
      <c r="F355" s="908"/>
      <c r="G355" s="897"/>
      <c r="H355" s="904"/>
      <c r="I355" s="895"/>
      <c r="J355" s="908"/>
      <c r="K355" s="908"/>
      <c r="L355" s="897"/>
      <c r="M355" s="904"/>
      <c r="N355" s="895"/>
      <c r="O355" s="908"/>
      <c r="P355" s="908"/>
      <c r="Q355" s="897"/>
      <c r="R355" s="904"/>
      <c r="S355" s="895"/>
      <c r="T355" s="908"/>
      <c r="U355" s="908"/>
      <c r="V355" s="897"/>
      <c r="W355" s="897"/>
      <c r="X355" s="897"/>
      <c r="Y355" s="897"/>
    </row>
    <row r="356" spans="1:25" ht="12.75" customHeight="1">
      <c r="A356" s="913"/>
      <c r="B356" s="903"/>
      <c r="C356" s="904"/>
      <c r="D356" s="895"/>
      <c r="E356" s="908"/>
      <c r="F356" s="908"/>
      <c r="G356" s="897"/>
      <c r="H356" s="904"/>
      <c r="I356" s="895"/>
      <c r="J356" s="908"/>
      <c r="K356" s="908"/>
      <c r="L356" s="897"/>
      <c r="M356" s="904"/>
      <c r="N356" s="895"/>
      <c r="O356" s="908"/>
      <c r="P356" s="908"/>
      <c r="Q356" s="897"/>
      <c r="R356" s="904"/>
      <c r="S356" s="895"/>
      <c r="T356" s="908"/>
      <c r="U356" s="908"/>
      <c r="V356" s="897"/>
      <c r="W356" s="897"/>
      <c r="X356" s="897"/>
      <c r="Y356" s="897"/>
    </row>
    <row r="357" spans="1:25" ht="12.75" customHeight="1">
      <c r="A357" s="913"/>
      <c r="B357" s="903"/>
      <c r="C357" s="904"/>
      <c r="D357" s="895"/>
      <c r="E357" s="908"/>
      <c r="F357" s="908"/>
      <c r="G357" s="897"/>
      <c r="H357" s="904"/>
      <c r="I357" s="895"/>
      <c r="J357" s="908"/>
      <c r="K357" s="908"/>
      <c r="L357" s="897"/>
      <c r="M357" s="904"/>
      <c r="N357" s="895"/>
      <c r="O357" s="908"/>
      <c r="P357" s="908"/>
      <c r="Q357" s="897"/>
      <c r="R357" s="904"/>
      <c r="S357" s="895"/>
      <c r="T357" s="908"/>
      <c r="U357" s="908"/>
      <c r="V357" s="897"/>
      <c r="W357" s="897"/>
      <c r="X357" s="897"/>
      <c r="Y357" s="897"/>
    </row>
    <row r="358" spans="1:25" ht="12.75" customHeight="1">
      <c r="A358" s="913"/>
      <c r="B358" s="903"/>
      <c r="C358" s="904"/>
      <c r="D358" s="895"/>
      <c r="E358" s="908"/>
      <c r="F358" s="908"/>
      <c r="G358" s="897"/>
      <c r="H358" s="904"/>
      <c r="I358" s="895"/>
      <c r="J358" s="908"/>
      <c r="K358" s="908"/>
      <c r="L358" s="897"/>
      <c r="M358" s="904"/>
      <c r="N358" s="895"/>
      <c r="O358" s="908"/>
      <c r="P358" s="908"/>
      <c r="Q358" s="897"/>
      <c r="R358" s="904"/>
      <c r="S358" s="895"/>
      <c r="T358" s="908"/>
      <c r="U358" s="908"/>
      <c r="V358" s="897"/>
      <c r="W358" s="897"/>
      <c r="X358" s="897"/>
      <c r="Y358" s="897"/>
    </row>
    <row r="359" spans="1:25" ht="12.75" customHeight="1">
      <c r="A359" s="913"/>
      <c r="B359" s="903"/>
      <c r="C359" s="904"/>
      <c r="D359" s="895"/>
      <c r="E359" s="908"/>
      <c r="F359" s="908"/>
      <c r="G359" s="897"/>
      <c r="H359" s="904"/>
      <c r="I359" s="895"/>
      <c r="J359" s="908"/>
      <c r="K359" s="908"/>
      <c r="L359" s="897"/>
      <c r="M359" s="904"/>
      <c r="N359" s="895"/>
      <c r="O359" s="908"/>
      <c r="P359" s="908"/>
      <c r="Q359" s="897"/>
      <c r="R359" s="904"/>
      <c r="S359" s="895"/>
      <c r="T359" s="908"/>
      <c r="U359" s="908"/>
      <c r="V359" s="897"/>
      <c r="W359" s="897"/>
      <c r="X359" s="897"/>
      <c r="Y359" s="897"/>
    </row>
    <row r="360" spans="1:25" ht="12.75" customHeight="1">
      <c r="A360" s="913"/>
      <c r="B360" s="903"/>
      <c r="C360" s="904"/>
      <c r="D360" s="895"/>
      <c r="E360" s="908"/>
      <c r="F360" s="908"/>
      <c r="G360" s="897"/>
      <c r="H360" s="904"/>
      <c r="I360" s="895"/>
      <c r="J360" s="908"/>
      <c r="K360" s="908"/>
      <c r="L360" s="897"/>
      <c r="M360" s="904"/>
      <c r="N360" s="895"/>
      <c r="O360" s="908"/>
      <c r="P360" s="908"/>
      <c r="Q360" s="897"/>
      <c r="R360" s="904"/>
      <c r="S360" s="895"/>
      <c r="T360" s="908"/>
      <c r="U360" s="908"/>
      <c r="V360" s="897"/>
      <c r="W360" s="897"/>
      <c r="X360" s="897"/>
      <c r="Y360" s="897"/>
    </row>
    <row r="361" spans="1:25" ht="12.75" customHeight="1">
      <c r="A361" s="913"/>
      <c r="B361" s="903"/>
      <c r="C361" s="904"/>
      <c r="D361" s="895"/>
      <c r="E361" s="908"/>
      <c r="F361" s="908"/>
      <c r="G361" s="897"/>
      <c r="H361" s="904"/>
      <c r="I361" s="895"/>
      <c r="J361" s="908"/>
      <c r="K361" s="908"/>
      <c r="L361" s="897"/>
      <c r="M361" s="904"/>
      <c r="N361" s="895"/>
      <c r="O361" s="908"/>
      <c r="P361" s="908"/>
      <c r="Q361" s="897"/>
      <c r="R361" s="904"/>
      <c r="S361" s="895"/>
      <c r="T361" s="908"/>
      <c r="U361" s="908"/>
      <c r="V361" s="897"/>
      <c r="W361" s="897"/>
      <c r="X361" s="897"/>
      <c r="Y361" s="897"/>
    </row>
    <row r="362" spans="1:25" ht="12.75" customHeight="1">
      <c r="A362" s="913"/>
      <c r="B362" s="903"/>
      <c r="C362" s="904"/>
      <c r="D362" s="895"/>
      <c r="E362" s="908"/>
      <c r="F362" s="908"/>
      <c r="G362" s="897"/>
      <c r="H362" s="904"/>
      <c r="I362" s="895"/>
      <c r="J362" s="908"/>
      <c r="K362" s="908"/>
      <c r="L362" s="897"/>
      <c r="M362" s="904"/>
      <c r="N362" s="895"/>
      <c r="O362" s="908"/>
      <c r="P362" s="908"/>
      <c r="Q362" s="897"/>
      <c r="R362" s="904"/>
      <c r="S362" s="895"/>
      <c r="T362" s="908"/>
      <c r="U362" s="908"/>
      <c r="V362" s="897"/>
      <c r="W362" s="897"/>
      <c r="X362" s="897"/>
      <c r="Y362" s="897"/>
    </row>
    <row r="363" spans="1:25" ht="12.75" customHeight="1">
      <c r="A363" s="913"/>
      <c r="B363" s="903"/>
      <c r="C363" s="904"/>
      <c r="D363" s="895"/>
      <c r="E363" s="908"/>
      <c r="F363" s="908"/>
      <c r="G363" s="897"/>
      <c r="H363" s="904"/>
      <c r="I363" s="895"/>
      <c r="J363" s="908"/>
      <c r="K363" s="908"/>
      <c r="L363" s="897"/>
      <c r="M363" s="904"/>
      <c r="N363" s="895"/>
      <c r="O363" s="908"/>
      <c r="P363" s="908"/>
      <c r="Q363" s="897"/>
      <c r="R363" s="904"/>
      <c r="S363" s="895"/>
      <c r="T363" s="908"/>
      <c r="U363" s="908"/>
      <c r="V363" s="897"/>
      <c r="W363" s="897"/>
      <c r="X363" s="897"/>
      <c r="Y363" s="897"/>
    </row>
    <row r="364" spans="1:25" ht="12.75" customHeight="1">
      <c r="A364" s="913"/>
      <c r="B364" s="903"/>
      <c r="C364" s="904"/>
      <c r="D364" s="895"/>
      <c r="E364" s="908"/>
      <c r="F364" s="908"/>
      <c r="G364" s="897"/>
      <c r="H364" s="904"/>
      <c r="I364" s="895"/>
      <c r="J364" s="908"/>
      <c r="K364" s="908"/>
      <c r="L364" s="897"/>
      <c r="M364" s="904"/>
      <c r="N364" s="895"/>
      <c r="O364" s="908"/>
      <c r="P364" s="908"/>
      <c r="Q364" s="897"/>
      <c r="R364" s="904"/>
      <c r="S364" s="895"/>
      <c r="T364" s="908"/>
      <c r="U364" s="908"/>
      <c r="V364" s="897"/>
      <c r="W364" s="897"/>
      <c r="X364" s="897"/>
      <c r="Y364" s="897"/>
    </row>
    <row r="365" spans="1:25" ht="12.75" customHeight="1">
      <c r="A365" s="913"/>
      <c r="B365" s="903"/>
      <c r="C365" s="904"/>
      <c r="D365" s="895"/>
      <c r="E365" s="908"/>
      <c r="F365" s="908"/>
      <c r="G365" s="897"/>
      <c r="H365" s="904"/>
      <c r="I365" s="895"/>
      <c r="J365" s="908"/>
      <c r="K365" s="908"/>
      <c r="L365" s="897"/>
      <c r="M365" s="904"/>
      <c r="N365" s="895"/>
      <c r="O365" s="908"/>
      <c r="P365" s="908"/>
      <c r="Q365" s="897"/>
      <c r="R365" s="904"/>
      <c r="S365" s="895"/>
      <c r="T365" s="908"/>
      <c r="U365" s="908"/>
      <c r="V365" s="897"/>
      <c r="W365" s="897"/>
      <c r="X365" s="897"/>
      <c r="Y365" s="897"/>
    </row>
    <row r="366" spans="1:25" ht="12.75" customHeight="1">
      <c r="A366" s="913"/>
      <c r="B366" s="903"/>
      <c r="C366" s="904"/>
      <c r="D366" s="895"/>
      <c r="E366" s="908"/>
      <c r="F366" s="908"/>
      <c r="G366" s="897"/>
      <c r="H366" s="904"/>
      <c r="I366" s="895"/>
      <c r="J366" s="908"/>
      <c r="K366" s="908"/>
      <c r="L366" s="897"/>
      <c r="M366" s="904"/>
      <c r="N366" s="895"/>
      <c r="O366" s="908"/>
      <c r="P366" s="908"/>
      <c r="Q366" s="897"/>
      <c r="R366" s="904"/>
      <c r="S366" s="895"/>
      <c r="T366" s="908"/>
      <c r="U366" s="908"/>
      <c r="V366" s="897"/>
      <c r="W366" s="897"/>
      <c r="X366" s="897"/>
      <c r="Y366" s="897"/>
    </row>
    <row r="367" spans="1:25" ht="12.75" customHeight="1">
      <c r="A367" s="913"/>
      <c r="B367" s="903"/>
      <c r="C367" s="904"/>
      <c r="D367" s="895"/>
      <c r="E367" s="908"/>
      <c r="F367" s="908"/>
      <c r="G367" s="897"/>
      <c r="H367" s="904"/>
      <c r="I367" s="895"/>
      <c r="J367" s="908"/>
      <c r="K367" s="908"/>
      <c r="L367" s="897"/>
      <c r="M367" s="904"/>
      <c r="N367" s="895"/>
      <c r="O367" s="908"/>
      <c r="P367" s="908"/>
      <c r="Q367" s="897"/>
      <c r="R367" s="904"/>
      <c r="S367" s="895"/>
      <c r="T367" s="908"/>
      <c r="U367" s="908"/>
      <c r="V367" s="897"/>
      <c r="W367" s="897"/>
      <c r="X367" s="897"/>
      <c r="Y367" s="897"/>
    </row>
    <row r="368" spans="1:25" ht="12.75" customHeight="1">
      <c r="A368" s="913"/>
      <c r="B368" s="903"/>
      <c r="C368" s="904"/>
      <c r="D368" s="895"/>
      <c r="E368" s="908"/>
      <c r="F368" s="908"/>
      <c r="G368" s="897"/>
      <c r="H368" s="904"/>
      <c r="I368" s="895"/>
      <c r="J368" s="908"/>
      <c r="K368" s="908"/>
      <c r="L368" s="897"/>
      <c r="M368" s="904"/>
      <c r="N368" s="895"/>
      <c r="O368" s="908"/>
      <c r="P368" s="908"/>
      <c r="Q368" s="897"/>
      <c r="R368" s="904"/>
      <c r="S368" s="895"/>
      <c r="T368" s="908"/>
      <c r="U368" s="908"/>
      <c r="V368" s="897"/>
      <c r="W368" s="897"/>
      <c r="X368" s="897"/>
      <c r="Y368" s="897"/>
    </row>
    <row r="369" spans="1:25" ht="12.75" customHeight="1">
      <c r="A369" s="913"/>
      <c r="B369" s="903"/>
      <c r="C369" s="904"/>
      <c r="D369" s="895"/>
      <c r="E369" s="908"/>
      <c r="F369" s="908"/>
      <c r="G369" s="897"/>
      <c r="H369" s="904"/>
      <c r="I369" s="895"/>
      <c r="J369" s="908"/>
      <c r="K369" s="908"/>
      <c r="L369" s="897"/>
      <c r="M369" s="904"/>
      <c r="N369" s="895"/>
      <c r="O369" s="908"/>
      <c r="P369" s="908"/>
      <c r="Q369" s="897"/>
      <c r="R369" s="904"/>
      <c r="S369" s="895"/>
      <c r="T369" s="908"/>
      <c r="U369" s="908"/>
      <c r="V369" s="897"/>
      <c r="W369" s="897"/>
      <c r="X369" s="897"/>
      <c r="Y369" s="897"/>
    </row>
    <row r="370" spans="1:25" ht="12.75" customHeight="1">
      <c r="A370" s="913"/>
      <c r="B370" s="903"/>
      <c r="C370" s="904"/>
      <c r="D370" s="895"/>
      <c r="E370" s="908"/>
      <c r="F370" s="908"/>
      <c r="G370" s="897"/>
      <c r="H370" s="904"/>
      <c r="I370" s="895"/>
      <c r="J370" s="908"/>
      <c r="K370" s="908"/>
      <c r="L370" s="897"/>
      <c r="M370" s="904"/>
      <c r="N370" s="895"/>
      <c r="O370" s="908"/>
      <c r="P370" s="908"/>
      <c r="Q370" s="897"/>
      <c r="R370" s="904"/>
      <c r="S370" s="895"/>
      <c r="T370" s="908"/>
      <c r="U370" s="908"/>
      <c r="V370" s="897"/>
      <c r="W370" s="897"/>
      <c r="X370" s="897"/>
      <c r="Y370" s="897"/>
    </row>
    <row r="371" spans="1:25" ht="12.75" customHeight="1">
      <c r="A371" s="913"/>
      <c r="B371" s="903"/>
      <c r="C371" s="904"/>
      <c r="D371" s="895"/>
      <c r="E371" s="908"/>
      <c r="F371" s="908"/>
      <c r="G371" s="897"/>
      <c r="H371" s="904"/>
      <c r="I371" s="895"/>
      <c r="J371" s="908"/>
      <c r="K371" s="908"/>
      <c r="L371" s="897"/>
      <c r="M371" s="904"/>
      <c r="N371" s="895"/>
      <c r="O371" s="908"/>
      <c r="P371" s="908"/>
      <c r="Q371" s="897"/>
      <c r="R371" s="904"/>
      <c r="S371" s="895"/>
      <c r="T371" s="908"/>
      <c r="U371" s="908"/>
      <c r="V371" s="897"/>
      <c r="W371" s="897"/>
      <c r="X371" s="897"/>
      <c r="Y371" s="897"/>
    </row>
    <row r="372" spans="1:25" ht="12.75" customHeight="1">
      <c r="A372" s="913"/>
      <c r="B372" s="903"/>
      <c r="C372" s="904"/>
      <c r="D372" s="895"/>
      <c r="E372" s="908"/>
      <c r="F372" s="908"/>
      <c r="G372" s="897"/>
      <c r="H372" s="904"/>
      <c r="I372" s="895"/>
      <c r="J372" s="908"/>
      <c r="K372" s="908"/>
      <c r="L372" s="897"/>
      <c r="M372" s="904"/>
      <c r="N372" s="895"/>
      <c r="O372" s="908"/>
      <c r="P372" s="908"/>
      <c r="Q372" s="897"/>
      <c r="R372" s="904"/>
      <c r="S372" s="895"/>
      <c r="T372" s="908"/>
      <c r="U372" s="908"/>
      <c r="V372" s="897"/>
      <c r="W372" s="897"/>
      <c r="X372" s="897"/>
      <c r="Y372" s="897"/>
    </row>
    <row r="373" spans="1:25" ht="12.75" customHeight="1">
      <c r="A373" s="913"/>
      <c r="B373" s="903"/>
      <c r="C373" s="904"/>
      <c r="D373" s="895"/>
      <c r="E373" s="908"/>
      <c r="F373" s="908"/>
      <c r="G373" s="897"/>
      <c r="H373" s="904"/>
      <c r="I373" s="895"/>
      <c r="J373" s="908"/>
      <c r="K373" s="908"/>
      <c r="L373" s="897"/>
      <c r="M373" s="904"/>
      <c r="N373" s="895"/>
      <c r="O373" s="908"/>
      <c r="P373" s="908"/>
      <c r="Q373" s="897"/>
      <c r="R373" s="904"/>
      <c r="S373" s="895"/>
      <c r="T373" s="908"/>
      <c r="U373" s="908"/>
      <c r="V373" s="897"/>
      <c r="W373" s="897"/>
      <c r="X373" s="897"/>
      <c r="Y373" s="897"/>
    </row>
    <row r="374" spans="1:25" ht="12.75" customHeight="1">
      <c r="A374" s="913"/>
      <c r="B374" s="903"/>
      <c r="C374" s="904"/>
      <c r="D374" s="895"/>
      <c r="E374" s="908"/>
      <c r="F374" s="908"/>
      <c r="G374" s="897"/>
      <c r="H374" s="904"/>
      <c r="I374" s="895"/>
      <c r="J374" s="908"/>
      <c r="K374" s="908"/>
      <c r="L374" s="897"/>
      <c r="M374" s="904"/>
      <c r="N374" s="895"/>
      <c r="O374" s="908"/>
      <c r="P374" s="908"/>
      <c r="Q374" s="897"/>
      <c r="R374" s="904"/>
      <c r="S374" s="895"/>
      <c r="T374" s="908"/>
      <c r="U374" s="908"/>
      <c r="V374" s="897"/>
      <c r="W374" s="897"/>
      <c r="X374" s="897"/>
      <c r="Y374" s="897"/>
    </row>
    <row r="375" spans="1:25" ht="12.75" customHeight="1">
      <c r="A375" s="913"/>
      <c r="B375" s="903"/>
      <c r="C375" s="904"/>
      <c r="D375" s="895"/>
      <c r="E375" s="908"/>
      <c r="F375" s="908"/>
      <c r="G375" s="897"/>
      <c r="H375" s="904"/>
      <c r="I375" s="895"/>
      <c r="J375" s="908"/>
      <c r="K375" s="908"/>
      <c r="L375" s="897"/>
      <c r="M375" s="904"/>
      <c r="N375" s="895"/>
      <c r="O375" s="908"/>
      <c r="P375" s="908"/>
      <c r="Q375" s="897"/>
      <c r="R375" s="904"/>
      <c r="S375" s="895"/>
      <c r="T375" s="908"/>
      <c r="U375" s="908"/>
      <c r="V375" s="897"/>
      <c r="W375" s="897"/>
      <c r="X375" s="897"/>
      <c r="Y375" s="897"/>
    </row>
    <row r="376" spans="1:25" ht="12.75" customHeight="1">
      <c r="A376" s="913"/>
      <c r="B376" s="903"/>
      <c r="C376" s="904"/>
      <c r="D376" s="895"/>
      <c r="E376" s="908"/>
      <c r="F376" s="908"/>
      <c r="G376" s="897"/>
      <c r="H376" s="904"/>
      <c r="I376" s="895"/>
      <c r="J376" s="908"/>
      <c r="K376" s="908"/>
      <c r="L376" s="897"/>
      <c r="M376" s="904"/>
      <c r="N376" s="895"/>
      <c r="O376" s="908"/>
      <c r="P376" s="908"/>
      <c r="Q376" s="897"/>
      <c r="R376" s="904"/>
      <c r="S376" s="895"/>
      <c r="T376" s="908"/>
      <c r="U376" s="908"/>
      <c r="V376" s="897"/>
      <c r="W376" s="897"/>
      <c r="X376" s="897"/>
      <c r="Y376" s="897"/>
    </row>
    <row r="377" spans="1:25" ht="12.75" customHeight="1">
      <c r="A377" s="913"/>
      <c r="B377" s="903"/>
      <c r="C377" s="904"/>
      <c r="D377" s="895"/>
      <c r="E377" s="908"/>
      <c r="F377" s="908"/>
      <c r="G377" s="897"/>
      <c r="H377" s="904"/>
      <c r="I377" s="895"/>
      <c r="J377" s="908"/>
      <c r="K377" s="908"/>
      <c r="L377" s="897"/>
      <c r="M377" s="904"/>
      <c r="N377" s="895"/>
      <c r="O377" s="908"/>
      <c r="P377" s="908"/>
      <c r="Q377" s="897"/>
      <c r="R377" s="904"/>
      <c r="S377" s="895"/>
      <c r="T377" s="908"/>
      <c r="U377" s="908"/>
      <c r="V377" s="897"/>
      <c r="W377" s="897"/>
      <c r="X377" s="897"/>
      <c r="Y377" s="897"/>
    </row>
    <row r="378" spans="1:25" ht="12.75" customHeight="1">
      <c r="A378" s="913"/>
      <c r="B378" s="903"/>
      <c r="C378" s="904"/>
      <c r="D378" s="895"/>
      <c r="E378" s="908"/>
      <c r="F378" s="908"/>
      <c r="G378" s="897"/>
      <c r="H378" s="904"/>
      <c r="I378" s="895"/>
      <c r="J378" s="908"/>
      <c r="K378" s="908"/>
      <c r="L378" s="897"/>
      <c r="M378" s="904"/>
      <c r="N378" s="895"/>
      <c r="O378" s="908"/>
      <c r="P378" s="908"/>
      <c r="Q378" s="897"/>
      <c r="R378" s="904"/>
      <c r="S378" s="895"/>
      <c r="T378" s="908"/>
      <c r="U378" s="908"/>
      <c r="V378" s="897"/>
      <c r="W378" s="897"/>
      <c r="X378" s="897"/>
      <c r="Y378" s="897"/>
    </row>
    <row r="379" spans="1:25" ht="12.75" customHeight="1">
      <c r="A379" s="913"/>
      <c r="B379" s="903"/>
      <c r="C379" s="904"/>
      <c r="D379" s="895"/>
      <c r="E379" s="908"/>
      <c r="F379" s="908"/>
      <c r="G379" s="897"/>
      <c r="H379" s="904"/>
      <c r="I379" s="895"/>
      <c r="J379" s="908"/>
      <c r="K379" s="908"/>
      <c r="L379" s="897"/>
      <c r="M379" s="904"/>
      <c r="N379" s="895"/>
      <c r="O379" s="908"/>
      <c r="P379" s="908"/>
      <c r="Q379" s="897"/>
      <c r="R379" s="904"/>
      <c r="S379" s="895"/>
      <c r="T379" s="908"/>
      <c r="U379" s="908"/>
      <c r="V379" s="897"/>
      <c r="W379" s="897"/>
      <c r="X379" s="897"/>
      <c r="Y379" s="897"/>
    </row>
    <row r="380" spans="1:25" ht="12.75" customHeight="1">
      <c r="A380" s="913"/>
      <c r="B380" s="903"/>
      <c r="C380" s="904"/>
      <c r="D380" s="895"/>
      <c r="E380" s="908"/>
      <c r="F380" s="908"/>
      <c r="G380" s="897"/>
      <c r="H380" s="904"/>
      <c r="I380" s="895"/>
      <c r="J380" s="908"/>
      <c r="K380" s="908"/>
      <c r="L380" s="897"/>
      <c r="M380" s="904"/>
      <c r="N380" s="895"/>
      <c r="O380" s="908"/>
      <c r="P380" s="908"/>
      <c r="Q380" s="897"/>
      <c r="R380" s="904"/>
      <c r="S380" s="895"/>
      <c r="T380" s="908"/>
      <c r="U380" s="908"/>
      <c r="V380" s="897"/>
      <c r="W380" s="897"/>
      <c r="X380" s="897"/>
      <c r="Y380" s="897"/>
    </row>
    <row r="381" spans="1:25" ht="12.75" customHeight="1">
      <c r="A381" s="913"/>
      <c r="B381" s="903"/>
      <c r="C381" s="904"/>
      <c r="D381" s="895"/>
      <c r="E381" s="908"/>
      <c r="F381" s="908"/>
      <c r="G381" s="897"/>
      <c r="H381" s="904"/>
      <c r="I381" s="895"/>
      <c r="J381" s="908"/>
      <c r="K381" s="908"/>
      <c r="L381" s="897"/>
      <c r="M381" s="904"/>
      <c r="N381" s="895"/>
      <c r="O381" s="908"/>
      <c r="P381" s="908"/>
      <c r="Q381" s="897"/>
      <c r="R381" s="904"/>
      <c r="S381" s="895"/>
      <c r="T381" s="908"/>
      <c r="U381" s="908"/>
      <c r="V381" s="897"/>
      <c r="W381" s="897"/>
      <c r="X381" s="897"/>
      <c r="Y381" s="897"/>
    </row>
    <row r="382" spans="1:25" ht="12.75" customHeight="1">
      <c r="A382" s="913"/>
      <c r="B382" s="903"/>
      <c r="C382" s="904"/>
      <c r="D382" s="895"/>
      <c r="E382" s="908"/>
      <c r="F382" s="908"/>
      <c r="G382" s="897"/>
      <c r="H382" s="904"/>
      <c r="I382" s="895"/>
      <c r="J382" s="908"/>
      <c r="K382" s="908"/>
      <c r="L382" s="897"/>
      <c r="M382" s="904"/>
      <c r="N382" s="895"/>
      <c r="O382" s="908"/>
      <c r="P382" s="908"/>
      <c r="Q382" s="897"/>
      <c r="R382" s="904"/>
      <c r="S382" s="895"/>
      <c r="T382" s="908"/>
      <c r="U382" s="908"/>
      <c r="V382" s="897"/>
      <c r="W382" s="897"/>
      <c r="X382" s="897"/>
      <c r="Y382" s="897"/>
    </row>
    <row r="383" spans="1:25" ht="12.75" customHeight="1">
      <c r="A383" s="913"/>
      <c r="B383" s="903"/>
      <c r="C383" s="904"/>
      <c r="D383" s="895"/>
      <c r="E383" s="908"/>
      <c r="F383" s="908"/>
      <c r="G383" s="897"/>
      <c r="H383" s="904"/>
      <c r="I383" s="895"/>
      <c r="J383" s="908"/>
      <c r="K383" s="908"/>
      <c r="L383" s="897"/>
      <c r="M383" s="904"/>
      <c r="N383" s="895"/>
      <c r="O383" s="908"/>
      <c r="P383" s="908"/>
      <c r="Q383" s="897"/>
      <c r="R383" s="904"/>
      <c r="S383" s="895"/>
      <c r="T383" s="908"/>
      <c r="U383" s="908"/>
      <c r="V383" s="897"/>
      <c r="W383" s="897"/>
      <c r="X383" s="897"/>
      <c r="Y383" s="897"/>
    </row>
    <row r="384" spans="1:25" ht="12.75" customHeight="1">
      <c r="A384" s="913"/>
      <c r="B384" s="903"/>
      <c r="C384" s="904"/>
      <c r="D384" s="895"/>
      <c r="E384" s="908"/>
      <c r="F384" s="908"/>
      <c r="G384" s="897"/>
      <c r="H384" s="904"/>
      <c r="I384" s="895"/>
      <c r="J384" s="908"/>
      <c r="K384" s="908"/>
      <c r="L384" s="897"/>
      <c r="M384" s="904"/>
      <c r="N384" s="895"/>
      <c r="O384" s="908"/>
      <c r="P384" s="908"/>
      <c r="Q384" s="897"/>
      <c r="R384" s="904"/>
      <c r="S384" s="895"/>
      <c r="T384" s="908"/>
      <c r="U384" s="908"/>
      <c r="V384" s="897"/>
      <c r="W384" s="897"/>
      <c r="X384" s="897"/>
      <c r="Y384" s="897"/>
    </row>
    <row r="385" spans="1:25" ht="12.75" customHeight="1">
      <c r="A385" s="913"/>
      <c r="B385" s="903"/>
      <c r="C385" s="904"/>
      <c r="D385" s="895"/>
      <c r="E385" s="908"/>
      <c r="F385" s="908"/>
      <c r="G385" s="897"/>
      <c r="H385" s="904"/>
      <c r="I385" s="895"/>
      <c r="J385" s="908"/>
      <c r="K385" s="908"/>
      <c r="L385" s="897"/>
      <c r="M385" s="904"/>
      <c r="N385" s="895"/>
      <c r="O385" s="908"/>
      <c r="P385" s="908"/>
      <c r="Q385" s="897"/>
      <c r="R385" s="904"/>
      <c r="S385" s="895"/>
      <c r="T385" s="908"/>
      <c r="U385" s="908"/>
      <c r="V385" s="897"/>
      <c r="W385" s="897"/>
      <c r="X385" s="897"/>
      <c r="Y385" s="897"/>
    </row>
    <row r="386" spans="1:25" ht="12.75" customHeight="1">
      <c r="A386" s="913"/>
      <c r="B386" s="903"/>
      <c r="C386" s="904"/>
      <c r="D386" s="895"/>
      <c r="E386" s="908"/>
      <c r="F386" s="908"/>
      <c r="G386" s="897"/>
      <c r="H386" s="904"/>
      <c r="I386" s="895"/>
      <c r="J386" s="908"/>
      <c r="K386" s="908"/>
      <c r="L386" s="897"/>
      <c r="M386" s="904"/>
      <c r="N386" s="895"/>
      <c r="O386" s="908"/>
      <c r="P386" s="908"/>
      <c r="Q386" s="897"/>
      <c r="R386" s="904"/>
      <c r="S386" s="895"/>
      <c r="T386" s="908"/>
      <c r="U386" s="908"/>
      <c r="V386" s="897"/>
      <c r="W386" s="897"/>
      <c r="X386" s="897"/>
      <c r="Y386" s="897"/>
    </row>
    <row r="387" spans="1:25" ht="12.75" customHeight="1">
      <c r="A387" s="913"/>
      <c r="B387" s="903"/>
      <c r="C387" s="904"/>
      <c r="D387" s="895"/>
      <c r="E387" s="908"/>
      <c r="F387" s="908"/>
      <c r="G387" s="897"/>
      <c r="H387" s="904"/>
      <c r="I387" s="895"/>
      <c r="J387" s="908"/>
      <c r="K387" s="908"/>
      <c r="L387" s="897"/>
      <c r="M387" s="904"/>
      <c r="N387" s="895"/>
      <c r="O387" s="908"/>
      <c r="P387" s="908"/>
      <c r="Q387" s="897"/>
      <c r="R387" s="904"/>
      <c r="S387" s="895"/>
      <c r="T387" s="908"/>
      <c r="U387" s="908"/>
      <c r="V387" s="897"/>
      <c r="W387" s="897"/>
      <c r="X387" s="897"/>
      <c r="Y387" s="897"/>
    </row>
    <row r="388" spans="1:25" ht="12.75" customHeight="1">
      <c r="A388" s="913"/>
      <c r="B388" s="903"/>
      <c r="C388" s="904"/>
      <c r="D388" s="895"/>
      <c r="E388" s="908"/>
      <c r="F388" s="908"/>
      <c r="G388" s="897"/>
      <c r="H388" s="904"/>
      <c r="I388" s="895"/>
      <c r="J388" s="908"/>
      <c r="K388" s="908"/>
      <c r="L388" s="897"/>
      <c r="M388" s="904"/>
      <c r="N388" s="895"/>
      <c r="O388" s="908"/>
      <c r="P388" s="908"/>
      <c r="Q388" s="897"/>
      <c r="R388" s="904"/>
      <c r="S388" s="895"/>
      <c r="T388" s="908"/>
      <c r="U388" s="908"/>
      <c r="V388" s="897"/>
      <c r="W388" s="897"/>
      <c r="X388" s="897"/>
      <c r="Y388" s="897"/>
    </row>
    <row r="389" spans="1:25" ht="12.75" customHeight="1">
      <c r="A389" s="913"/>
      <c r="B389" s="903"/>
      <c r="C389" s="904"/>
      <c r="D389" s="895"/>
      <c r="E389" s="908"/>
      <c r="F389" s="908"/>
      <c r="G389" s="897"/>
      <c r="H389" s="904"/>
      <c r="I389" s="895"/>
      <c r="J389" s="908"/>
      <c r="K389" s="908"/>
      <c r="L389" s="897"/>
      <c r="M389" s="904"/>
      <c r="N389" s="895"/>
      <c r="O389" s="908"/>
      <c r="P389" s="908"/>
      <c r="Q389" s="897"/>
      <c r="R389" s="904"/>
      <c r="S389" s="895"/>
      <c r="T389" s="908"/>
      <c r="U389" s="908"/>
      <c r="V389" s="897"/>
      <c r="W389" s="897"/>
      <c r="X389" s="897"/>
      <c r="Y389" s="897"/>
    </row>
    <row r="390" spans="1:25" ht="12.75" customHeight="1">
      <c r="A390" s="913"/>
      <c r="B390" s="903"/>
      <c r="C390" s="904"/>
      <c r="D390" s="895"/>
      <c r="E390" s="908"/>
      <c r="F390" s="908"/>
      <c r="G390" s="897"/>
      <c r="H390" s="904"/>
      <c r="I390" s="895"/>
      <c r="J390" s="908"/>
      <c r="K390" s="908"/>
      <c r="L390" s="897"/>
      <c r="M390" s="904"/>
      <c r="N390" s="895"/>
      <c r="O390" s="908"/>
      <c r="P390" s="908"/>
      <c r="Q390" s="897"/>
      <c r="R390" s="904"/>
      <c r="S390" s="895"/>
      <c r="T390" s="908"/>
      <c r="U390" s="908"/>
      <c r="V390" s="897"/>
      <c r="W390" s="897"/>
      <c r="X390" s="897"/>
      <c r="Y390" s="897"/>
    </row>
    <row r="391" spans="1:25" ht="12.75" customHeight="1">
      <c r="A391" s="913"/>
      <c r="B391" s="903"/>
      <c r="C391" s="904"/>
      <c r="D391" s="895"/>
      <c r="E391" s="908"/>
      <c r="F391" s="908"/>
      <c r="G391" s="897"/>
      <c r="H391" s="904"/>
      <c r="I391" s="895"/>
      <c r="J391" s="908"/>
      <c r="K391" s="908"/>
      <c r="L391" s="897"/>
      <c r="M391" s="904"/>
      <c r="N391" s="895"/>
      <c r="O391" s="908"/>
      <c r="P391" s="908"/>
      <c r="Q391" s="897"/>
      <c r="R391" s="904"/>
      <c r="S391" s="895"/>
      <c r="T391" s="908"/>
      <c r="U391" s="908"/>
      <c r="V391" s="897"/>
      <c r="W391" s="897"/>
      <c r="X391" s="897"/>
      <c r="Y391" s="897"/>
    </row>
    <row r="392" spans="1:25" ht="12.75" customHeight="1">
      <c r="A392" s="913"/>
      <c r="B392" s="903"/>
      <c r="C392" s="904"/>
      <c r="D392" s="895"/>
      <c r="E392" s="908"/>
      <c r="F392" s="908"/>
      <c r="G392" s="897"/>
      <c r="H392" s="904"/>
      <c r="I392" s="895"/>
      <c r="J392" s="908"/>
      <c r="K392" s="908"/>
      <c r="L392" s="897"/>
      <c r="M392" s="904"/>
      <c r="N392" s="895"/>
      <c r="O392" s="908"/>
      <c r="P392" s="908"/>
      <c r="Q392" s="897"/>
      <c r="R392" s="904"/>
      <c r="S392" s="895"/>
      <c r="T392" s="908"/>
      <c r="U392" s="908"/>
      <c r="V392" s="897"/>
      <c r="W392" s="897"/>
      <c r="X392" s="897"/>
      <c r="Y392" s="897"/>
    </row>
    <row r="393" spans="1:25" ht="12.75" customHeight="1">
      <c r="A393" s="913"/>
      <c r="B393" s="903"/>
      <c r="C393" s="904"/>
      <c r="D393" s="895"/>
      <c r="E393" s="908"/>
      <c r="F393" s="908"/>
      <c r="G393" s="897"/>
      <c r="H393" s="904"/>
      <c r="I393" s="895"/>
      <c r="J393" s="908"/>
      <c r="K393" s="908"/>
      <c r="L393" s="897"/>
      <c r="M393" s="904"/>
      <c r="N393" s="895"/>
      <c r="O393" s="908"/>
      <c r="P393" s="908"/>
      <c r="Q393" s="897"/>
      <c r="R393" s="904"/>
      <c r="S393" s="895"/>
      <c r="T393" s="908"/>
      <c r="U393" s="908"/>
      <c r="V393" s="897"/>
      <c r="W393" s="897"/>
      <c r="X393" s="897"/>
      <c r="Y393" s="897"/>
    </row>
    <row r="394" spans="1:25" ht="12.75" customHeight="1">
      <c r="A394" s="913"/>
      <c r="B394" s="903"/>
      <c r="C394" s="904"/>
      <c r="D394" s="895"/>
      <c r="E394" s="908"/>
      <c r="F394" s="908"/>
      <c r="G394" s="897"/>
      <c r="H394" s="904"/>
      <c r="I394" s="895"/>
      <c r="J394" s="908"/>
      <c r="K394" s="908"/>
      <c r="L394" s="897"/>
      <c r="M394" s="904"/>
      <c r="N394" s="895"/>
      <c r="O394" s="908"/>
      <c r="P394" s="908"/>
      <c r="Q394" s="897"/>
      <c r="R394" s="904"/>
      <c r="S394" s="895"/>
      <c r="T394" s="908"/>
      <c r="U394" s="908"/>
      <c r="V394" s="897"/>
      <c r="W394" s="897"/>
      <c r="X394" s="897"/>
      <c r="Y394" s="897"/>
    </row>
    <row r="395" spans="1:25" ht="12.75" customHeight="1">
      <c r="A395" s="913"/>
      <c r="B395" s="903"/>
      <c r="C395" s="904"/>
      <c r="D395" s="895"/>
      <c r="E395" s="908"/>
      <c r="F395" s="908"/>
      <c r="G395" s="897"/>
      <c r="H395" s="904"/>
      <c r="I395" s="895"/>
      <c r="J395" s="908"/>
      <c r="K395" s="908"/>
      <c r="L395" s="897"/>
      <c r="M395" s="904"/>
      <c r="N395" s="895"/>
      <c r="O395" s="908"/>
      <c r="P395" s="908"/>
      <c r="Q395" s="897"/>
      <c r="R395" s="904"/>
      <c r="S395" s="895"/>
      <c r="T395" s="908"/>
      <c r="U395" s="908"/>
      <c r="V395" s="897"/>
      <c r="W395" s="897"/>
      <c r="X395" s="897"/>
      <c r="Y395" s="897"/>
    </row>
    <row r="396" spans="1:25" ht="12.75" customHeight="1">
      <c r="A396" s="913"/>
      <c r="B396" s="903"/>
      <c r="C396" s="904"/>
      <c r="D396" s="895"/>
      <c r="E396" s="908"/>
      <c r="F396" s="908"/>
      <c r="G396" s="897"/>
      <c r="H396" s="904"/>
      <c r="I396" s="895"/>
      <c r="J396" s="908"/>
      <c r="K396" s="908"/>
      <c r="L396" s="897"/>
      <c r="M396" s="904"/>
      <c r="N396" s="895"/>
      <c r="O396" s="908"/>
      <c r="P396" s="908"/>
      <c r="Q396" s="897"/>
      <c r="R396" s="904"/>
      <c r="S396" s="895"/>
      <c r="T396" s="908"/>
      <c r="U396" s="908"/>
      <c r="V396" s="897"/>
      <c r="W396" s="897"/>
      <c r="X396" s="897"/>
      <c r="Y396" s="897"/>
    </row>
    <row r="397" spans="1:25" ht="12.75" customHeight="1">
      <c r="A397" s="913"/>
      <c r="B397" s="903"/>
      <c r="C397" s="904"/>
      <c r="D397" s="895"/>
      <c r="E397" s="908"/>
      <c r="F397" s="908"/>
      <c r="G397" s="897"/>
      <c r="H397" s="904"/>
      <c r="I397" s="895"/>
      <c r="J397" s="908"/>
      <c r="K397" s="908"/>
      <c r="L397" s="897"/>
      <c r="M397" s="904"/>
      <c r="N397" s="895"/>
      <c r="O397" s="908"/>
      <c r="P397" s="908"/>
      <c r="Q397" s="897"/>
      <c r="R397" s="904"/>
      <c r="S397" s="895"/>
      <c r="T397" s="908"/>
      <c r="U397" s="908"/>
      <c r="V397" s="897"/>
      <c r="W397" s="897"/>
      <c r="X397" s="897"/>
      <c r="Y397" s="897"/>
    </row>
    <row r="398" spans="1:25" ht="12.75" customHeight="1">
      <c r="A398" s="913"/>
      <c r="B398" s="903"/>
      <c r="C398" s="904"/>
      <c r="D398" s="895"/>
      <c r="E398" s="908"/>
      <c r="F398" s="908"/>
      <c r="G398" s="897"/>
      <c r="H398" s="904"/>
      <c r="I398" s="895"/>
      <c r="J398" s="908"/>
      <c r="K398" s="908"/>
      <c r="L398" s="897"/>
      <c r="M398" s="904"/>
      <c r="N398" s="895"/>
      <c r="O398" s="908"/>
      <c r="P398" s="908"/>
      <c r="Q398" s="897"/>
      <c r="R398" s="904"/>
      <c r="S398" s="895"/>
      <c r="T398" s="908"/>
      <c r="U398" s="908"/>
      <c r="V398" s="897"/>
      <c r="W398" s="897"/>
      <c r="X398" s="897"/>
      <c r="Y398" s="897"/>
    </row>
    <row r="399" spans="1:25" ht="12.75" customHeight="1">
      <c r="A399" s="913"/>
      <c r="B399" s="903"/>
      <c r="C399" s="904"/>
      <c r="D399" s="895"/>
      <c r="E399" s="908"/>
      <c r="F399" s="908"/>
      <c r="G399" s="897"/>
      <c r="H399" s="904"/>
      <c r="I399" s="895"/>
      <c r="J399" s="908"/>
      <c r="K399" s="908"/>
      <c r="L399" s="897"/>
      <c r="M399" s="904"/>
      <c r="N399" s="895"/>
      <c r="O399" s="908"/>
      <c r="P399" s="908"/>
      <c r="Q399" s="897"/>
      <c r="R399" s="904"/>
      <c r="S399" s="895"/>
      <c r="T399" s="908"/>
      <c r="U399" s="908"/>
      <c r="V399" s="897"/>
      <c r="W399" s="897"/>
      <c r="X399" s="897"/>
      <c r="Y399" s="897"/>
    </row>
    <row r="400" spans="1:25" ht="12.75" customHeight="1">
      <c r="A400" s="913"/>
      <c r="B400" s="903"/>
      <c r="C400" s="904"/>
      <c r="D400" s="895"/>
      <c r="E400" s="908"/>
      <c r="F400" s="908"/>
      <c r="G400" s="897"/>
      <c r="H400" s="904"/>
      <c r="I400" s="895"/>
      <c r="J400" s="908"/>
      <c r="K400" s="908"/>
      <c r="L400" s="897"/>
      <c r="M400" s="904"/>
      <c r="N400" s="895"/>
      <c r="O400" s="908"/>
      <c r="P400" s="908"/>
      <c r="Q400" s="897"/>
      <c r="R400" s="904"/>
      <c r="S400" s="895"/>
      <c r="T400" s="908"/>
      <c r="U400" s="908"/>
      <c r="V400" s="897"/>
      <c r="W400" s="897"/>
      <c r="X400" s="897"/>
      <c r="Y400" s="897"/>
    </row>
    <row r="401" spans="1:25" ht="12.75" customHeight="1">
      <c r="A401" s="913"/>
      <c r="B401" s="903"/>
      <c r="C401" s="904"/>
      <c r="D401" s="895"/>
      <c r="E401" s="908"/>
      <c r="F401" s="908"/>
      <c r="G401" s="897"/>
      <c r="H401" s="904"/>
      <c r="I401" s="895"/>
      <c r="J401" s="908"/>
      <c r="K401" s="908"/>
      <c r="L401" s="897"/>
      <c r="M401" s="904"/>
      <c r="N401" s="895"/>
      <c r="O401" s="908"/>
      <c r="P401" s="908"/>
      <c r="Q401" s="897"/>
      <c r="R401" s="904"/>
      <c r="S401" s="895"/>
      <c r="T401" s="908"/>
      <c r="U401" s="908"/>
      <c r="V401" s="897"/>
      <c r="W401" s="897"/>
      <c r="X401" s="897"/>
      <c r="Y401" s="897"/>
    </row>
    <row r="402" spans="1:25" ht="12.75" customHeight="1">
      <c r="A402" s="913"/>
      <c r="B402" s="903"/>
      <c r="C402" s="904"/>
      <c r="D402" s="895"/>
      <c r="E402" s="908"/>
      <c r="F402" s="908"/>
      <c r="G402" s="897"/>
      <c r="H402" s="904"/>
      <c r="I402" s="895"/>
      <c r="J402" s="908"/>
      <c r="K402" s="908"/>
      <c r="L402" s="897"/>
      <c r="M402" s="904"/>
      <c r="N402" s="895"/>
      <c r="O402" s="908"/>
      <c r="P402" s="908"/>
      <c r="Q402" s="897"/>
      <c r="R402" s="904"/>
      <c r="S402" s="895"/>
      <c r="T402" s="908"/>
      <c r="U402" s="908"/>
      <c r="V402" s="897"/>
      <c r="W402" s="897"/>
      <c r="X402" s="897"/>
      <c r="Y402" s="897"/>
    </row>
    <row r="403" spans="1:25" ht="12.75" customHeight="1">
      <c r="A403" s="913"/>
      <c r="B403" s="903"/>
      <c r="C403" s="904"/>
      <c r="D403" s="895"/>
      <c r="E403" s="908"/>
      <c r="F403" s="908"/>
      <c r="G403" s="897"/>
      <c r="H403" s="904"/>
      <c r="I403" s="895"/>
      <c r="J403" s="908"/>
      <c r="K403" s="908"/>
      <c r="L403" s="897"/>
      <c r="M403" s="904"/>
      <c r="N403" s="895"/>
      <c r="O403" s="908"/>
      <c r="P403" s="908"/>
      <c r="Q403" s="897"/>
      <c r="R403" s="904"/>
      <c r="S403" s="895"/>
      <c r="T403" s="908"/>
      <c r="U403" s="908"/>
      <c r="V403" s="897"/>
      <c r="W403" s="897"/>
      <c r="X403" s="897"/>
      <c r="Y403" s="897"/>
    </row>
    <row r="404" spans="1:25" ht="12.75" customHeight="1">
      <c r="A404" s="913"/>
      <c r="B404" s="903"/>
      <c r="C404" s="904"/>
      <c r="D404" s="895"/>
      <c r="E404" s="908"/>
      <c r="F404" s="908"/>
      <c r="G404" s="897"/>
      <c r="H404" s="904"/>
      <c r="I404" s="895"/>
      <c r="J404" s="908"/>
      <c r="K404" s="908"/>
      <c r="L404" s="897"/>
      <c r="M404" s="904"/>
      <c r="N404" s="895"/>
      <c r="O404" s="908"/>
      <c r="P404" s="908"/>
      <c r="Q404" s="897"/>
      <c r="R404" s="904"/>
      <c r="S404" s="895"/>
      <c r="T404" s="908"/>
      <c r="U404" s="908"/>
      <c r="V404" s="897"/>
      <c r="W404" s="897"/>
      <c r="X404" s="897"/>
      <c r="Y404" s="897"/>
    </row>
    <row r="405" spans="1:25" ht="12.75" customHeight="1">
      <c r="A405" s="913"/>
      <c r="B405" s="903"/>
      <c r="C405" s="904"/>
      <c r="D405" s="895"/>
      <c r="E405" s="908"/>
      <c r="F405" s="908"/>
      <c r="G405" s="897"/>
      <c r="H405" s="904"/>
      <c r="I405" s="895"/>
      <c r="J405" s="908"/>
      <c r="K405" s="908"/>
      <c r="L405" s="897"/>
      <c r="M405" s="904"/>
      <c r="N405" s="895"/>
      <c r="O405" s="908"/>
      <c r="P405" s="908"/>
      <c r="Q405" s="897"/>
      <c r="R405" s="904"/>
      <c r="S405" s="895"/>
      <c r="T405" s="908"/>
      <c r="U405" s="908"/>
      <c r="V405" s="897"/>
      <c r="W405" s="897"/>
      <c r="X405" s="897"/>
      <c r="Y405" s="897"/>
    </row>
    <row r="406" spans="1:25" ht="12.75" customHeight="1">
      <c r="A406" s="913"/>
      <c r="B406" s="903"/>
      <c r="C406" s="904"/>
      <c r="D406" s="895"/>
      <c r="E406" s="908"/>
      <c r="F406" s="908"/>
      <c r="G406" s="897"/>
      <c r="H406" s="904"/>
      <c r="I406" s="895"/>
      <c r="J406" s="908"/>
      <c r="K406" s="908"/>
      <c r="L406" s="897"/>
      <c r="M406" s="904"/>
      <c r="N406" s="895"/>
      <c r="O406" s="908"/>
      <c r="P406" s="908"/>
      <c r="Q406" s="897"/>
      <c r="R406" s="904"/>
      <c r="S406" s="895"/>
      <c r="T406" s="908"/>
      <c r="U406" s="908"/>
      <c r="V406" s="897"/>
      <c r="W406" s="897"/>
      <c r="X406" s="897"/>
      <c r="Y406" s="897"/>
    </row>
    <row r="407" spans="1:25" ht="12.75" customHeight="1">
      <c r="A407" s="913"/>
      <c r="B407" s="903"/>
      <c r="C407" s="904"/>
      <c r="D407" s="895"/>
      <c r="E407" s="908"/>
      <c r="F407" s="908"/>
      <c r="G407" s="897"/>
      <c r="H407" s="904"/>
      <c r="I407" s="895"/>
      <c r="J407" s="908"/>
      <c r="K407" s="908"/>
      <c r="L407" s="897"/>
      <c r="M407" s="904"/>
      <c r="N407" s="895"/>
      <c r="O407" s="908"/>
      <c r="P407" s="908"/>
      <c r="Q407" s="897"/>
      <c r="R407" s="904"/>
      <c r="S407" s="895"/>
      <c r="T407" s="908"/>
      <c r="U407" s="908"/>
      <c r="V407" s="897"/>
      <c r="W407" s="897"/>
      <c r="X407" s="897"/>
      <c r="Y407" s="897"/>
    </row>
    <row r="408" spans="1:25" ht="12.75" customHeight="1">
      <c r="A408" s="913"/>
      <c r="B408" s="903"/>
      <c r="C408" s="904"/>
      <c r="D408" s="895"/>
      <c r="E408" s="908"/>
      <c r="F408" s="908"/>
      <c r="G408" s="897"/>
      <c r="H408" s="904"/>
      <c r="I408" s="895"/>
      <c r="J408" s="908"/>
      <c r="K408" s="908"/>
      <c r="L408" s="897"/>
      <c r="M408" s="904"/>
      <c r="N408" s="895"/>
      <c r="O408" s="908"/>
      <c r="P408" s="908"/>
      <c r="Q408" s="897"/>
      <c r="R408" s="904"/>
      <c r="S408" s="895"/>
      <c r="T408" s="908"/>
      <c r="U408" s="908"/>
      <c r="V408" s="897"/>
      <c r="W408" s="897"/>
      <c r="X408" s="897"/>
      <c r="Y408" s="897"/>
    </row>
    <row r="409" spans="1:25" ht="12.75" customHeight="1">
      <c r="A409" s="913"/>
      <c r="B409" s="903"/>
      <c r="C409" s="904"/>
      <c r="D409" s="895"/>
      <c r="E409" s="908"/>
      <c r="F409" s="908"/>
      <c r="G409" s="897"/>
      <c r="H409" s="904"/>
      <c r="I409" s="895"/>
      <c r="J409" s="908"/>
      <c r="K409" s="908"/>
      <c r="L409" s="897"/>
      <c r="M409" s="904"/>
      <c r="N409" s="895"/>
      <c r="O409" s="908"/>
      <c r="P409" s="908"/>
      <c r="Q409" s="897"/>
      <c r="R409" s="904"/>
      <c r="S409" s="895"/>
      <c r="T409" s="908"/>
      <c r="U409" s="908"/>
      <c r="V409" s="897"/>
      <c r="W409" s="897"/>
      <c r="X409" s="897"/>
      <c r="Y409" s="897"/>
    </row>
    <row r="410" spans="1:25" ht="12.75" customHeight="1">
      <c r="A410" s="913"/>
      <c r="B410" s="903"/>
      <c r="C410" s="904"/>
      <c r="D410" s="895"/>
      <c r="E410" s="908"/>
      <c r="F410" s="908"/>
      <c r="G410" s="897"/>
      <c r="H410" s="904"/>
      <c r="I410" s="895"/>
      <c r="J410" s="908"/>
      <c r="K410" s="908"/>
      <c r="L410" s="897"/>
      <c r="M410" s="904"/>
      <c r="N410" s="895"/>
      <c r="O410" s="908"/>
      <c r="P410" s="908"/>
      <c r="Q410" s="897"/>
      <c r="R410" s="904"/>
      <c r="S410" s="895"/>
      <c r="T410" s="908"/>
      <c r="U410" s="908"/>
      <c r="V410" s="897"/>
      <c r="W410" s="897"/>
      <c r="X410" s="897"/>
      <c r="Y410" s="897"/>
    </row>
    <row r="411" spans="1:25" ht="12.75" customHeight="1">
      <c r="A411" s="913"/>
      <c r="B411" s="903"/>
      <c r="C411" s="904"/>
      <c r="D411" s="895"/>
      <c r="E411" s="908"/>
      <c r="F411" s="908"/>
      <c r="G411" s="897"/>
      <c r="H411" s="904"/>
      <c r="I411" s="895"/>
      <c r="J411" s="908"/>
      <c r="K411" s="908"/>
      <c r="L411" s="897"/>
      <c r="M411" s="904"/>
      <c r="N411" s="895"/>
      <c r="O411" s="908"/>
      <c r="P411" s="908"/>
      <c r="Q411" s="897"/>
      <c r="R411" s="904"/>
      <c r="S411" s="895"/>
      <c r="T411" s="908"/>
      <c r="U411" s="908"/>
      <c r="V411" s="897"/>
      <c r="W411" s="897"/>
      <c r="X411" s="897"/>
      <c r="Y411" s="897"/>
    </row>
    <row r="412" spans="1:25" ht="12.75" customHeight="1">
      <c r="A412" s="913"/>
      <c r="B412" s="903"/>
      <c r="C412" s="904"/>
      <c r="D412" s="895"/>
      <c r="E412" s="908"/>
      <c r="F412" s="908"/>
      <c r="G412" s="897"/>
      <c r="H412" s="904"/>
      <c r="I412" s="895"/>
      <c r="J412" s="908"/>
      <c r="K412" s="908"/>
      <c r="L412" s="897"/>
      <c r="M412" s="904"/>
      <c r="N412" s="895"/>
      <c r="O412" s="908"/>
      <c r="P412" s="908"/>
      <c r="Q412" s="897"/>
      <c r="R412" s="904"/>
      <c r="S412" s="895"/>
      <c r="T412" s="908"/>
      <c r="U412" s="908"/>
      <c r="V412" s="897"/>
      <c r="W412" s="897"/>
      <c r="X412" s="897"/>
      <c r="Y412" s="897"/>
    </row>
    <row r="413" spans="1:25" ht="12.75" customHeight="1">
      <c r="A413" s="913"/>
      <c r="B413" s="903"/>
      <c r="C413" s="904"/>
      <c r="D413" s="895"/>
      <c r="E413" s="908"/>
      <c r="F413" s="908"/>
      <c r="G413" s="897"/>
      <c r="H413" s="904"/>
      <c r="I413" s="895"/>
      <c r="J413" s="908"/>
      <c r="K413" s="908"/>
      <c r="L413" s="897"/>
      <c r="M413" s="904"/>
      <c r="N413" s="895"/>
      <c r="O413" s="908"/>
      <c r="P413" s="908"/>
      <c r="Q413" s="897"/>
      <c r="R413" s="904"/>
      <c r="S413" s="895"/>
      <c r="T413" s="908"/>
      <c r="U413" s="908"/>
      <c r="V413" s="897"/>
      <c r="W413" s="897"/>
      <c r="X413" s="897"/>
      <c r="Y413" s="897"/>
    </row>
    <row r="414" spans="1:25" ht="12.75" customHeight="1">
      <c r="A414" s="913"/>
      <c r="B414" s="903"/>
      <c r="C414" s="904"/>
      <c r="D414" s="895"/>
      <c r="E414" s="908"/>
      <c r="F414" s="908"/>
      <c r="G414" s="897"/>
      <c r="H414" s="904"/>
      <c r="I414" s="895"/>
      <c r="J414" s="908"/>
      <c r="K414" s="908"/>
      <c r="L414" s="897"/>
      <c r="M414" s="904"/>
      <c r="N414" s="895"/>
      <c r="O414" s="908"/>
      <c r="P414" s="908"/>
      <c r="Q414" s="897"/>
      <c r="R414" s="904"/>
      <c r="S414" s="895"/>
      <c r="T414" s="908"/>
      <c r="U414" s="908"/>
      <c r="V414" s="897"/>
      <c r="W414" s="897"/>
      <c r="X414" s="897"/>
      <c r="Y414" s="897"/>
    </row>
    <row r="415" spans="1:25" ht="12.75" customHeight="1">
      <c r="A415" s="913"/>
      <c r="B415" s="903"/>
      <c r="C415" s="904"/>
      <c r="D415" s="895"/>
      <c r="E415" s="908"/>
      <c r="F415" s="908"/>
      <c r="G415" s="897"/>
      <c r="H415" s="904"/>
      <c r="I415" s="895"/>
      <c r="J415" s="908"/>
      <c r="K415" s="908"/>
      <c r="L415" s="897"/>
      <c r="M415" s="904"/>
      <c r="N415" s="895"/>
      <c r="O415" s="908"/>
      <c r="P415" s="908"/>
      <c r="Q415" s="897"/>
      <c r="R415" s="904"/>
      <c r="S415" s="895"/>
      <c r="T415" s="908"/>
      <c r="U415" s="908"/>
      <c r="V415" s="897"/>
      <c r="W415" s="897"/>
      <c r="X415" s="897"/>
      <c r="Y415" s="897"/>
    </row>
    <row r="416" spans="1:25" ht="12.75" customHeight="1">
      <c r="A416" s="913"/>
      <c r="B416" s="903"/>
      <c r="C416" s="904"/>
      <c r="D416" s="895"/>
      <c r="E416" s="908"/>
      <c r="F416" s="908"/>
      <c r="G416" s="897"/>
      <c r="H416" s="904"/>
      <c r="I416" s="895"/>
      <c r="J416" s="908"/>
      <c r="K416" s="908"/>
      <c r="L416" s="897"/>
      <c r="M416" s="904"/>
      <c r="N416" s="895"/>
      <c r="O416" s="908"/>
      <c r="P416" s="908"/>
      <c r="Q416" s="897"/>
      <c r="R416" s="904"/>
      <c r="S416" s="895"/>
      <c r="T416" s="908"/>
      <c r="U416" s="908"/>
      <c r="V416" s="897"/>
      <c r="W416" s="897"/>
      <c r="X416" s="897"/>
      <c r="Y416" s="897"/>
    </row>
    <row r="417" spans="1:25" ht="12.75" customHeight="1">
      <c r="A417" s="913"/>
      <c r="B417" s="903"/>
      <c r="C417" s="904"/>
      <c r="D417" s="895"/>
      <c r="E417" s="908"/>
      <c r="F417" s="908"/>
      <c r="G417" s="897"/>
      <c r="H417" s="904"/>
      <c r="I417" s="895"/>
      <c r="J417" s="908"/>
      <c r="K417" s="908"/>
      <c r="L417" s="897"/>
      <c r="M417" s="904"/>
      <c r="N417" s="895"/>
      <c r="O417" s="908"/>
      <c r="P417" s="908"/>
      <c r="Q417" s="897"/>
      <c r="R417" s="904"/>
      <c r="S417" s="895"/>
      <c r="T417" s="908"/>
      <c r="U417" s="908"/>
      <c r="V417" s="897"/>
      <c r="W417" s="897"/>
      <c r="X417" s="897"/>
      <c r="Y417" s="897"/>
    </row>
    <row r="418" spans="1:25" ht="12.75" customHeight="1">
      <c r="A418" s="913"/>
      <c r="B418" s="903"/>
      <c r="C418" s="904"/>
      <c r="D418" s="895"/>
      <c r="E418" s="908"/>
      <c r="F418" s="908"/>
      <c r="G418" s="897"/>
      <c r="H418" s="904"/>
      <c r="I418" s="895"/>
      <c r="J418" s="908"/>
      <c r="K418" s="908"/>
      <c r="L418" s="897"/>
      <c r="M418" s="904"/>
      <c r="N418" s="895"/>
      <c r="O418" s="908"/>
      <c r="P418" s="908"/>
      <c r="Q418" s="897"/>
      <c r="R418" s="904"/>
      <c r="S418" s="895"/>
      <c r="T418" s="908"/>
      <c r="U418" s="908"/>
      <c r="V418" s="897"/>
      <c r="W418" s="897"/>
      <c r="X418" s="897"/>
      <c r="Y418" s="897"/>
    </row>
    <row r="419" spans="1:25" ht="12.75" customHeight="1">
      <c r="A419" s="913"/>
      <c r="B419" s="903"/>
      <c r="C419" s="904"/>
      <c r="D419" s="895"/>
      <c r="E419" s="908"/>
      <c r="F419" s="908"/>
      <c r="G419" s="897"/>
      <c r="H419" s="904"/>
      <c r="I419" s="895"/>
      <c r="J419" s="908"/>
      <c r="K419" s="908"/>
      <c r="L419" s="897"/>
      <c r="M419" s="904"/>
      <c r="N419" s="895"/>
      <c r="O419" s="908"/>
      <c r="P419" s="908"/>
      <c r="Q419" s="897"/>
      <c r="R419" s="904"/>
      <c r="S419" s="895"/>
      <c r="T419" s="908"/>
      <c r="U419" s="908"/>
      <c r="V419" s="897"/>
      <c r="W419" s="897"/>
      <c r="X419" s="897"/>
      <c r="Y419" s="897"/>
    </row>
    <row r="420" spans="1:25" ht="12.75" customHeight="1">
      <c r="A420" s="913"/>
      <c r="B420" s="903"/>
      <c r="C420" s="904"/>
      <c r="D420" s="895"/>
      <c r="E420" s="908"/>
      <c r="F420" s="908"/>
      <c r="G420" s="897"/>
      <c r="H420" s="904"/>
      <c r="I420" s="895"/>
      <c r="J420" s="908"/>
      <c r="K420" s="908"/>
      <c r="L420" s="897"/>
      <c r="M420" s="904"/>
      <c r="N420" s="895"/>
      <c r="O420" s="908"/>
      <c r="P420" s="908"/>
      <c r="Q420" s="897"/>
      <c r="R420" s="904"/>
      <c r="S420" s="895"/>
      <c r="T420" s="908"/>
      <c r="U420" s="908"/>
      <c r="V420" s="897"/>
      <c r="W420" s="897"/>
      <c r="X420" s="897"/>
      <c r="Y420" s="897"/>
    </row>
    <row r="421" spans="1:25" ht="12.75" customHeight="1">
      <c r="A421" s="913"/>
      <c r="B421" s="903"/>
      <c r="C421" s="904"/>
      <c r="D421" s="895"/>
      <c r="E421" s="908"/>
      <c r="F421" s="908"/>
      <c r="G421" s="897"/>
      <c r="H421" s="904"/>
      <c r="I421" s="895"/>
      <c r="J421" s="908"/>
      <c r="K421" s="908"/>
      <c r="L421" s="897"/>
      <c r="M421" s="904"/>
      <c r="N421" s="895"/>
      <c r="O421" s="908"/>
      <c r="P421" s="908"/>
      <c r="Q421" s="897"/>
      <c r="R421" s="904"/>
      <c r="S421" s="895"/>
      <c r="T421" s="908"/>
      <c r="U421" s="908"/>
      <c r="V421" s="897"/>
      <c r="W421" s="897"/>
      <c r="X421" s="897"/>
      <c r="Y421" s="897"/>
    </row>
    <row r="422" spans="1:25" ht="12.75" customHeight="1">
      <c r="A422" s="913"/>
      <c r="B422" s="903"/>
      <c r="C422" s="904"/>
      <c r="D422" s="895"/>
      <c r="E422" s="908"/>
      <c r="F422" s="908"/>
      <c r="G422" s="897"/>
      <c r="H422" s="904"/>
      <c r="I422" s="895"/>
      <c r="J422" s="908"/>
      <c r="K422" s="908"/>
      <c r="L422" s="897"/>
      <c r="M422" s="904"/>
      <c r="N422" s="895"/>
      <c r="O422" s="908"/>
      <c r="P422" s="908"/>
      <c r="Q422" s="897"/>
      <c r="R422" s="904"/>
      <c r="S422" s="895"/>
      <c r="T422" s="908"/>
      <c r="U422" s="908"/>
      <c r="V422" s="897"/>
      <c r="W422" s="897"/>
      <c r="X422" s="897"/>
      <c r="Y422" s="897"/>
    </row>
    <row r="423" spans="1:25" ht="12.75" customHeight="1">
      <c r="A423" s="913"/>
      <c r="B423" s="903"/>
      <c r="C423" s="904"/>
      <c r="D423" s="895"/>
      <c r="E423" s="908"/>
      <c r="F423" s="908"/>
      <c r="G423" s="897"/>
      <c r="H423" s="904"/>
      <c r="I423" s="895"/>
      <c r="J423" s="908"/>
      <c r="K423" s="908"/>
      <c r="L423" s="897"/>
      <c r="M423" s="904"/>
      <c r="N423" s="895"/>
      <c r="O423" s="908"/>
      <c r="P423" s="908"/>
      <c r="Q423" s="897"/>
      <c r="R423" s="904"/>
      <c r="S423" s="895"/>
      <c r="T423" s="908"/>
      <c r="U423" s="908"/>
      <c r="V423" s="897"/>
      <c r="W423" s="897"/>
      <c r="X423" s="897"/>
      <c r="Y423" s="897"/>
    </row>
    <row r="424" spans="1:25" ht="12.75" customHeight="1">
      <c r="A424" s="913"/>
      <c r="B424" s="903"/>
      <c r="C424" s="904"/>
      <c r="D424" s="895"/>
      <c r="E424" s="908"/>
      <c r="F424" s="908"/>
      <c r="G424" s="897"/>
      <c r="H424" s="904"/>
      <c r="I424" s="895"/>
      <c r="J424" s="908"/>
      <c r="K424" s="908"/>
      <c r="L424" s="897"/>
      <c r="M424" s="904"/>
      <c r="N424" s="895"/>
      <c r="O424" s="908"/>
      <c r="P424" s="908"/>
      <c r="Q424" s="897"/>
      <c r="R424" s="904"/>
      <c r="S424" s="895"/>
      <c r="T424" s="908"/>
      <c r="U424" s="908"/>
      <c r="V424" s="897"/>
      <c r="W424" s="897"/>
      <c r="X424" s="897"/>
      <c r="Y424" s="897"/>
    </row>
    <row r="425" spans="1:25" ht="12.75" customHeight="1">
      <c r="A425" s="913"/>
      <c r="B425" s="903"/>
      <c r="C425" s="904"/>
      <c r="D425" s="895"/>
      <c r="E425" s="908"/>
      <c r="F425" s="908"/>
      <c r="G425" s="897"/>
      <c r="H425" s="904"/>
      <c r="I425" s="895"/>
      <c r="J425" s="908"/>
      <c r="K425" s="908"/>
      <c r="L425" s="897"/>
      <c r="M425" s="904"/>
      <c r="N425" s="895"/>
      <c r="O425" s="908"/>
      <c r="P425" s="908"/>
      <c r="Q425" s="897"/>
      <c r="R425" s="904"/>
      <c r="S425" s="895"/>
      <c r="T425" s="908"/>
      <c r="U425" s="908"/>
      <c r="V425" s="897"/>
      <c r="W425" s="897"/>
      <c r="X425" s="897"/>
      <c r="Y425" s="897"/>
    </row>
    <row r="426" spans="1:25" ht="12.75" customHeight="1">
      <c r="A426" s="913"/>
      <c r="B426" s="903"/>
      <c r="C426" s="904"/>
      <c r="D426" s="895"/>
      <c r="E426" s="908"/>
      <c r="F426" s="908"/>
      <c r="G426" s="897"/>
      <c r="H426" s="904"/>
      <c r="I426" s="895"/>
      <c r="J426" s="908"/>
      <c r="K426" s="908"/>
      <c r="L426" s="897"/>
      <c r="M426" s="904"/>
      <c r="N426" s="895"/>
      <c r="O426" s="908"/>
      <c r="P426" s="908"/>
      <c r="Q426" s="897"/>
      <c r="R426" s="904"/>
      <c r="S426" s="895"/>
      <c r="T426" s="908"/>
      <c r="U426" s="908"/>
      <c r="V426" s="897"/>
      <c r="W426" s="897"/>
      <c r="X426" s="897"/>
      <c r="Y426" s="897"/>
    </row>
    <row r="427" spans="1:25" ht="12.75" customHeight="1">
      <c r="A427" s="913"/>
      <c r="B427" s="903"/>
      <c r="C427" s="904"/>
      <c r="D427" s="895"/>
      <c r="E427" s="908"/>
      <c r="F427" s="908"/>
      <c r="G427" s="897"/>
      <c r="H427" s="904"/>
      <c r="I427" s="895"/>
      <c r="J427" s="908"/>
      <c r="K427" s="908"/>
      <c r="L427" s="897"/>
      <c r="M427" s="904"/>
      <c r="N427" s="895"/>
      <c r="O427" s="908"/>
      <c r="P427" s="908"/>
      <c r="Q427" s="897"/>
      <c r="R427" s="904"/>
      <c r="S427" s="895"/>
      <c r="T427" s="908"/>
      <c r="U427" s="908"/>
      <c r="V427" s="897"/>
      <c r="W427" s="897"/>
      <c r="X427" s="897"/>
      <c r="Y427" s="897"/>
    </row>
    <row r="428" spans="1:25" ht="12.75" customHeight="1">
      <c r="A428" s="913"/>
      <c r="B428" s="903"/>
      <c r="C428" s="904"/>
      <c r="D428" s="895"/>
      <c r="E428" s="908"/>
      <c r="F428" s="908"/>
      <c r="G428" s="897"/>
      <c r="H428" s="904"/>
      <c r="I428" s="895"/>
      <c r="J428" s="908"/>
      <c r="K428" s="908"/>
      <c r="L428" s="897"/>
      <c r="M428" s="904"/>
      <c r="N428" s="895"/>
      <c r="O428" s="908"/>
      <c r="P428" s="908"/>
      <c r="Q428" s="897"/>
      <c r="R428" s="904"/>
      <c r="S428" s="895"/>
      <c r="T428" s="908"/>
      <c r="U428" s="908"/>
      <c r="V428" s="897"/>
      <c r="W428" s="897"/>
      <c r="X428" s="897"/>
      <c r="Y428" s="897"/>
    </row>
    <row r="429" spans="1:25" ht="12.75" customHeight="1">
      <c r="A429" s="913"/>
      <c r="B429" s="903"/>
      <c r="C429" s="904"/>
      <c r="D429" s="895"/>
      <c r="E429" s="908"/>
      <c r="F429" s="908"/>
      <c r="G429" s="897"/>
      <c r="H429" s="904"/>
      <c r="I429" s="895"/>
      <c r="J429" s="908"/>
      <c r="K429" s="908"/>
      <c r="L429" s="897"/>
      <c r="M429" s="904"/>
      <c r="N429" s="895"/>
      <c r="O429" s="908"/>
      <c r="P429" s="908"/>
      <c r="Q429" s="897"/>
      <c r="R429" s="904"/>
      <c r="S429" s="895"/>
      <c r="T429" s="908"/>
      <c r="U429" s="908"/>
      <c r="V429" s="897"/>
      <c r="W429" s="897"/>
      <c r="X429" s="897"/>
      <c r="Y429" s="897"/>
    </row>
    <row r="430" spans="1:25" ht="12.75" customHeight="1">
      <c r="A430" s="913"/>
      <c r="B430" s="903"/>
      <c r="C430" s="904"/>
      <c r="D430" s="895"/>
      <c r="E430" s="908"/>
      <c r="F430" s="908"/>
      <c r="G430" s="897"/>
      <c r="H430" s="904"/>
      <c r="I430" s="895"/>
      <c r="J430" s="908"/>
      <c r="K430" s="908"/>
      <c r="L430" s="897"/>
      <c r="M430" s="904"/>
      <c r="N430" s="895"/>
      <c r="O430" s="908"/>
      <c r="P430" s="908"/>
      <c r="Q430" s="897"/>
      <c r="R430" s="904"/>
      <c r="S430" s="895"/>
      <c r="T430" s="908"/>
      <c r="U430" s="908"/>
      <c r="V430" s="897"/>
      <c r="W430" s="897"/>
      <c r="X430" s="897"/>
      <c r="Y430" s="897"/>
    </row>
    <row r="431" spans="1:25" ht="12.75" customHeight="1">
      <c r="A431" s="913"/>
      <c r="B431" s="903"/>
      <c r="C431" s="904"/>
      <c r="D431" s="895"/>
      <c r="E431" s="908"/>
      <c r="F431" s="908"/>
      <c r="G431" s="897"/>
      <c r="H431" s="904"/>
      <c r="I431" s="895"/>
      <c r="J431" s="908"/>
      <c r="K431" s="908"/>
      <c r="L431" s="897"/>
      <c r="M431" s="904"/>
      <c r="N431" s="895"/>
      <c r="O431" s="908"/>
      <c r="P431" s="908"/>
      <c r="Q431" s="897"/>
      <c r="R431" s="904"/>
      <c r="S431" s="895"/>
      <c r="T431" s="908"/>
      <c r="U431" s="908"/>
      <c r="V431" s="897"/>
      <c r="W431" s="897"/>
      <c r="X431" s="897"/>
      <c r="Y431" s="897"/>
    </row>
    <row r="432" spans="1:25" ht="12.75" customHeight="1">
      <c r="A432" s="913"/>
      <c r="B432" s="903"/>
      <c r="C432" s="904"/>
      <c r="D432" s="895"/>
      <c r="E432" s="908"/>
      <c r="F432" s="908"/>
      <c r="G432" s="897"/>
      <c r="H432" s="904"/>
      <c r="I432" s="895"/>
      <c r="J432" s="908"/>
      <c r="K432" s="908"/>
      <c r="L432" s="897"/>
      <c r="M432" s="904"/>
      <c r="N432" s="895"/>
      <c r="O432" s="908"/>
      <c r="P432" s="908"/>
      <c r="Q432" s="897"/>
      <c r="R432" s="904"/>
      <c r="S432" s="895"/>
      <c r="T432" s="908"/>
      <c r="U432" s="908"/>
      <c r="V432" s="897"/>
      <c r="W432" s="897"/>
      <c r="X432" s="897"/>
      <c r="Y432" s="897"/>
    </row>
    <row r="433" spans="1:25" ht="12.75" customHeight="1">
      <c r="A433" s="913"/>
      <c r="B433" s="903"/>
      <c r="C433" s="904"/>
      <c r="D433" s="895"/>
      <c r="E433" s="908"/>
      <c r="F433" s="908"/>
      <c r="G433" s="897"/>
      <c r="H433" s="904"/>
      <c r="I433" s="895"/>
      <c r="J433" s="908"/>
      <c r="K433" s="908"/>
      <c r="L433" s="897"/>
      <c r="M433" s="904"/>
      <c r="N433" s="895"/>
      <c r="O433" s="908"/>
      <c r="P433" s="908"/>
      <c r="Q433" s="897"/>
      <c r="R433" s="904"/>
      <c r="S433" s="895"/>
      <c r="T433" s="908"/>
      <c r="U433" s="908"/>
      <c r="V433" s="897"/>
      <c r="W433" s="897"/>
      <c r="X433" s="897"/>
      <c r="Y433" s="897"/>
    </row>
    <row r="434" spans="1:25" ht="12.75" customHeight="1">
      <c r="A434" s="913"/>
      <c r="B434" s="903"/>
      <c r="C434" s="904"/>
      <c r="D434" s="895"/>
      <c r="E434" s="908"/>
      <c r="F434" s="908"/>
      <c r="G434" s="897"/>
      <c r="H434" s="904"/>
      <c r="I434" s="895"/>
      <c r="J434" s="908"/>
      <c r="K434" s="908"/>
      <c r="L434" s="897"/>
      <c r="M434" s="904"/>
      <c r="N434" s="895"/>
      <c r="O434" s="908"/>
      <c r="P434" s="908"/>
      <c r="Q434" s="897"/>
      <c r="R434" s="904"/>
      <c r="S434" s="895"/>
      <c r="T434" s="908"/>
      <c r="U434" s="908"/>
      <c r="V434" s="897"/>
      <c r="W434" s="897"/>
      <c r="X434" s="897"/>
      <c r="Y434" s="897"/>
    </row>
    <row r="435" spans="1:25" ht="12.75" customHeight="1">
      <c r="A435" s="913"/>
      <c r="B435" s="903"/>
      <c r="C435" s="904"/>
      <c r="D435" s="895"/>
      <c r="E435" s="908"/>
      <c r="F435" s="908"/>
      <c r="G435" s="897"/>
      <c r="H435" s="904"/>
      <c r="I435" s="895"/>
      <c r="J435" s="908"/>
      <c r="K435" s="908"/>
      <c r="L435" s="897"/>
      <c r="M435" s="904"/>
      <c r="N435" s="895"/>
      <c r="O435" s="908"/>
      <c r="P435" s="908"/>
      <c r="Q435" s="897"/>
      <c r="R435" s="904"/>
      <c r="S435" s="895"/>
      <c r="T435" s="908"/>
      <c r="U435" s="908"/>
      <c r="V435" s="897"/>
      <c r="W435" s="897"/>
      <c r="X435" s="897"/>
      <c r="Y435" s="897"/>
    </row>
    <row r="436" spans="1:25" ht="12.75" customHeight="1">
      <c r="A436" s="913"/>
      <c r="B436" s="903"/>
      <c r="C436" s="904"/>
      <c r="D436" s="895"/>
      <c r="E436" s="908"/>
      <c r="F436" s="908"/>
      <c r="G436" s="897"/>
      <c r="H436" s="904"/>
      <c r="I436" s="895"/>
      <c r="J436" s="908"/>
      <c r="K436" s="908"/>
      <c r="L436" s="897"/>
      <c r="M436" s="904"/>
      <c r="N436" s="895"/>
      <c r="O436" s="908"/>
      <c r="P436" s="908"/>
      <c r="Q436" s="897"/>
      <c r="R436" s="904"/>
      <c r="S436" s="895"/>
      <c r="T436" s="908"/>
      <c r="U436" s="908"/>
      <c r="V436" s="897"/>
      <c r="W436" s="897"/>
      <c r="X436" s="897"/>
      <c r="Y436" s="897"/>
    </row>
    <row r="437" spans="1:25" ht="12.75" customHeight="1">
      <c r="A437" s="913"/>
      <c r="B437" s="903"/>
      <c r="C437" s="904"/>
      <c r="D437" s="895"/>
      <c r="E437" s="908"/>
      <c r="F437" s="908"/>
      <c r="G437" s="897"/>
      <c r="H437" s="904"/>
      <c r="I437" s="895"/>
      <c r="J437" s="908"/>
      <c r="K437" s="908"/>
      <c r="L437" s="897"/>
      <c r="M437" s="904"/>
      <c r="N437" s="895"/>
      <c r="O437" s="908"/>
      <c r="P437" s="908"/>
      <c r="Q437" s="897"/>
      <c r="R437" s="904"/>
      <c r="S437" s="895"/>
      <c r="T437" s="908"/>
      <c r="U437" s="908"/>
      <c r="V437" s="897"/>
      <c r="W437" s="897"/>
      <c r="X437" s="897"/>
      <c r="Y437" s="897"/>
    </row>
    <row r="438" spans="1:25" ht="12.75" customHeight="1">
      <c r="A438" s="913"/>
      <c r="B438" s="903"/>
      <c r="C438" s="904"/>
      <c r="D438" s="895"/>
      <c r="E438" s="908"/>
      <c r="F438" s="908"/>
      <c r="G438" s="897"/>
      <c r="H438" s="904"/>
      <c r="I438" s="895"/>
      <c r="J438" s="908"/>
      <c r="K438" s="908"/>
      <c r="L438" s="897"/>
      <c r="M438" s="904"/>
      <c r="N438" s="895"/>
      <c r="O438" s="908"/>
      <c r="P438" s="908"/>
      <c r="Q438" s="897"/>
      <c r="R438" s="904"/>
      <c r="S438" s="895"/>
      <c r="T438" s="908"/>
      <c r="U438" s="908"/>
      <c r="V438" s="897"/>
      <c r="W438" s="897"/>
      <c r="X438" s="897"/>
      <c r="Y438" s="897"/>
    </row>
    <row r="439" spans="1:25" ht="12.75" customHeight="1">
      <c r="A439" s="913"/>
      <c r="B439" s="903"/>
      <c r="C439" s="904"/>
      <c r="D439" s="895"/>
      <c r="E439" s="908"/>
      <c r="F439" s="908"/>
      <c r="G439" s="897"/>
      <c r="H439" s="904"/>
      <c r="I439" s="895"/>
      <c r="J439" s="908"/>
      <c r="K439" s="908"/>
      <c r="L439" s="897"/>
      <c r="M439" s="904"/>
      <c r="N439" s="895"/>
      <c r="O439" s="908"/>
      <c r="P439" s="908"/>
      <c r="Q439" s="897"/>
      <c r="R439" s="904"/>
      <c r="S439" s="895"/>
      <c r="T439" s="908"/>
      <c r="U439" s="908"/>
      <c r="V439" s="897"/>
      <c r="W439" s="897"/>
      <c r="X439" s="897"/>
      <c r="Y439" s="897"/>
    </row>
    <row r="440" spans="1:25" ht="12.75" customHeight="1">
      <c r="A440" s="913"/>
      <c r="B440" s="903"/>
      <c r="C440" s="904"/>
      <c r="D440" s="895"/>
      <c r="E440" s="908"/>
      <c r="F440" s="908"/>
      <c r="G440" s="897"/>
      <c r="H440" s="904"/>
      <c r="I440" s="895"/>
      <c r="J440" s="908"/>
      <c r="K440" s="908"/>
      <c r="L440" s="897"/>
      <c r="M440" s="904"/>
      <c r="N440" s="895"/>
      <c r="O440" s="908"/>
      <c r="P440" s="908"/>
      <c r="Q440" s="897"/>
      <c r="R440" s="904"/>
      <c r="S440" s="895"/>
      <c r="T440" s="908"/>
      <c r="U440" s="908"/>
      <c r="V440" s="897"/>
      <c r="W440" s="897"/>
      <c r="X440" s="897"/>
      <c r="Y440" s="897"/>
    </row>
    <row r="441" spans="1:25" ht="12.75" customHeight="1">
      <c r="A441" s="913"/>
      <c r="B441" s="903"/>
      <c r="C441" s="904"/>
      <c r="D441" s="895"/>
      <c r="E441" s="908"/>
      <c r="F441" s="908"/>
      <c r="G441" s="897"/>
      <c r="H441" s="904"/>
      <c r="I441" s="895"/>
      <c r="J441" s="908"/>
      <c r="K441" s="908"/>
      <c r="L441" s="897"/>
      <c r="M441" s="904"/>
      <c r="N441" s="895"/>
      <c r="O441" s="908"/>
      <c r="P441" s="908"/>
      <c r="Q441" s="897"/>
      <c r="R441" s="904"/>
      <c r="S441" s="895"/>
      <c r="T441" s="908"/>
      <c r="U441" s="908"/>
      <c r="V441" s="897"/>
      <c r="W441" s="897"/>
      <c r="X441" s="897"/>
      <c r="Y441" s="897"/>
    </row>
    <row r="442" spans="1:25" ht="12.75" customHeight="1">
      <c r="A442" s="913"/>
      <c r="B442" s="903"/>
      <c r="C442" s="904"/>
      <c r="D442" s="895"/>
      <c r="E442" s="908"/>
      <c r="F442" s="908"/>
      <c r="G442" s="897"/>
      <c r="H442" s="904"/>
      <c r="I442" s="895"/>
      <c r="J442" s="908"/>
      <c r="K442" s="908"/>
      <c r="L442" s="897"/>
      <c r="M442" s="904"/>
      <c r="N442" s="895"/>
      <c r="O442" s="908"/>
      <c r="P442" s="908"/>
      <c r="Q442" s="897"/>
      <c r="R442" s="904"/>
      <c r="S442" s="895"/>
      <c r="T442" s="908"/>
      <c r="U442" s="908"/>
      <c r="V442" s="897"/>
      <c r="W442" s="897"/>
      <c r="X442" s="897"/>
      <c r="Y442" s="897"/>
    </row>
    <row r="443" spans="1:25" ht="12.75" customHeight="1">
      <c r="A443" s="913"/>
      <c r="B443" s="903"/>
      <c r="C443" s="904"/>
      <c r="D443" s="895"/>
      <c r="E443" s="908"/>
      <c r="F443" s="908"/>
      <c r="G443" s="897"/>
      <c r="H443" s="904"/>
      <c r="I443" s="895"/>
      <c r="J443" s="908"/>
      <c r="K443" s="908"/>
      <c r="L443" s="897"/>
      <c r="M443" s="904"/>
      <c r="N443" s="895"/>
      <c r="O443" s="908"/>
      <c r="P443" s="908"/>
      <c r="Q443" s="897"/>
      <c r="R443" s="904"/>
      <c r="S443" s="895"/>
      <c r="T443" s="908"/>
      <c r="U443" s="908"/>
      <c r="V443" s="897"/>
      <c r="W443" s="897"/>
      <c r="X443" s="897"/>
      <c r="Y443" s="897"/>
    </row>
    <row r="444" spans="1:25" ht="12.75" customHeight="1">
      <c r="A444" s="913"/>
      <c r="B444" s="903"/>
      <c r="C444" s="904"/>
      <c r="D444" s="895"/>
      <c r="E444" s="908"/>
      <c r="F444" s="908"/>
      <c r="G444" s="897"/>
      <c r="H444" s="904"/>
      <c r="I444" s="895"/>
      <c r="J444" s="908"/>
      <c r="K444" s="908"/>
      <c r="L444" s="897"/>
      <c r="M444" s="904"/>
      <c r="N444" s="895"/>
      <c r="O444" s="908"/>
      <c r="P444" s="908"/>
      <c r="Q444" s="897"/>
      <c r="R444" s="904"/>
      <c r="S444" s="895"/>
      <c r="T444" s="908"/>
      <c r="U444" s="908"/>
      <c r="V444" s="897"/>
      <c r="W444" s="897"/>
      <c r="X444" s="897"/>
      <c r="Y444" s="897"/>
    </row>
    <row r="445" spans="1:25" ht="12.75" customHeight="1">
      <c r="A445" s="913"/>
      <c r="B445" s="903"/>
      <c r="C445" s="904"/>
      <c r="D445" s="895"/>
      <c r="E445" s="908"/>
      <c r="F445" s="908"/>
      <c r="G445" s="897"/>
      <c r="H445" s="904"/>
      <c r="I445" s="895"/>
      <c r="J445" s="908"/>
      <c r="K445" s="908"/>
      <c r="L445" s="897"/>
      <c r="M445" s="904"/>
      <c r="N445" s="895"/>
      <c r="O445" s="908"/>
      <c r="P445" s="908"/>
      <c r="Q445" s="897"/>
      <c r="R445" s="904"/>
      <c r="S445" s="895"/>
      <c r="T445" s="908"/>
      <c r="U445" s="908"/>
      <c r="V445" s="897"/>
      <c r="W445" s="897"/>
      <c r="X445" s="897"/>
      <c r="Y445" s="897"/>
    </row>
    <row r="446" spans="1:25" ht="12.75" customHeight="1">
      <c r="A446" s="913"/>
      <c r="B446" s="903"/>
      <c r="C446" s="904"/>
      <c r="D446" s="895"/>
      <c r="E446" s="908"/>
      <c r="F446" s="908"/>
      <c r="G446" s="897"/>
      <c r="H446" s="904"/>
      <c r="I446" s="895"/>
      <c r="J446" s="908"/>
      <c r="K446" s="908"/>
      <c r="L446" s="897"/>
      <c r="M446" s="904"/>
      <c r="N446" s="895"/>
      <c r="O446" s="908"/>
      <c r="P446" s="908"/>
      <c r="Q446" s="897"/>
      <c r="R446" s="904"/>
      <c r="S446" s="895"/>
      <c r="T446" s="908"/>
      <c r="U446" s="908"/>
      <c r="V446" s="897"/>
      <c r="W446" s="897"/>
      <c r="X446" s="897"/>
      <c r="Y446" s="897"/>
    </row>
    <row r="447" spans="1:25" ht="12.75" customHeight="1">
      <c r="A447" s="913"/>
      <c r="B447" s="903"/>
      <c r="C447" s="904"/>
      <c r="D447" s="895"/>
      <c r="E447" s="908"/>
      <c r="F447" s="908"/>
      <c r="G447" s="897"/>
      <c r="H447" s="904"/>
      <c r="I447" s="895"/>
      <c r="J447" s="908"/>
      <c r="K447" s="908"/>
      <c r="L447" s="897"/>
      <c r="M447" s="904"/>
      <c r="N447" s="895"/>
      <c r="O447" s="908"/>
      <c r="P447" s="908"/>
      <c r="Q447" s="897"/>
      <c r="R447" s="904"/>
      <c r="S447" s="895"/>
      <c r="T447" s="908"/>
      <c r="U447" s="908"/>
      <c r="V447" s="897"/>
      <c r="W447" s="897"/>
      <c r="X447" s="897"/>
      <c r="Y447" s="897"/>
    </row>
    <row r="448" spans="1:25" ht="12.75" customHeight="1">
      <c r="A448" s="913"/>
      <c r="B448" s="903"/>
      <c r="C448" s="904"/>
      <c r="D448" s="895"/>
      <c r="E448" s="908"/>
      <c r="F448" s="908"/>
      <c r="G448" s="897"/>
      <c r="H448" s="904"/>
      <c r="I448" s="895"/>
      <c r="J448" s="908"/>
      <c r="K448" s="908"/>
      <c r="L448" s="897"/>
      <c r="M448" s="904"/>
      <c r="N448" s="895"/>
      <c r="O448" s="908"/>
      <c r="P448" s="908"/>
      <c r="Q448" s="897"/>
      <c r="R448" s="904"/>
      <c r="S448" s="895"/>
      <c r="T448" s="908"/>
      <c r="U448" s="908"/>
      <c r="V448" s="897"/>
      <c r="W448" s="897"/>
      <c r="X448" s="897"/>
      <c r="Y448" s="897"/>
    </row>
    <row r="449" spans="1:25" ht="12.75" customHeight="1">
      <c r="A449" s="913"/>
      <c r="B449" s="903"/>
      <c r="C449" s="904"/>
      <c r="D449" s="895"/>
      <c r="E449" s="908"/>
      <c r="F449" s="908"/>
      <c r="G449" s="897"/>
      <c r="H449" s="904"/>
      <c r="I449" s="895"/>
      <c r="J449" s="908"/>
      <c r="K449" s="908"/>
      <c r="L449" s="897"/>
      <c r="M449" s="904"/>
      <c r="N449" s="895"/>
      <c r="O449" s="908"/>
      <c r="P449" s="908"/>
      <c r="Q449" s="897"/>
      <c r="R449" s="904"/>
      <c r="S449" s="895"/>
      <c r="T449" s="908"/>
      <c r="U449" s="908"/>
      <c r="V449" s="897"/>
      <c r="W449" s="897"/>
      <c r="X449" s="897"/>
      <c r="Y449" s="897"/>
    </row>
    <row r="450" spans="1:25" ht="12.75" customHeight="1">
      <c r="A450" s="913"/>
      <c r="B450" s="903"/>
      <c r="C450" s="904"/>
      <c r="D450" s="895"/>
      <c r="E450" s="908"/>
      <c r="F450" s="908"/>
      <c r="G450" s="897"/>
      <c r="H450" s="904"/>
      <c r="I450" s="895"/>
      <c r="J450" s="908"/>
      <c r="K450" s="908"/>
      <c r="L450" s="897"/>
      <c r="M450" s="904"/>
      <c r="N450" s="895"/>
      <c r="O450" s="908"/>
      <c r="P450" s="908"/>
      <c r="Q450" s="897"/>
      <c r="R450" s="904"/>
      <c r="S450" s="895"/>
      <c r="T450" s="908"/>
      <c r="U450" s="908"/>
      <c r="V450" s="897"/>
      <c r="W450" s="897"/>
      <c r="X450" s="897"/>
      <c r="Y450" s="897"/>
    </row>
    <row r="451" spans="1:25" ht="12.75" customHeight="1">
      <c r="A451" s="913"/>
      <c r="B451" s="903"/>
      <c r="C451" s="904"/>
      <c r="D451" s="895"/>
      <c r="E451" s="908"/>
      <c r="F451" s="908"/>
      <c r="G451" s="897"/>
      <c r="H451" s="904"/>
      <c r="I451" s="895"/>
      <c r="J451" s="908"/>
      <c r="K451" s="908"/>
      <c r="L451" s="897"/>
      <c r="M451" s="904"/>
      <c r="N451" s="895"/>
      <c r="O451" s="908"/>
      <c r="P451" s="908"/>
      <c r="Q451" s="897"/>
      <c r="R451" s="904"/>
      <c r="S451" s="895"/>
      <c r="T451" s="908"/>
      <c r="U451" s="908"/>
      <c r="V451" s="897"/>
      <c r="W451" s="897"/>
      <c r="X451" s="897"/>
      <c r="Y451" s="897"/>
    </row>
    <row r="452" spans="1:25" ht="12.75" customHeight="1">
      <c r="A452" s="913"/>
      <c r="B452" s="903"/>
      <c r="C452" s="904"/>
      <c r="D452" s="895"/>
      <c r="E452" s="908"/>
      <c r="F452" s="908"/>
      <c r="G452" s="897"/>
      <c r="H452" s="904"/>
      <c r="I452" s="895"/>
      <c r="J452" s="908"/>
      <c r="K452" s="908"/>
      <c r="L452" s="897"/>
      <c r="M452" s="904"/>
      <c r="N452" s="895"/>
      <c r="O452" s="908"/>
      <c r="P452" s="908"/>
      <c r="Q452" s="897"/>
      <c r="R452" s="904"/>
      <c r="S452" s="895"/>
      <c r="T452" s="908"/>
      <c r="U452" s="908"/>
      <c r="V452" s="897"/>
      <c r="W452" s="897"/>
      <c r="X452" s="897"/>
      <c r="Y452" s="897"/>
    </row>
    <row r="453" spans="1:25" ht="12.75" customHeight="1">
      <c r="A453" s="913"/>
      <c r="B453" s="903"/>
      <c r="C453" s="904"/>
      <c r="D453" s="895"/>
      <c r="E453" s="908"/>
      <c r="F453" s="908"/>
      <c r="G453" s="897"/>
      <c r="H453" s="904"/>
      <c r="I453" s="895"/>
      <c r="J453" s="908"/>
      <c r="K453" s="908"/>
      <c r="L453" s="897"/>
      <c r="M453" s="904"/>
      <c r="N453" s="895"/>
      <c r="O453" s="908"/>
      <c r="P453" s="908"/>
      <c r="Q453" s="897"/>
      <c r="R453" s="904"/>
      <c r="S453" s="895"/>
      <c r="T453" s="908"/>
      <c r="U453" s="908"/>
      <c r="V453" s="897"/>
      <c r="W453" s="897"/>
      <c r="X453" s="897"/>
      <c r="Y453" s="897"/>
    </row>
    <row r="454" spans="1:25" ht="12.75" customHeight="1">
      <c r="A454" s="913"/>
      <c r="B454" s="903"/>
      <c r="C454" s="904"/>
      <c r="D454" s="895"/>
      <c r="E454" s="908"/>
      <c r="F454" s="908"/>
      <c r="G454" s="897"/>
      <c r="H454" s="904"/>
      <c r="I454" s="895"/>
      <c r="J454" s="908"/>
      <c r="K454" s="908"/>
      <c r="L454" s="897"/>
      <c r="M454" s="904"/>
      <c r="N454" s="895"/>
      <c r="O454" s="908"/>
      <c r="P454" s="908"/>
      <c r="Q454" s="897"/>
      <c r="R454" s="904"/>
      <c r="S454" s="895"/>
      <c r="T454" s="908"/>
      <c r="U454" s="908"/>
      <c r="V454" s="897"/>
      <c r="W454" s="897"/>
      <c r="X454" s="897"/>
      <c r="Y454" s="897"/>
    </row>
    <row r="455" spans="1:25" ht="12.75" customHeight="1">
      <c r="A455" s="913"/>
      <c r="B455" s="903"/>
      <c r="C455" s="904"/>
      <c r="D455" s="895"/>
      <c r="E455" s="908"/>
      <c r="F455" s="908"/>
      <c r="G455" s="897"/>
      <c r="H455" s="904"/>
      <c r="I455" s="895"/>
      <c r="J455" s="908"/>
      <c r="K455" s="908"/>
      <c r="L455" s="897"/>
      <c r="M455" s="904"/>
      <c r="N455" s="895"/>
      <c r="O455" s="908"/>
      <c r="P455" s="908"/>
      <c r="Q455" s="897"/>
      <c r="R455" s="904"/>
      <c r="S455" s="895"/>
      <c r="T455" s="908"/>
      <c r="U455" s="908"/>
      <c r="V455" s="897"/>
      <c r="W455" s="897"/>
      <c r="X455" s="897"/>
      <c r="Y455" s="897"/>
    </row>
    <row r="456" spans="1:25" ht="12.75" customHeight="1">
      <c r="A456" s="913"/>
      <c r="B456" s="903"/>
      <c r="C456" s="904"/>
      <c r="D456" s="895"/>
      <c r="E456" s="908"/>
      <c r="F456" s="908"/>
      <c r="G456" s="897"/>
      <c r="H456" s="904"/>
      <c r="I456" s="895"/>
      <c r="J456" s="908"/>
      <c r="K456" s="908"/>
      <c r="L456" s="897"/>
      <c r="M456" s="904"/>
      <c r="N456" s="895"/>
      <c r="O456" s="908"/>
      <c r="P456" s="908"/>
      <c r="Q456" s="897"/>
      <c r="R456" s="904"/>
      <c r="S456" s="895"/>
      <c r="T456" s="908"/>
      <c r="U456" s="908"/>
      <c r="V456" s="897"/>
      <c r="W456" s="897"/>
      <c r="X456" s="897"/>
      <c r="Y456" s="897"/>
    </row>
    <row r="457" spans="1:25" ht="12.75" customHeight="1">
      <c r="A457" s="913"/>
      <c r="B457" s="903"/>
      <c r="C457" s="904"/>
      <c r="D457" s="895"/>
      <c r="E457" s="908"/>
      <c r="F457" s="908"/>
      <c r="G457" s="897"/>
      <c r="H457" s="904"/>
      <c r="I457" s="895"/>
      <c r="J457" s="908"/>
      <c r="K457" s="908"/>
      <c r="L457" s="897"/>
      <c r="M457" s="904"/>
      <c r="N457" s="895"/>
      <c r="O457" s="908"/>
      <c r="P457" s="908"/>
      <c r="Q457" s="897"/>
      <c r="R457" s="904"/>
      <c r="S457" s="895"/>
      <c r="T457" s="908"/>
      <c r="U457" s="908"/>
      <c r="V457" s="897"/>
      <c r="W457" s="897"/>
      <c r="X457" s="897"/>
      <c r="Y457" s="897"/>
    </row>
    <row r="458" spans="1:25" ht="12.75" customHeight="1">
      <c r="A458" s="913"/>
      <c r="B458" s="903"/>
      <c r="C458" s="904"/>
      <c r="D458" s="895"/>
      <c r="E458" s="908"/>
      <c r="F458" s="908"/>
      <c r="G458" s="897"/>
      <c r="H458" s="904"/>
      <c r="I458" s="895"/>
      <c r="J458" s="908"/>
      <c r="K458" s="908"/>
      <c r="L458" s="897"/>
      <c r="M458" s="904"/>
      <c r="N458" s="895"/>
      <c r="O458" s="908"/>
      <c r="P458" s="908"/>
      <c r="Q458" s="897"/>
      <c r="R458" s="904"/>
      <c r="S458" s="895"/>
      <c r="T458" s="908"/>
      <c r="U458" s="908"/>
      <c r="V458" s="897"/>
      <c r="W458" s="897"/>
      <c r="X458" s="897"/>
      <c r="Y458" s="897"/>
    </row>
    <row r="459" spans="1:25" ht="12.75" customHeight="1">
      <c r="A459" s="913"/>
      <c r="B459" s="903"/>
      <c r="C459" s="904"/>
      <c r="D459" s="895"/>
      <c r="E459" s="908"/>
      <c r="F459" s="908"/>
      <c r="G459" s="897"/>
      <c r="H459" s="904"/>
      <c r="I459" s="895"/>
      <c r="J459" s="908"/>
      <c r="K459" s="908"/>
      <c r="L459" s="897"/>
      <c r="M459" s="904"/>
      <c r="N459" s="895"/>
      <c r="O459" s="908"/>
      <c r="P459" s="908"/>
      <c r="Q459" s="897"/>
      <c r="R459" s="904"/>
      <c r="S459" s="895"/>
      <c r="T459" s="908"/>
      <c r="U459" s="908"/>
      <c r="V459" s="897"/>
      <c r="W459" s="897"/>
      <c r="X459" s="897"/>
      <c r="Y459" s="897"/>
    </row>
    <row r="460" spans="1:25" ht="12.75" customHeight="1">
      <c r="A460" s="913"/>
      <c r="B460" s="903"/>
      <c r="C460" s="904"/>
      <c r="D460" s="895"/>
      <c r="E460" s="908"/>
      <c r="F460" s="908"/>
      <c r="G460" s="897"/>
      <c r="H460" s="904"/>
      <c r="I460" s="895"/>
      <c r="J460" s="908"/>
      <c r="K460" s="908"/>
      <c r="L460" s="897"/>
      <c r="M460" s="904"/>
      <c r="N460" s="895"/>
      <c r="O460" s="908"/>
      <c r="P460" s="908"/>
      <c r="Q460" s="897"/>
      <c r="R460" s="904"/>
      <c r="S460" s="895"/>
      <c r="T460" s="908"/>
      <c r="U460" s="908"/>
      <c r="V460" s="897"/>
      <c r="W460" s="897"/>
      <c r="X460" s="897"/>
      <c r="Y460" s="897"/>
    </row>
    <row r="461" spans="1:25" ht="12.75" customHeight="1">
      <c r="A461" s="913"/>
      <c r="B461" s="903"/>
      <c r="C461" s="904"/>
      <c r="D461" s="895"/>
      <c r="E461" s="908"/>
      <c r="F461" s="908"/>
      <c r="G461" s="897"/>
      <c r="H461" s="904"/>
      <c r="I461" s="895"/>
      <c r="J461" s="908"/>
      <c r="K461" s="908"/>
      <c r="L461" s="897"/>
      <c r="M461" s="904"/>
      <c r="N461" s="895"/>
      <c r="O461" s="908"/>
      <c r="P461" s="908"/>
      <c r="Q461" s="897"/>
      <c r="R461" s="904"/>
      <c r="S461" s="895"/>
      <c r="T461" s="908"/>
      <c r="U461" s="908"/>
      <c r="V461" s="897"/>
      <c r="W461" s="897"/>
      <c r="X461" s="897"/>
      <c r="Y461" s="897"/>
    </row>
    <row r="462" spans="1:25" ht="12.75" customHeight="1">
      <c r="A462" s="913"/>
      <c r="B462" s="903"/>
      <c r="C462" s="904"/>
      <c r="D462" s="895"/>
      <c r="E462" s="908"/>
      <c r="F462" s="908"/>
      <c r="G462" s="897"/>
      <c r="H462" s="904"/>
      <c r="I462" s="895"/>
      <c r="J462" s="908"/>
      <c r="K462" s="908"/>
      <c r="L462" s="897"/>
      <c r="M462" s="904"/>
      <c r="N462" s="895"/>
      <c r="O462" s="908"/>
      <c r="P462" s="908"/>
      <c r="Q462" s="897"/>
      <c r="R462" s="904"/>
      <c r="S462" s="895"/>
      <c r="T462" s="908"/>
      <c r="U462" s="908"/>
      <c r="V462" s="897"/>
      <c r="W462" s="897"/>
      <c r="X462" s="897"/>
      <c r="Y462" s="897"/>
    </row>
    <row r="463" spans="1:25" ht="12.75" customHeight="1">
      <c r="A463" s="913"/>
      <c r="B463" s="903"/>
      <c r="C463" s="904"/>
      <c r="D463" s="895"/>
      <c r="E463" s="908"/>
      <c r="F463" s="908"/>
      <c r="G463" s="897"/>
      <c r="H463" s="904"/>
      <c r="I463" s="895"/>
      <c r="J463" s="908"/>
      <c r="K463" s="908"/>
      <c r="L463" s="897"/>
      <c r="M463" s="904"/>
      <c r="N463" s="895"/>
      <c r="O463" s="908"/>
      <c r="P463" s="908"/>
      <c r="Q463" s="897"/>
      <c r="R463" s="904"/>
      <c r="S463" s="895"/>
      <c r="T463" s="908"/>
      <c r="U463" s="908"/>
      <c r="V463" s="897"/>
      <c r="W463" s="897"/>
      <c r="X463" s="897"/>
      <c r="Y463" s="897"/>
    </row>
    <row r="464" spans="1:25" ht="12.75" customHeight="1">
      <c r="A464" s="913"/>
      <c r="B464" s="903"/>
      <c r="C464" s="904"/>
      <c r="D464" s="895"/>
      <c r="E464" s="908"/>
      <c r="F464" s="908"/>
      <c r="G464" s="897"/>
      <c r="H464" s="904"/>
      <c r="I464" s="895"/>
      <c r="J464" s="908"/>
      <c r="K464" s="908"/>
      <c r="L464" s="897"/>
      <c r="M464" s="904"/>
      <c r="N464" s="895"/>
      <c r="O464" s="908"/>
      <c r="P464" s="908"/>
      <c r="Q464" s="897"/>
      <c r="R464" s="904"/>
      <c r="S464" s="895"/>
      <c r="T464" s="908"/>
      <c r="U464" s="908"/>
      <c r="V464" s="897"/>
      <c r="W464" s="897"/>
      <c r="X464" s="897"/>
      <c r="Y464" s="897"/>
    </row>
    <row r="465" spans="1:25" ht="12.75" customHeight="1">
      <c r="A465" s="913"/>
      <c r="B465" s="903"/>
      <c r="C465" s="904"/>
      <c r="D465" s="895"/>
      <c r="E465" s="908"/>
      <c r="F465" s="908"/>
      <c r="G465" s="897"/>
      <c r="H465" s="904"/>
      <c r="I465" s="895"/>
      <c r="J465" s="908"/>
      <c r="K465" s="908"/>
      <c r="L465" s="897"/>
      <c r="M465" s="904"/>
      <c r="N465" s="895"/>
      <c r="O465" s="908"/>
      <c r="P465" s="908"/>
      <c r="Q465" s="897"/>
      <c r="R465" s="904"/>
      <c r="S465" s="895"/>
      <c r="T465" s="908"/>
      <c r="U465" s="908"/>
      <c r="V465" s="897"/>
      <c r="W465" s="897"/>
      <c r="X465" s="897"/>
      <c r="Y465" s="897"/>
    </row>
    <row r="466" spans="1:25" ht="12.75" customHeight="1">
      <c r="A466" s="913"/>
      <c r="B466" s="903"/>
      <c r="C466" s="904"/>
      <c r="D466" s="895"/>
      <c r="E466" s="908"/>
      <c r="F466" s="908"/>
      <c r="G466" s="897"/>
      <c r="H466" s="904"/>
      <c r="I466" s="895"/>
      <c r="J466" s="908"/>
      <c r="K466" s="908"/>
      <c r="L466" s="897"/>
      <c r="M466" s="904"/>
      <c r="N466" s="895"/>
      <c r="O466" s="908"/>
      <c r="P466" s="908"/>
      <c r="Q466" s="897"/>
      <c r="R466" s="904"/>
      <c r="S466" s="895"/>
      <c r="T466" s="908"/>
      <c r="U466" s="908"/>
      <c r="V466" s="897"/>
      <c r="W466" s="897"/>
      <c r="X466" s="897"/>
      <c r="Y466" s="897"/>
    </row>
    <row r="467" spans="1:25" ht="12.75" customHeight="1">
      <c r="A467" s="913"/>
      <c r="B467" s="903"/>
      <c r="C467" s="904"/>
      <c r="D467" s="895"/>
      <c r="E467" s="908"/>
      <c r="F467" s="908"/>
      <c r="G467" s="897"/>
      <c r="H467" s="904"/>
      <c r="I467" s="895"/>
      <c r="J467" s="908"/>
      <c r="K467" s="908"/>
      <c r="L467" s="897"/>
      <c r="M467" s="904"/>
      <c r="N467" s="895"/>
      <c r="O467" s="908"/>
      <c r="P467" s="908"/>
      <c r="Q467" s="897"/>
      <c r="R467" s="904"/>
      <c r="S467" s="895"/>
      <c r="T467" s="908"/>
      <c r="U467" s="908"/>
      <c r="V467" s="897"/>
      <c r="W467" s="897"/>
      <c r="X467" s="897"/>
      <c r="Y467" s="897"/>
    </row>
    <row r="468" spans="1:25" ht="12.75" customHeight="1">
      <c r="A468" s="913"/>
      <c r="B468" s="903"/>
      <c r="C468" s="904"/>
      <c r="D468" s="895"/>
      <c r="E468" s="908"/>
      <c r="F468" s="908"/>
      <c r="G468" s="897"/>
      <c r="H468" s="904"/>
      <c r="I468" s="895"/>
      <c r="J468" s="908"/>
      <c r="K468" s="908"/>
      <c r="L468" s="897"/>
      <c r="M468" s="904"/>
      <c r="N468" s="895"/>
      <c r="O468" s="908"/>
      <c r="P468" s="908"/>
      <c r="Q468" s="897"/>
      <c r="R468" s="904"/>
      <c r="S468" s="895"/>
      <c r="T468" s="908"/>
      <c r="U468" s="908"/>
      <c r="V468" s="897"/>
      <c r="W468" s="897"/>
      <c r="X468" s="897"/>
      <c r="Y468" s="897"/>
    </row>
    <row r="469" spans="1:25" ht="12.75" customHeight="1">
      <c r="A469" s="913"/>
      <c r="B469" s="903"/>
      <c r="C469" s="904"/>
      <c r="D469" s="895"/>
      <c r="E469" s="908"/>
      <c r="F469" s="908"/>
      <c r="G469" s="897"/>
      <c r="H469" s="904"/>
      <c r="I469" s="895"/>
      <c r="J469" s="908"/>
      <c r="K469" s="908"/>
      <c r="L469" s="897"/>
      <c r="M469" s="904"/>
      <c r="N469" s="895"/>
      <c r="O469" s="908"/>
      <c r="P469" s="908"/>
      <c r="Q469" s="897"/>
      <c r="R469" s="904"/>
      <c r="S469" s="895"/>
      <c r="T469" s="908"/>
      <c r="U469" s="908"/>
      <c r="V469" s="897"/>
      <c r="W469" s="897"/>
      <c r="X469" s="897"/>
      <c r="Y469" s="897"/>
    </row>
    <row r="470" spans="1:25" ht="12.75" customHeight="1">
      <c r="A470" s="913"/>
      <c r="B470" s="903"/>
      <c r="C470" s="904"/>
      <c r="D470" s="895"/>
      <c r="E470" s="908"/>
      <c r="F470" s="908"/>
      <c r="G470" s="897"/>
      <c r="H470" s="904"/>
      <c r="I470" s="895"/>
      <c r="J470" s="908"/>
      <c r="K470" s="908"/>
      <c r="L470" s="897"/>
      <c r="M470" s="904"/>
      <c r="N470" s="895"/>
      <c r="O470" s="908"/>
      <c r="P470" s="908"/>
      <c r="Q470" s="897"/>
      <c r="R470" s="904"/>
      <c r="S470" s="895"/>
      <c r="T470" s="908"/>
      <c r="U470" s="908"/>
      <c r="V470" s="897"/>
      <c r="W470" s="897"/>
      <c r="X470" s="897"/>
      <c r="Y470" s="897"/>
    </row>
    <row r="471" spans="1:25" ht="12.75" customHeight="1">
      <c r="A471" s="913"/>
      <c r="B471" s="903"/>
      <c r="C471" s="904"/>
      <c r="D471" s="895"/>
      <c r="E471" s="908"/>
      <c r="F471" s="908"/>
      <c r="G471" s="897"/>
      <c r="H471" s="904"/>
      <c r="I471" s="895"/>
      <c r="J471" s="908"/>
      <c r="K471" s="908"/>
      <c r="L471" s="897"/>
      <c r="M471" s="904"/>
      <c r="N471" s="895"/>
      <c r="O471" s="908"/>
      <c r="P471" s="908"/>
      <c r="Q471" s="897"/>
      <c r="R471" s="904"/>
      <c r="S471" s="895"/>
      <c r="T471" s="908"/>
      <c r="U471" s="908"/>
      <c r="V471" s="897"/>
      <c r="W471" s="897"/>
      <c r="X471" s="897"/>
      <c r="Y471" s="897"/>
    </row>
    <row r="472" spans="1:25" ht="12.75" customHeight="1">
      <c r="A472" s="913"/>
      <c r="B472" s="903"/>
      <c r="C472" s="904"/>
      <c r="D472" s="895"/>
      <c r="E472" s="908"/>
      <c r="F472" s="908"/>
      <c r="G472" s="897"/>
      <c r="H472" s="904"/>
      <c r="I472" s="895"/>
      <c r="J472" s="908"/>
      <c r="K472" s="908"/>
      <c r="L472" s="897"/>
      <c r="M472" s="904"/>
      <c r="N472" s="895"/>
      <c r="O472" s="908"/>
      <c r="P472" s="908"/>
      <c r="Q472" s="897"/>
      <c r="R472" s="904"/>
      <c r="S472" s="895"/>
      <c r="T472" s="908"/>
      <c r="U472" s="908"/>
      <c r="V472" s="897"/>
      <c r="W472" s="897"/>
      <c r="X472" s="897"/>
      <c r="Y472" s="897"/>
    </row>
    <row r="473" spans="1:25" ht="12.75" customHeight="1">
      <c r="A473" s="913"/>
      <c r="B473" s="903"/>
      <c r="C473" s="904"/>
      <c r="D473" s="895"/>
      <c r="E473" s="908"/>
      <c r="F473" s="908"/>
      <c r="G473" s="897"/>
      <c r="H473" s="904"/>
      <c r="I473" s="895"/>
      <c r="J473" s="908"/>
      <c r="K473" s="908"/>
      <c r="L473" s="897"/>
      <c r="M473" s="904"/>
      <c r="N473" s="895"/>
      <c r="O473" s="908"/>
      <c r="P473" s="908"/>
      <c r="Q473" s="897"/>
      <c r="R473" s="904"/>
      <c r="S473" s="895"/>
      <c r="T473" s="908"/>
      <c r="U473" s="908"/>
      <c r="V473" s="897"/>
      <c r="W473" s="897"/>
      <c r="X473" s="897"/>
      <c r="Y473" s="897"/>
    </row>
    <row r="474" spans="1:25" ht="12.75" customHeight="1">
      <c r="A474" s="913"/>
      <c r="B474" s="903"/>
      <c r="C474" s="904"/>
      <c r="D474" s="895"/>
      <c r="E474" s="908"/>
      <c r="F474" s="908"/>
      <c r="G474" s="897"/>
      <c r="H474" s="904"/>
      <c r="I474" s="895"/>
      <c r="J474" s="908"/>
      <c r="K474" s="908"/>
      <c r="L474" s="897"/>
      <c r="M474" s="904"/>
      <c r="N474" s="895"/>
      <c r="O474" s="908"/>
      <c r="P474" s="908"/>
      <c r="Q474" s="897"/>
      <c r="R474" s="904"/>
      <c r="S474" s="895"/>
      <c r="T474" s="908"/>
      <c r="U474" s="908"/>
      <c r="V474" s="897"/>
      <c r="W474" s="897"/>
      <c r="X474" s="897"/>
      <c r="Y474" s="897"/>
    </row>
    <row r="475" spans="1:25" ht="12.75" customHeight="1">
      <c r="A475" s="913"/>
      <c r="B475" s="903"/>
      <c r="C475" s="904"/>
      <c r="D475" s="895"/>
      <c r="E475" s="908"/>
      <c r="F475" s="908"/>
      <c r="G475" s="897"/>
      <c r="H475" s="904"/>
      <c r="I475" s="895"/>
      <c r="J475" s="908"/>
      <c r="K475" s="908"/>
      <c r="L475" s="897"/>
      <c r="M475" s="904"/>
      <c r="N475" s="895"/>
      <c r="O475" s="908"/>
      <c r="P475" s="908"/>
      <c r="Q475" s="897"/>
      <c r="R475" s="904"/>
      <c r="S475" s="895"/>
      <c r="T475" s="908"/>
      <c r="U475" s="908"/>
      <c r="V475" s="897"/>
      <c r="W475" s="897"/>
      <c r="X475" s="897"/>
      <c r="Y475" s="897"/>
    </row>
    <row r="476" spans="1:25" ht="12.75" customHeight="1">
      <c r="A476" s="913"/>
      <c r="B476" s="903"/>
      <c r="C476" s="904"/>
      <c r="D476" s="895"/>
      <c r="E476" s="908"/>
      <c r="F476" s="908"/>
      <c r="G476" s="897"/>
      <c r="H476" s="904"/>
      <c r="I476" s="895"/>
      <c r="J476" s="908"/>
      <c r="K476" s="908"/>
      <c r="L476" s="897"/>
      <c r="M476" s="904"/>
      <c r="N476" s="895"/>
      <c r="O476" s="908"/>
      <c r="P476" s="908"/>
      <c r="Q476" s="897"/>
      <c r="R476" s="904"/>
      <c r="S476" s="895"/>
      <c r="T476" s="908"/>
      <c r="U476" s="908"/>
      <c r="V476" s="897"/>
      <c r="W476" s="897"/>
      <c r="X476" s="897"/>
      <c r="Y476" s="897"/>
    </row>
    <row r="477" spans="1:25" ht="12.75" customHeight="1">
      <c r="A477" s="913"/>
      <c r="B477" s="903"/>
      <c r="C477" s="904"/>
      <c r="D477" s="895"/>
      <c r="E477" s="908"/>
      <c r="F477" s="908"/>
      <c r="G477" s="897"/>
      <c r="H477" s="904"/>
      <c r="I477" s="895"/>
      <c r="J477" s="908"/>
      <c r="K477" s="908"/>
      <c r="L477" s="897"/>
      <c r="M477" s="904"/>
      <c r="N477" s="895"/>
      <c r="O477" s="908"/>
      <c r="P477" s="908"/>
      <c r="Q477" s="897"/>
      <c r="R477" s="904"/>
      <c r="S477" s="895"/>
      <c r="T477" s="908"/>
      <c r="U477" s="908"/>
      <c r="V477" s="897"/>
      <c r="W477" s="897"/>
      <c r="X477" s="897"/>
      <c r="Y477" s="897"/>
    </row>
    <row r="478" spans="1:25" ht="12.75" customHeight="1">
      <c r="A478" s="913"/>
      <c r="B478" s="903"/>
      <c r="C478" s="904"/>
      <c r="D478" s="895"/>
      <c r="E478" s="908"/>
      <c r="F478" s="908"/>
      <c r="G478" s="897"/>
      <c r="H478" s="904"/>
      <c r="I478" s="895"/>
      <c r="J478" s="908"/>
      <c r="K478" s="908"/>
      <c r="L478" s="897"/>
      <c r="M478" s="904"/>
      <c r="N478" s="895"/>
      <c r="O478" s="908"/>
      <c r="P478" s="908"/>
      <c r="Q478" s="897"/>
      <c r="R478" s="904"/>
      <c r="S478" s="895"/>
      <c r="T478" s="908"/>
      <c r="U478" s="908"/>
      <c r="V478" s="897"/>
      <c r="W478" s="897"/>
      <c r="X478" s="897"/>
      <c r="Y478" s="897"/>
    </row>
    <row r="479" spans="1:25" ht="12.75" customHeight="1">
      <c r="A479" s="913"/>
      <c r="B479" s="903"/>
      <c r="C479" s="904"/>
      <c r="D479" s="895"/>
      <c r="E479" s="908"/>
      <c r="F479" s="908"/>
      <c r="G479" s="897"/>
      <c r="H479" s="904"/>
      <c r="I479" s="895"/>
      <c r="J479" s="908"/>
      <c r="K479" s="908"/>
      <c r="L479" s="897"/>
      <c r="M479" s="904"/>
      <c r="N479" s="895"/>
      <c r="O479" s="908"/>
      <c r="P479" s="908"/>
      <c r="Q479" s="897"/>
      <c r="R479" s="904"/>
      <c r="S479" s="895"/>
      <c r="T479" s="908"/>
      <c r="U479" s="908"/>
      <c r="V479" s="897"/>
      <c r="W479" s="897"/>
      <c r="X479" s="897"/>
      <c r="Y479" s="897"/>
    </row>
    <row r="480" spans="1:25" ht="12.75" customHeight="1">
      <c r="A480" s="913"/>
      <c r="B480" s="903"/>
      <c r="C480" s="904"/>
      <c r="D480" s="895"/>
      <c r="E480" s="908"/>
      <c r="F480" s="908"/>
      <c r="G480" s="897"/>
      <c r="H480" s="904"/>
      <c r="I480" s="895"/>
      <c r="J480" s="908"/>
      <c r="K480" s="908"/>
      <c r="L480" s="897"/>
      <c r="M480" s="904"/>
      <c r="N480" s="895"/>
      <c r="O480" s="908"/>
      <c r="P480" s="908"/>
      <c r="Q480" s="897"/>
      <c r="R480" s="904"/>
      <c r="S480" s="895"/>
      <c r="T480" s="908"/>
      <c r="U480" s="908"/>
      <c r="V480" s="897"/>
      <c r="W480" s="897"/>
      <c r="X480" s="897"/>
      <c r="Y480" s="897"/>
    </row>
    <row r="481" spans="1:25" ht="12.75" customHeight="1">
      <c r="A481" s="913"/>
      <c r="B481" s="903"/>
      <c r="C481" s="904"/>
      <c r="D481" s="895"/>
      <c r="E481" s="908"/>
      <c r="F481" s="908"/>
      <c r="G481" s="897"/>
      <c r="H481" s="904"/>
      <c r="I481" s="895"/>
      <c r="J481" s="908"/>
      <c r="K481" s="908"/>
      <c r="L481" s="897"/>
      <c r="M481" s="904"/>
      <c r="N481" s="895"/>
      <c r="O481" s="908"/>
      <c r="P481" s="908"/>
      <c r="Q481" s="897"/>
      <c r="R481" s="904"/>
      <c r="S481" s="895"/>
      <c r="T481" s="908"/>
      <c r="U481" s="908"/>
      <c r="V481" s="897"/>
      <c r="W481" s="897"/>
      <c r="X481" s="897"/>
      <c r="Y481" s="897"/>
    </row>
    <row r="482" spans="1:25" ht="12.75" customHeight="1">
      <c r="A482" s="913"/>
      <c r="B482" s="903"/>
      <c r="C482" s="904"/>
      <c r="D482" s="895"/>
      <c r="E482" s="908"/>
      <c r="F482" s="908"/>
      <c r="G482" s="897"/>
      <c r="H482" s="904"/>
      <c r="I482" s="895"/>
      <c r="J482" s="908"/>
      <c r="K482" s="908"/>
      <c r="L482" s="897"/>
      <c r="M482" s="904"/>
      <c r="N482" s="895"/>
      <c r="O482" s="908"/>
      <c r="P482" s="908"/>
      <c r="Q482" s="897"/>
      <c r="R482" s="904"/>
      <c r="S482" s="895"/>
      <c r="T482" s="908"/>
      <c r="U482" s="908"/>
      <c r="V482" s="897"/>
      <c r="W482" s="897"/>
      <c r="X482" s="897"/>
      <c r="Y482" s="897"/>
    </row>
    <row r="483" spans="1:25" ht="12.75" customHeight="1">
      <c r="A483" s="913"/>
      <c r="B483" s="903"/>
      <c r="C483" s="904"/>
      <c r="D483" s="895"/>
      <c r="E483" s="908"/>
      <c r="F483" s="908"/>
      <c r="G483" s="897"/>
      <c r="H483" s="904"/>
      <c r="I483" s="895"/>
      <c r="J483" s="908"/>
      <c r="K483" s="908"/>
      <c r="L483" s="897"/>
      <c r="M483" s="904"/>
      <c r="N483" s="895"/>
      <c r="O483" s="908"/>
      <c r="P483" s="908"/>
      <c r="Q483" s="897"/>
      <c r="R483" s="904"/>
      <c r="S483" s="895"/>
      <c r="T483" s="908"/>
      <c r="U483" s="908"/>
      <c r="V483" s="897"/>
      <c r="W483" s="897"/>
      <c r="X483" s="897"/>
      <c r="Y483" s="897"/>
    </row>
    <row r="484" spans="1:25" ht="12.75" customHeight="1">
      <c r="A484" s="913"/>
      <c r="B484" s="903"/>
      <c r="C484" s="904"/>
      <c r="D484" s="895"/>
      <c r="E484" s="908"/>
      <c r="F484" s="908"/>
      <c r="G484" s="897"/>
      <c r="H484" s="904"/>
      <c r="I484" s="895"/>
      <c r="J484" s="908"/>
      <c r="K484" s="908"/>
      <c r="L484" s="897"/>
      <c r="M484" s="904"/>
      <c r="N484" s="895"/>
      <c r="O484" s="908"/>
      <c r="P484" s="908"/>
      <c r="Q484" s="897"/>
      <c r="R484" s="904"/>
      <c r="S484" s="895"/>
      <c r="T484" s="908"/>
      <c r="U484" s="908"/>
      <c r="V484" s="897"/>
      <c r="W484" s="897"/>
      <c r="X484" s="897"/>
      <c r="Y484" s="897"/>
    </row>
    <row r="485" spans="1:25" ht="12.75" customHeight="1">
      <c r="A485" s="913"/>
      <c r="B485" s="903"/>
      <c r="C485" s="904"/>
      <c r="D485" s="895"/>
      <c r="E485" s="908"/>
      <c r="F485" s="908"/>
      <c r="G485" s="897"/>
      <c r="H485" s="904"/>
      <c r="I485" s="895"/>
      <c r="J485" s="908"/>
      <c r="K485" s="908"/>
      <c r="L485" s="897"/>
      <c r="M485" s="904"/>
      <c r="N485" s="895"/>
      <c r="O485" s="908"/>
      <c r="P485" s="908"/>
      <c r="Q485" s="897"/>
      <c r="R485" s="904"/>
      <c r="S485" s="895"/>
      <c r="T485" s="908"/>
      <c r="U485" s="908"/>
      <c r="V485" s="897"/>
      <c r="W485" s="897"/>
      <c r="X485" s="897"/>
      <c r="Y485" s="897"/>
    </row>
    <row r="486" spans="1:25" ht="12.75" customHeight="1">
      <c r="A486" s="913"/>
      <c r="B486" s="903"/>
      <c r="C486" s="904"/>
      <c r="D486" s="895"/>
      <c r="E486" s="908"/>
      <c r="F486" s="908"/>
      <c r="G486" s="897"/>
      <c r="H486" s="904"/>
      <c r="I486" s="895"/>
      <c r="J486" s="908"/>
      <c r="K486" s="908"/>
      <c r="L486" s="897"/>
      <c r="M486" s="904"/>
      <c r="N486" s="895"/>
      <c r="O486" s="908"/>
      <c r="P486" s="908"/>
      <c r="Q486" s="897"/>
      <c r="R486" s="904"/>
      <c r="S486" s="895"/>
      <c r="T486" s="908"/>
      <c r="U486" s="908"/>
      <c r="V486" s="897"/>
      <c r="W486" s="897"/>
      <c r="X486" s="897"/>
      <c r="Y486" s="897"/>
    </row>
    <row r="487" spans="1:25" ht="12.75" customHeight="1">
      <c r="A487" s="913"/>
      <c r="B487" s="903"/>
      <c r="C487" s="904"/>
      <c r="D487" s="895"/>
      <c r="E487" s="908"/>
      <c r="F487" s="908"/>
      <c r="G487" s="897"/>
      <c r="H487" s="904"/>
      <c r="I487" s="895"/>
      <c r="J487" s="908"/>
      <c r="K487" s="908"/>
      <c r="L487" s="897"/>
      <c r="M487" s="904"/>
      <c r="N487" s="895"/>
      <c r="O487" s="908"/>
      <c r="P487" s="908"/>
      <c r="Q487" s="897"/>
      <c r="R487" s="904"/>
      <c r="S487" s="895"/>
      <c r="T487" s="908"/>
      <c r="U487" s="908"/>
      <c r="V487" s="897"/>
      <c r="W487" s="897"/>
      <c r="X487" s="897"/>
      <c r="Y487" s="897"/>
    </row>
    <row r="488" spans="1:25" ht="12.75" customHeight="1">
      <c r="A488" s="913"/>
      <c r="B488" s="903"/>
      <c r="C488" s="904"/>
      <c r="D488" s="895"/>
      <c r="E488" s="908"/>
      <c r="F488" s="908"/>
      <c r="G488" s="897"/>
      <c r="H488" s="904"/>
      <c r="I488" s="895"/>
      <c r="J488" s="908"/>
      <c r="K488" s="908"/>
      <c r="L488" s="897"/>
      <c r="M488" s="904"/>
      <c r="N488" s="895"/>
      <c r="O488" s="908"/>
      <c r="P488" s="908"/>
      <c r="Q488" s="897"/>
      <c r="R488" s="904"/>
      <c r="S488" s="895"/>
      <c r="T488" s="908"/>
      <c r="U488" s="908"/>
      <c r="V488" s="897"/>
      <c r="W488" s="897"/>
      <c r="X488" s="897"/>
      <c r="Y488" s="897"/>
    </row>
    <row r="489" spans="1:25" ht="12.75" customHeight="1">
      <c r="A489" s="913"/>
      <c r="B489" s="903"/>
      <c r="C489" s="904"/>
      <c r="D489" s="895"/>
      <c r="E489" s="908"/>
      <c r="F489" s="908"/>
      <c r="G489" s="897"/>
      <c r="H489" s="904"/>
      <c r="I489" s="895"/>
      <c r="J489" s="908"/>
      <c r="K489" s="908"/>
      <c r="L489" s="897"/>
      <c r="M489" s="904"/>
      <c r="N489" s="895"/>
      <c r="O489" s="908"/>
      <c r="P489" s="908"/>
      <c r="Q489" s="897"/>
      <c r="R489" s="904"/>
      <c r="S489" s="895"/>
      <c r="T489" s="908"/>
      <c r="U489" s="908"/>
      <c r="V489" s="897"/>
      <c r="W489" s="897"/>
      <c r="X489" s="897"/>
      <c r="Y489" s="897"/>
    </row>
    <row r="490" spans="1:25" ht="12.75" customHeight="1">
      <c r="A490" s="913"/>
      <c r="B490" s="903"/>
      <c r="C490" s="904"/>
      <c r="D490" s="895"/>
      <c r="E490" s="908"/>
      <c r="F490" s="908"/>
      <c r="G490" s="897"/>
      <c r="H490" s="904"/>
      <c r="I490" s="895"/>
      <c r="J490" s="908"/>
      <c r="K490" s="908"/>
      <c r="L490" s="897"/>
      <c r="M490" s="904"/>
      <c r="N490" s="895"/>
      <c r="O490" s="908"/>
      <c r="P490" s="908"/>
      <c r="Q490" s="897"/>
      <c r="R490" s="904"/>
      <c r="S490" s="895"/>
      <c r="T490" s="908"/>
      <c r="U490" s="908"/>
      <c r="V490" s="897"/>
      <c r="W490" s="897"/>
      <c r="X490" s="897"/>
      <c r="Y490" s="897"/>
    </row>
    <row r="491" spans="1:25" ht="12.75" customHeight="1">
      <c r="A491" s="913"/>
      <c r="B491" s="903"/>
      <c r="C491" s="904"/>
      <c r="D491" s="895"/>
      <c r="E491" s="908"/>
      <c r="F491" s="908"/>
      <c r="G491" s="897"/>
      <c r="H491" s="904"/>
      <c r="I491" s="895"/>
      <c r="J491" s="908"/>
      <c r="K491" s="908"/>
      <c r="L491" s="897"/>
      <c r="M491" s="904"/>
      <c r="N491" s="895"/>
      <c r="O491" s="908"/>
      <c r="P491" s="908"/>
      <c r="Q491" s="897"/>
      <c r="R491" s="904"/>
      <c r="S491" s="895"/>
      <c r="T491" s="908"/>
      <c r="U491" s="908"/>
      <c r="V491" s="897"/>
      <c r="W491" s="897"/>
      <c r="X491" s="897"/>
      <c r="Y491" s="897"/>
    </row>
    <row r="492" spans="1:25" ht="12.75" customHeight="1">
      <c r="A492" s="913"/>
      <c r="B492" s="903"/>
      <c r="C492" s="904"/>
      <c r="D492" s="895"/>
      <c r="E492" s="908"/>
      <c r="F492" s="908"/>
      <c r="G492" s="897"/>
      <c r="H492" s="904"/>
      <c r="I492" s="895"/>
      <c r="J492" s="908"/>
      <c r="K492" s="908"/>
      <c r="L492" s="897"/>
      <c r="M492" s="904"/>
      <c r="N492" s="895"/>
      <c r="O492" s="908"/>
      <c r="P492" s="908"/>
      <c r="Q492" s="897"/>
      <c r="R492" s="904"/>
      <c r="S492" s="895"/>
      <c r="T492" s="908"/>
      <c r="U492" s="908"/>
      <c r="V492" s="897"/>
      <c r="W492" s="897"/>
      <c r="X492" s="897"/>
      <c r="Y492" s="897"/>
    </row>
    <row r="493" spans="1:25" ht="12.75" customHeight="1">
      <c r="A493" s="913"/>
      <c r="B493" s="903"/>
      <c r="C493" s="904"/>
      <c r="D493" s="895"/>
      <c r="E493" s="908"/>
      <c r="F493" s="908"/>
      <c r="G493" s="897"/>
      <c r="H493" s="904"/>
      <c r="I493" s="895"/>
      <c r="J493" s="908"/>
      <c r="K493" s="908"/>
      <c r="L493" s="897"/>
      <c r="M493" s="904"/>
      <c r="N493" s="895"/>
      <c r="O493" s="908"/>
      <c r="P493" s="908"/>
      <c r="Q493" s="897"/>
      <c r="R493" s="904"/>
      <c r="S493" s="895"/>
      <c r="T493" s="908"/>
      <c r="U493" s="908"/>
      <c r="V493" s="897"/>
      <c r="W493" s="897"/>
      <c r="X493" s="897"/>
      <c r="Y493" s="897"/>
    </row>
    <row r="494" spans="1:25" ht="12.75" customHeight="1">
      <c r="A494" s="913"/>
      <c r="B494" s="903"/>
      <c r="C494" s="904"/>
      <c r="D494" s="895"/>
      <c r="E494" s="908"/>
      <c r="F494" s="908"/>
      <c r="G494" s="897"/>
      <c r="H494" s="904"/>
      <c r="I494" s="895"/>
      <c r="J494" s="908"/>
      <c r="K494" s="908"/>
      <c r="L494" s="897"/>
      <c r="M494" s="904"/>
      <c r="N494" s="895"/>
      <c r="O494" s="908"/>
      <c r="P494" s="908"/>
      <c r="Q494" s="897"/>
      <c r="R494" s="904"/>
      <c r="S494" s="895"/>
      <c r="T494" s="908"/>
      <c r="U494" s="908"/>
      <c r="V494" s="897"/>
      <c r="W494" s="897"/>
      <c r="X494" s="897"/>
      <c r="Y494" s="897"/>
    </row>
    <row r="495" spans="1:25" ht="12.75" customHeight="1">
      <c r="A495" s="913"/>
      <c r="B495" s="903"/>
      <c r="C495" s="904"/>
      <c r="D495" s="895"/>
      <c r="E495" s="908"/>
      <c r="F495" s="908"/>
      <c r="G495" s="897"/>
      <c r="H495" s="904"/>
      <c r="I495" s="895"/>
      <c r="J495" s="908"/>
      <c r="K495" s="908"/>
      <c r="L495" s="897"/>
      <c r="M495" s="904"/>
      <c r="N495" s="895"/>
      <c r="O495" s="908"/>
      <c r="P495" s="908"/>
      <c r="Q495" s="897"/>
      <c r="R495" s="904"/>
      <c r="S495" s="895"/>
      <c r="T495" s="908"/>
      <c r="U495" s="908"/>
      <c r="V495" s="897"/>
      <c r="W495" s="897"/>
      <c r="X495" s="897"/>
      <c r="Y495" s="897"/>
    </row>
    <row r="496" spans="1:25" ht="12.75" customHeight="1">
      <c r="A496" s="913"/>
      <c r="B496" s="903"/>
      <c r="C496" s="904"/>
      <c r="D496" s="895"/>
      <c r="E496" s="908"/>
      <c r="F496" s="908"/>
      <c r="G496" s="897"/>
      <c r="H496" s="904"/>
      <c r="I496" s="895"/>
      <c r="J496" s="908"/>
      <c r="K496" s="908"/>
      <c r="L496" s="897"/>
      <c r="M496" s="904"/>
      <c r="N496" s="895"/>
      <c r="O496" s="908"/>
      <c r="P496" s="908"/>
      <c r="Q496" s="897"/>
      <c r="R496" s="904"/>
      <c r="S496" s="895"/>
      <c r="T496" s="908"/>
      <c r="U496" s="908"/>
      <c r="V496" s="897"/>
      <c r="W496" s="897"/>
      <c r="X496" s="897"/>
      <c r="Y496" s="897"/>
    </row>
    <row r="497" spans="1:25" ht="12.75" customHeight="1">
      <c r="A497" s="913"/>
      <c r="B497" s="903"/>
      <c r="C497" s="904"/>
      <c r="D497" s="895"/>
      <c r="E497" s="908"/>
      <c r="F497" s="908"/>
      <c r="G497" s="897"/>
      <c r="H497" s="904"/>
      <c r="I497" s="895"/>
      <c r="J497" s="908"/>
      <c r="K497" s="908"/>
      <c r="L497" s="897"/>
      <c r="M497" s="904"/>
      <c r="N497" s="895"/>
      <c r="O497" s="908"/>
      <c r="P497" s="908"/>
      <c r="Q497" s="897"/>
      <c r="R497" s="904"/>
      <c r="S497" s="895"/>
      <c r="T497" s="908"/>
      <c r="U497" s="908"/>
      <c r="V497" s="897"/>
      <c r="W497" s="897"/>
      <c r="X497" s="897"/>
      <c r="Y497" s="897"/>
    </row>
    <row r="498" spans="1:25" ht="12.75" customHeight="1">
      <c r="A498" s="913"/>
      <c r="B498" s="903"/>
      <c r="C498" s="904"/>
      <c r="D498" s="895"/>
      <c r="E498" s="908"/>
      <c r="F498" s="908"/>
      <c r="G498" s="897"/>
      <c r="H498" s="904"/>
      <c r="I498" s="895"/>
      <c r="J498" s="908"/>
      <c r="K498" s="908"/>
      <c r="L498" s="897"/>
      <c r="M498" s="904"/>
      <c r="N498" s="895"/>
      <c r="O498" s="908"/>
      <c r="P498" s="908"/>
      <c r="Q498" s="897"/>
      <c r="R498" s="904"/>
      <c r="S498" s="895"/>
      <c r="T498" s="908"/>
      <c r="U498" s="908"/>
      <c r="V498" s="897"/>
      <c r="W498" s="897"/>
      <c r="X498" s="897"/>
      <c r="Y498" s="897"/>
    </row>
    <row r="499" spans="1:25" ht="12.75" customHeight="1">
      <c r="A499" s="913"/>
      <c r="B499" s="903"/>
      <c r="C499" s="904"/>
      <c r="D499" s="895"/>
      <c r="E499" s="908"/>
      <c r="F499" s="908"/>
      <c r="G499" s="897"/>
      <c r="H499" s="904"/>
      <c r="I499" s="895"/>
      <c r="J499" s="908"/>
      <c r="K499" s="908"/>
      <c r="L499" s="897"/>
      <c r="M499" s="904"/>
      <c r="N499" s="895"/>
      <c r="O499" s="908"/>
      <c r="P499" s="908"/>
      <c r="Q499" s="897"/>
      <c r="R499" s="904"/>
      <c r="S499" s="895"/>
      <c r="T499" s="908"/>
      <c r="U499" s="908"/>
      <c r="V499" s="897"/>
      <c r="W499" s="897"/>
      <c r="X499" s="897"/>
      <c r="Y499" s="897"/>
    </row>
    <row r="500" spans="1:25" ht="12.75" customHeight="1">
      <c r="A500" s="913"/>
      <c r="B500" s="903"/>
      <c r="C500" s="904"/>
      <c r="D500" s="895"/>
      <c r="E500" s="908"/>
      <c r="F500" s="908"/>
      <c r="G500" s="897"/>
      <c r="H500" s="904"/>
      <c r="I500" s="895"/>
      <c r="J500" s="908"/>
      <c r="K500" s="908"/>
      <c r="L500" s="897"/>
      <c r="M500" s="904"/>
      <c r="N500" s="895"/>
      <c r="O500" s="908"/>
      <c r="P500" s="908"/>
      <c r="Q500" s="897"/>
      <c r="R500" s="904"/>
      <c r="S500" s="895"/>
      <c r="T500" s="908"/>
      <c r="U500" s="908"/>
      <c r="V500" s="897"/>
      <c r="W500" s="897"/>
      <c r="X500" s="897"/>
      <c r="Y500" s="897"/>
    </row>
    <row r="501" spans="1:25" ht="12.75" customHeight="1">
      <c r="A501" s="913"/>
      <c r="B501" s="903"/>
      <c r="C501" s="904"/>
      <c r="D501" s="895"/>
      <c r="E501" s="908"/>
      <c r="F501" s="908"/>
      <c r="G501" s="897"/>
      <c r="H501" s="904"/>
      <c r="I501" s="895"/>
      <c r="J501" s="908"/>
      <c r="K501" s="908"/>
      <c r="L501" s="897"/>
      <c r="M501" s="904"/>
      <c r="N501" s="895"/>
      <c r="O501" s="908"/>
      <c r="P501" s="908"/>
      <c r="Q501" s="897"/>
      <c r="R501" s="904"/>
      <c r="S501" s="895"/>
      <c r="T501" s="908"/>
      <c r="U501" s="908"/>
      <c r="V501" s="897"/>
      <c r="W501" s="897"/>
      <c r="X501" s="897"/>
      <c r="Y501" s="897"/>
    </row>
    <row r="502" spans="1:25" ht="12.75" customHeight="1">
      <c r="A502" s="913"/>
      <c r="B502" s="903"/>
      <c r="C502" s="904"/>
      <c r="D502" s="895"/>
      <c r="E502" s="908"/>
      <c r="F502" s="908"/>
      <c r="G502" s="897"/>
      <c r="H502" s="904"/>
      <c r="I502" s="895"/>
      <c r="J502" s="908"/>
      <c r="K502" s="908"/>
      <c r="L502" s="897"/>
      <c r="M502" s="904"/>
      <c r="N502" s="895"/>
      <c r="O502" s="908"/>
      <c r="P502" s="908"/>
      <c r="Q502" s="897"/>
      <c r="R502" s="904"/>
      <c r="S502" s="895"/>
      <c r="T502" s="908"/>
      <c r="U502" s="908"/>
      <c r="V502" s="897"/>
      <c r="W502" s="897"/>
      <c r="X502" s="897"/>
      <c r="Y502" s="897"/>
    </row>
    <row r="503" spans="1:25" ht="12.75" customHeight="1">
      <c r="A503" s="913"/>
      <c r="B503" s="903"/>
      <c r="C503" s="904"/>
      <c r="D503" s="895"/>
      <c r="E503" s="908"/>
      <c r="F503" s="908"/>
      <c r="G503" s="897"/>
      <c r="H503" s="904"/>
      <c r="I503" s="895"/>
      <c r="J503" s="908"/>
      <c r="K503" s="908"/>
      <c r="L503" s="897"/>
      <c r="M503" s="904"/>
      <c r="N503" s="895"/>
      <c r="O503" s="908"/>
      <c r="P503" s="908"/>
      <c r="Q503" s="897"/>
      <c r="R503" s="904"/>
      <c r="S503" s="895"/>
      <c r="T503" s="908"/>
      <c r="U503" s="908"/>
      <c r="V503" s="897"/>
      <c r="W503" s="897"/>
      <c r="X503" s="897"/>
      <c r="Y503" s="897"/>
    </row>
    <row r="504" spans="1:25" ht="12.75" customHeight="1">
      <c r="A504" s="913"/>
      <c r="B504" s="903"/>
      <c r="C504" s="904"/>
      <c r="D504" s="895"/>
      <c r="E504" s="908"/>
      <c r="F504" s="908"/>
      <c r="G504" s="897"/>
      <c r="H504" s="904"/>
      <c r="I504" s="895"/>
      <c r="J504" s="908"/>
      <c r="K504" s="908"/>
      <c r="L504" s="897"/>
      <c r="M504" s="904"/>
      <c r="N504" s="895"/>
      <c r="O504" s="908"/>
      <c r="P504" s="908"/>
      <c r="Q504" s="897"/>
      <c r="R504" s="904"/>
      <c r="S504" s="895"/>
      <c r="T504" s="908"/>
      <c r="U504" s="908"/>
      <c r="V504" s="897"/>
      <c r="W504" s="897"/>
      <c r="X504" s="897"/>
      <c r="Y504" s="897"/>
    </row>
    <row r="505" spans="1:25" ht="12.75" customHeight="1">
      <c r="A505" s="913"/>
      <c r="B505" s="903"/>
      <c r="C505" s="904"/>
      <c r="D505" s="895"/>
      <c r="E505" s="908"/>
      <c r="F505" s="908"/>
      <c r="G505" s="897"/>
      <c r="H505" s="904"/>
      <c r="I505" s="895"/>
      <c r="J505" s="908"/>
      <c r="K505" s="908"/>
      <c r="L505" s="897"/>
      <c r="M505" s="904"/>
      <c r="N505" s="895"/>
      <c r="O505" s="908"/>
      <c r="P505" s="908"/>
      <c r="Q505" s="897"/>
      <c r="R505" s="904"/>
      <c r="S505" s="895"/>
      <c r="T505" s="908"/>
      <c r="U505" s="908"/>
      <c r="V505" s="897"/>
      <c r="W505" s="897"/>
      <c r="X505" s="897"/>
      <c r="Y505" s="897"/>
    </row>
    <row r="506" spans="1:25" ht="12.75" customHeight="1">
      <c r="A506" s="913"/>
      <c r="B506" s="903"/>
      <c r="C506" s="904"/>
      <c r="D506" s="895"/>
      <c r="E506" s="908"/>
      <c r="F506" s="908"/>
      <c r="G506" s="897"/>
      <c r="H506" s="904"/>
      <c r="I506" s="895"/>
      <c r="J506" s="908"/>
      <c r="K506" s="908"/>
      <c r="L506" s="897"/>
      <c r="M506" s="904"/>
      <c r="N506" s="895"/>
      <c r="O506" s="908"/>
      <c r="P506" s="908"/>
      <c r="Q506" s="897"/>
      <c r="R506" s="904"/>
      <c r="S506" s="895"/>
      <c r="T506" s="908"/>
      <c r="U506" s="908"/>
      <c r="V506" s="897"/>
      <c r="W506" s="897"/>
      <c r="X506" s="897"/>
      <c r="Y506" s="897"/>
    </row>
    <row r="507" spans="1:25" ht="12.75" customHeight="1">
      <c r="A507" s="913"/>
      <c r="B507" s="903"/>
      <c r="C507" s="904"/>
      <c r="D507" s="895"/>
      <c r="E507" s="908"/>
      <c r="F507" s="908"/>
      <c r="G507" s="897"/>
      <c r="H507" s="904"/>
      <c r="I507" s="895"/>
      <c r="J507" s="908"/>
      <c r="K507" s="908"/>
      <c r="L507" s="897"/>
      <c r="M507" s="904"/>
      <c r="N507" s="895"/>
      <c r="O507" s="908"/>
      <c r="P507" s="908"/>
      <c r="Q507" s="897"/>
      <c r="R507" s="904"/>
      <c r="S507" s="895"/>
      <c r="T507" s="908"/>
      <c r="U507" s="908"/>
      <c r="V507" s="897"/>
      <c r="W507" s="897"/>
      <c r="X507" s="897"/>
      <c r="Y507" s="897"/>
    </row>
    <row r="508" spans="1:25" ht="12.75" customHeight="1">
      <c r="A508" s="913"/>
      <c r="B508" s="903"/>
      <c r="C508" s="904"/>
      <c r="D508" s="895"/>
      <c r="E508" s="908"/>
      <c r="F508" s="908"/>
      <c r="G508" s="897"/>
      <c r="H508" s="904"/>
      <c r="I508" s="895"/>
      <c r="J508" s="908"/>
      <c r="K508" s="908"/>
      <c r="L508" s="897"/>
      <c r="M508" s="904"/>
      <c r="N508" s="895"/>
      <c r="O508" s="908"/>
      <c r="P508" s="908"/>
      <c r="Q508" s="897"/>
      <c r="R508" s="904"/>
      <c r="S508" s="895"/>
      <c r="T508" s="908"/>
      <c r="U508" s="908"/>
      <c r="V508" s="897"/>
      <c r="W508" s="897"/>
      <c r="X508" s="897"/>
      <c r="Y508" s="897"/>
    </row>
    <row r="509" spans="1:25" ht="12.75" customHeight="1">
      <c r="A509" s="913"/>
      <c r="B509" s="903"/>
      <c r="C509" s="904"/>
      <c r="D509" s="895"/>
      <c r="E509" s="908"/>
      <c r="F509" s="908"/>
      <c r="G509" s="897"/>
      <c r="H509" s="904"/>
      <c r="I509" s="895"/>
      <c r="J509" s="908"/>
      <c r="K509" s="908"/>
      <c r="L509" s="897"/>
      <c r="M509" s="904"/>
      <c r="N509" s="895"/>
      <c r="O509" s="908"/>
      <c r="P509" s="908"/>
      <c r="Q509" s="897"/>
      <c r="R509" s="904"/>
      <c r="S509" s="895"/>
      <c r="T509" s="908"/>
      <c r="U509" s="908"/>
      <c r="V509" s="897"/>
      <c r="W509" s="897"/>
      <c r="X509" s="897"/>
      <c r="Y509" s="897"/>
    </row>
    <row r="510" spans="1:25" ht="12.75" customHeight="1">
      <c r="A510" s="913"/>
      <c r="B510" s="903"/>
      <c r="C510" s="904"/>
      <c r="D510" s="895"/>
      <c r="E510" s="908"/>
      <c r="F510" s="908"/>
      <c r="G510" s="897"/>
      <c r="H510" s="904"/>
      <c r="I510" s="895"/>
      <c r="J510" s="908"/>
      <c r="K510" s="908"/>
      <c r="L510" s="897"/>
      <c r="M510" s="904"/>
      <c r="N510" s="895"/>
      <c r="O510" s="908"/>
      <c r="P510" s="908"/>
      <c r="Q510" s="897"/>
      <c r="R510" s="904"/>
      <c r="S510" s="895"/>
      <c r="T510" s="908"/>
      <c r="U510" s="908"/>
      <c r="V510" s="897"/>
      <c r="W510" s="897"/>
      <c r="X510" s="897"/>
      <c r="Y510" s="897"/>
    </row>
    <row r="511" spans="1:25" ht="12.75" customHeight="1">
      <c r="A511" s="913"/>
      <c r="B511" s="903"/>
      <c r="C511" s="904"/>
      <c r="D511" s="895"/>
      <c r="E511" s="908"/>
      <c r="F511" s="908"/>
      <c r="G511" s="897"/>
      <c r="H511" s="904"/>
      <c r="I511" s="895"/>
      <c r="J511" s="908"/>
      <c r="K511" s="908"/>
      <c r="L511" s="897"/>
      <c r="M511" s="904"/>
      <c r="N511" s="895"/>
      <c r="O511" s="908"/>
      <c r="P511" s="908"/>
      <c r="Q511" s="897"/>
      <c r="R511" s="904"/>
      <c r="S511" s="895"/>
      <c r="T511" s="908"/>
      <c r="U511" s="908"/>
      <c r="V511" s="897"/>
      <c r="W511" s="897"/>
      <c r="X511" s="897"/>
      <c r="Y511" s="897"/>
    </row>
    <row r="512" spans="1:25" ht="12.75" customHeight="1">
      <c r="A512" s="913"/>
      <c r="B512" s="903"/>
      <c r="C512" s="904"/>
      <c r="D512" s="895"/>
      <c r="E512" s="908"/>
      <c r="F512" s="908"/>
      <c r="G512" s="897"/>
      <c r="H512" s="904"/>
      <c r="I512" s="895"/>
      <c r="J512" s="908"/>
      <c r="K512" s="908"/>
      <c r="L512" s="897"/>
      <c r="M512" s="904"/>
      <c r="N512" s="895"/>
      <c r="O512" s="908"/>
      <c r="P512" s="908"/>
      <c r="Q512" s="897"/>
      <c r="R512" s="904"/>
      <c r="S512" s="895"/>
      <c r="T512" s="908"/>
      <c r="U512" s="908"/>
      <c r="V512" s="897"/>
      <c r="W512" s="897"/>
      <c r="X512" s="897"/>
      <c r="Y512" s="897"/>
    </row>
    <row r="513" spans="1:25" ht="12.75" customHeight="1">
      <c r="A513" s="913"/>
      <c r="B513" s="903"/>
      <c r="C513" s="904"/>
      <c r="D513" s="895"/>
      <c r="E513" s="908"/>
      <c r="F513" s="908"/>
      <c r="G513" s="897"/>
      <c r="H513" s="904"/>
      <c r="I513" s="895"/>
      <c r="J513" s="908"/>
      <c r="K513" s="908"/>
      <c r="L513" s="897"/>
      <c r="M513" s="904"/>
      <c r="N513" s="895"/>
      <c r="O513" s="908"/>
      <c r="P513" s="908"/>
      <c r="Q513" s="897"/>
      <c r="R513" s="904"/>
      <c r="S513" s="895"/>
      <c r="T513" s="908"/>
      <c r="U513" s="908"/>
      <c r="V513" s="897"/>
      <c r="W513" s="897"/>
      <c r="X513" s="897"/>
      <c r="Y513" s="897"/>
    </row>
    <row r="514" spans="1:25" ht="12.75" customHeight="1">
      <c r="A514" s="913"/>
      <c r="B514" s="903"/>
      <c r="C514" s="904"/>
      <c r="D514" s="895"/>
      <c r="E514" s="908"/>
      <c r="F514" s="908"/>
      <c r="G514" s="897"/>
      <c r="H514" s="904"/>
      <c r="I514" s="895"/>
      <c r="J514" s="908"/>
      <c r="K514" s="908"/>
      <c r="L514" s="897"/>
      <c r="M514" s="904"/>
      <c r="N514" s="895"/>
      <c r="O514" s="908"/>
      <c r="P514" s="908"/>
      <c r="Q514" s="897"/>
      <c r="R514" s="904"/>
      <c r="S514" s="895"/>
      <c r="T514" s="908"/>
      <c r="U514" s="908"/>
      <c r="V514" s="897"/>
      <c r="W514" s="897"/>
      <c r="X514" s="897"/>
      <c r="Y514" s="897"/>
    </row>
    <row r="515" spans="1:25" ht="12.75" customHeight="1">
      <c r="A515" s="913"/>
      <c r="B515" s="903"/>
      <c r="C515" s="904"/>
      <c r="D515" s="895"/>
      <c r="E515" s="908"/>
      <c r="F515" s="908"/>
      <c r="G515" s="897"/>
      <c r="H515" s="904"/>
      <c r="I515" s="895"/>
      <c r="J515" s="908"/>
      <c r="K515" s="908"/>
      <c r="L515" s="897"/>
      <c r="M515" s="904"/>
      <c r="N515" s="895"/>
      <c r="O515" s="908"/>
      <c r="P515" s="908"/>
      <c r="Q515" s="897"/>
      <c r="R515" s="904"/>
      <c r="S515" s="895"/>
      <c r="T515" s="908"/>
      <c r="U515" s="908"/>
      <c r="V515" s="897"/>
      <c r="W515" s="897"/>
      <c r="X515" s="897"/>
      <c r="Y515" s="897"/>
    </row>
    <row r="516" spans="1:25" ht="12.75" customHeight="1">
      <c r="A516" s="913"/>
      <c r="B516" s="903"/>
      <c r="C516" s="904"/>
      <c r="D516" s="895"/>
      <c r="E516" s="908"/>
      <c r="F516" s="908"/>
      <c r="G516" s="897"/>
      <c r="H516" s="904"/>
      <c r="I516" s="895"/>
      <c r="J516" s="908"/>
      <c r="K516" s="908"/>
      <c r="L516" s="897"/>
      <c r="M516" s="904"/>
      <c r="N516" s="895"/>
      <c r="O516" s="908"/>
      <c r="P516" s="908"/>
      <c r="Q516" s="897"/>
      <c r="R516" s="904"/>
      <c r="S516" s="895"/>
      <c r="T516" s="908"/>
      <c r="U516" s="908"/>
      <c r="V516" s="897"/>
      <c r="W516" s="897"/>
      <c r="X516" s="897"/>
      <c r="Y516" s="897"/>
    </row>
    <row r="517" spans="1:25" ht="12.75" customHeight="1">
      <c r="A517" s="913"/>
      <c r="B517" s="903"/>
      <c r="C517" s="904"/>
      <c r="D517" s="895"/>
      <c r="E517" s="908"/>
      <c r="F517" s="908"/>
      <c r="G517" s="897"/>
      <c r="H517" s="904"/>
      <c r="I517" s="895"/>
      <c r="J517" s="908"/>
      <c r="K517" s="908"/>
      <c r="L517" s="897"/>
      <c r="M517" s="904"/>
      <c r="N517" s="895"/>
      <c r="O517" s="908"/>
      <c r="P517" s="908"/>
      <c r="Q517" s="897"/>
      <c r="R517" s="904"/>
      <c r="S517" s="895"/>
      <c r="T517" s="908"/>
      <c r="U517" s="908"/>
      <c r="V517" s="897"/>
      <c r="W517" s="897"/>
      <c r="X517" s="897"/>
      <c r="Y517" s="897"/>
    </row>
    <row r="518" spans="1:25" ht="12.75" customHeight="1">
      <c r="A518" s="913"/>
      <c r="B518" s="903"/>
      <c r="C518" s="904"/>
      <c r="D518" s="895"/>
      <c r="E518" s="908"/>
      <c r="F518" s="908"/>
      <c r="G518" s="897"/>
      <c r="H518" s="904"/>
      <c r="I518" s="895"/>
      <c r="J518" s="908"/>
      <c r="K518" s="908"/>
      <c r="L518" s="897"/>
      <c r="M518" s="904"/>
      <c r="N518" s="895"/>
      <c r="O518" s="908"/>
      <c r="P518" s="908"/>
      <c r="Q518" s="897"/>
      <c r="R518" s="904"/>
      <c r="S518" s="895"/>
      <c r="T518" s="908"/>
      <c r="U518" s="908"/>
      <c r="V518" s="897"/>
      <c r="W518" s="897"/>
      <c r="X518" s="897"/>
      <c r="Y518" s="897"/>
    </row>
    <row r="519" spans="1:25" ht="12.75" customHeight="1">
      <c r="A519" s="913"/>
      <c r="B519" s="903"/>
      <c r="C519" s="904"/>
      <c r="D519" s="895"/>
      <c r="E519" s="908"/>
      <c r="F519" s="908"/>
      <c r="G519" s="897"/>
      <c r="H519" s="904"/>
      <c r="I519" s="895"/>
      <c r="J519" s="908"/>
      <c r="K519" s="908"/>
      <c r="L519" s="897"/>
      <c r="M519" s="904"/>
      <c r="N519" s="895"/>
      <c r="O519" s="908"/>
      <c r="P519" s="908"/>
      <c r="Q519" s="897"/>
      <c r="R519" s="904"/>
      <c r="S519" s="895"/>
      <c r="T519" s="908"/>
      <c r="U519" s="908"/>
      <c r="V519" s="897"/>
      <c r="W519" s="897"/>
      <c r="X519" s="897"/>
      <c r="Y519" s="897"/>
    </row>
    <row r="520" spans="1:25" ht="12.75" customHeight="1">
      <c r="A520" s="913"/>
      <c r="B520" s="903"/>
      <c r="C520" s="904"/>
      <c r="D520" s="895"/>
      <c r="E520" s="908"/>
      <c r="F520" s="908"/>
      <c r="G520" s="897"/>
      <c r="H520" s="904"/>
      <c r="I520" s="895"/>
      <c r="J520" s="908"/>
      <c r="K520" s="908"/>
      <c r="L520" s="897"/>
      <c r="M520" s="904"/>
      <c r="N520" s="895"/>
      <c r="O520" s="908"/>
      <c r="P520" s="908"/>
      <c r="Q520" s="897"/>
      <c r="R520" s="904"/>
      <c r="S520" s="895"/>
      <c r="T520" s="908"/>
      <c r="U520" s="908"/>
      <c r="V520" s="897"/>
      <c r="W520" s="897"/>
      <c r="X520" s="897"/>
      <c r="Y520" s="897"/>
    </row>
    <row r="521" spans="1:25" ht="12.75" customHeight="1">
      <c r="A521" s="913"/>
      <c r="B521" s="903"/>
      <c r="C521" s="904"/>
      <c r="D521" s="895"/>
      <c r="E521" s="908"/>
      <c r="F521" s="908"/>
      <c r="G521" s="897"/>
      <c r="H521" s="904"/>
      <c r="I521" s="895"/>
      <c r="J521" s="908"/>
      <c r="K521" s="908"/>
      <c r="L521" s="897"/>
      <c r="M521" s="904"/>
      <c r="N521" s="895"/>
      <c r="O521" s="908"/>
      <c r="P521" s="908"/>
      <c r="Q521" s="897"/>
      <c r="R521" s="904"/>
      <c r="S521" s="895"/>
      <c r="T521" s="908"/>
      <c r="U521" s="908"/>
      <c r="V521" s="897"/>
      <c r="W521" s="897"/>
      <c r="X521" s="897"/>
      <c r="Y521" s="897"/>
    </row>
    <row r="522" spans="1:25" ht="12.75" customHeight="1">
      <c r="A522" s="913"/>
      <c r="B522" s="903"/>
      <c r="C522" s="904"/>
      <c r="D522" s="895"/>
      <c r="E522" s="908"/>
      <c r="F522" s="908"/>
      <c r="G522" s="897"/>
      <c r="H522" s="904"/>
      <c r="I522" s="895"/>
      <c r="J522" s="908"/>
      <c r="K522" s="908"/>
      <c r="L522" s="897"/>
      <c r="M522" s="904"/>
      <c r="N522" s="895"/>
      <c r="O522" s="908"/>
      <c r="P522" s="908"/>
      <c r="Q522" s="897"/>
      <c r="R522" s="904"/>
      <c r="S522" s="895"/>
      <c r="T522" s="908"/>
      <c r="U522" s="908"/>
      <c r="V522" s="897"/>
      <c r="W522" s="897"/>
      <c r="X522" s="897"/>
      <c r="Y522" s="897"/>
    </row>
    <row r="523" spans="1:25" ht="12.75" customHeight="1">
      <c r="A523" s="913"/>
      <c r="B523" s="903"/>
      <c r="C523" s="904"/>
      <c r="D523" s="895"/>
      <c r="E523" s="908"/>
      <c r="F523" s="908"/>
      <c r="G523" s="897"/>
      <c r="H523" s="904"/>
      <c r="I523" s="895"/>
      <c r="J523" s="908"/>
      <c r="K523" s="908"/>
      <c r="L523" s="897"/>
      <c r="M523" s="904"/>
      <c r="N523" s="895"/>
      <c r="O523" s="908"/>
      <c r="P523" s="908"/>
      <c r="Q523" s="897"/>
      <c r="R523" s="904"/>
      <c r="S523" s="895"/>
      <c r="T523" s="908"/>
      <c r="U523" s="908"/>
      <c r="V523" s="897"/>
      <c r="W523" s="897"/>
      <c r="X523" s="897"/>
      <c r="Y523" s="897"/>
    </row>
    <row r="524" spans="1:25" ht="12.75" customHeight="1">
      <c r="A524" s="913"/>
      <c r="B524" s="903"/>
      <c r="C524" s="904"/>
      <c r="D524" s="895"/>
      <c r="E524" s="908"/>
      <c r="F524" s="908"/>
      <c r="G524" s="897"/>
      <c r="H524" s="904"/>
      <c r="I524" s="895"/>
      <c r="J524" s="908"/>
      <c r="K524" s="908"/>
      <c r="L524" s="897"/>
      <c r="M524" s="904"/>
      <c r="N524" s="895"/>
      <c r="O524" s="908"/>
      <c r="P524" s="908"/>
      <c r="Q524" s="897"/>
      <c r="R524" s="904"/>
      <c r="S524" s="895"/>
      <c r="T524" s="908"/>
      <c r="U524" s="908"/>
      <c r="V524" s="897"/>
      <c r="W524" s="897"/>
      <c r="X524" s="897"/>
      <c r="Y524" s="897"/>
    </row>
    <row r="525" spans="1:25" ht="12.75" customHeight="1">
      <c r="A525" s="913"/>
      <c r="B525" s="903"/>
      <c r="C525" s="904"/>
      <c r="D525" s="895"/>
      <c r="E525" s="908"/>
      <c r="F525" s="908"/>
      <c r="G525" s="897"/>
      <c r="H525" s="904"/>
      <c r="I525" s="895"/>
      <c r="J525" s="908"/>
      <c r="K525" s="908"/>
      <c r="L525" s="897"/>
      <c r="M525" s="904"/>
      <c r="N525" s="895"/>
      <c r="O525" s="908"/>
      <c r="P525" s="908"/>
      <c r="Q525" s="897"/>
      <c r="R525" s="904"/>
      <c r="S525" s="895"/>
      <c r="T525" s="908"/>
      <c r="U525" s="908"/>
      <c r="V525" s="897"/>
      <c r="W525" s="897"/>
      <c r="X525" s="897"/>
      <c r="Y525" s="897"/>
    </row>
    <row r="526" spans="1:25" ht="12.75" customHeight="1">
      <c r="A526" s="913"/>
      <c r="B526" s="903"/>
      <c r="C526" s="904"/>
      <c r="D526" s="895"/>
      <c r="E526" s="908"/>
      <c r="F526" s="908"/>
      <c r="G526" s="897"/>
      <c r="H526" s="904"/>
      <c r="I526" s="895"/>
      <c r="J526" s="908"/>
      <c r="K526" s="908"/>
      <c r="L526" s="897"/>
      <c r="M526" s="904"/>
      <c r="N526" s="895"/>
      <c r="O526" s="908"/>
      <c r="P526" s="908"/>
      <c r="Q526" s="897"/>
      <c r="R526" s="904"/>
      <c r="S526" s="895"/>
      <c r="T526" s="908"/>
      <c r="U526" s="908"/>
      <c r="V526" s="897"/>
      <c r="W526" s="897"/>
      <c r="X526" s="897"/>
      <c r="Y526" s="897"/>
    </row>
    <row r="527" spans="1:25" ht="12.75" customHeight="1">
      <c r="A527" s="913"/>
      <c r="B527" s="903"/>
      <c r="C527" s="904"/>
      <c r="D527" s="895"/>
      <c r="E527" s="908"/>
      <c r="F527" s="908"/>
      <c r="G527" s="897"/>
      <c r="H527" s="904"/>
      <c r="I527" s="895"/>
      <c r="J527" s="908"/>
      <c r="K527" s="908"/>
      <c r="L527" s="897"/>
      <c r="M527" s="904"/>
      <c r="N527" s="895"/>
      <c r="O527" s="908"/>
      <c r="P527" s="908"/>
      <c r="Q527" s="897"/>
      <c r="R527" s="904"/>
      <c r="S527" s="895"/>
      <c r="T527" s="908"/>
      <c r="U527" s="908"/>
      <c r="V527" s="897"/>
      <c r="W527" s="897"/>
      <c r="X527" s="897"/>
      <c r="Y527" s="897"/>
    </row>
    <row r="528" spans="1:25" ht="12.75" customHeight="1">
      <c r="A528" s="913"/>
      <c r="B528" s="903"/>
      <c r="C528" s="904"/>
      <c r="D528" s="895"/>
      <c r="E528" s="908"/>
      <c r="F528" s="908"/>
      <c r="G528" s="897"/>
      <c r="H528" s="904"/>
      <c r="I528" s="895"/>
      <c r="J528" s="908"/>
      <c r="K528" s="908"/>
      <c r="L528" s="897"/>
      <c r="M528" s="904"/>
      <c r="N528" s="895"/>
      <c r="O528" s="908"/>
      <c r="P528" s="908"/>
      <c r="Q528" s="897"/>
      <c r="R528" s="904"/>
      <c r="S528" s="895"/>
      <c r="T528" s="908"/>
      <c r="U528" s="908"/>
      <c r="V528" s="897"/>
      <c r="W528" s="897"/>
      <c r="X528" s="897"/>
      <c r="Y528" s="897"/>
    </row>
    <row r="529" spans="1:25" ht="12.75" customHeight="1">
      <c r="A529" s="913"/>
      <c r="B529" s="903"/>
      <c r="C529" s="904"/>
      <c r="D529" s="895"/>
      <c r="E529" s="908"/>
      <c r="F529" s="908"/>
      <c r="G529" s="897"/>
      <c r="H529" s="904"/>
      <c r="I529" s="895"/>
      <c r="J529" s="908"/>
      <c r="K529" s="908"/>
      <c r="L529" s="897"/>
      <c r="M529" s="904"/>
      <c r="N529" s="895"/>
      <c r="O529" s="908"/>
      <c r="P529" s="908"/>
      <c r="Q529" s="897"/>
      <c r="R529" s="904"/>
      <c r="S529" s="895"/>
      <c r="T529" s="908"/>
      <c r="U529" s="908"/>
      <c r="V529" s="897"/>
      <c r="W529" s="897"/>
      <c r="X529" s="897"/>
      <c r="Y529" s="897"/>
    </row>
    <row r="530" spans="1:25" ht="12.75" customHeight="1">
      <c r="A530" s="913"/>
      <c r="B530" s="903"/>
      <c r="C530" s="904"/>
      <c r="D530" s="895"/>
      <c r="E530" s="908"/>
      <c r="F530" s="908"/>
      <c r="G530" s="897"/>
      <c r="H530" s="904"/>
      <c r="I530" s="895"/>
      <c r="J530" s="908"/>
      <c r="K530" s="908"/>
      <c r="L530" s="897"/>
      <c r="M530" s="904"/>
      <c r="N530" s="895"/>
      <c r="O530" s="908"/>
      <c r="P530" s="908"/>
      <c r="Q530" s="897"/>
      <c r="R530" s="904"/>
      <c r="S530" s="895"/>
      <c r="T530" s="908"/>
      <c r="U530" s="908"/>
      <c r="V530" s="897"/>
      <c r="W530" s="897"/>
      <c r="X530" s="897"/>
      <c r="Y530" s="897"/>
    </row>
    <row r="531" spans="1:25" ht="12.75" customHeight="1">
      <c r="A531" s="913"/>
      <c r="B531" s="903"/>
      <c r="C531" s="904"/>
      <c r="D531" s="895"/>
      <c r="E531" s="908"/>
      <c r="F531" s="908"/>
      <c r="G531" s="897"/>
      <c r="H531" s="904"/>
      <c r="I531" s="895"/>
      <c r="J531" s="908"/>
      <c r="K531" s="908"/>
      <c r="L531" s="897"/>
      <c r="M531" s="904"/>
      <c r="N531" s="895"/>
      <c r="O531" s="908"/>
      <c r="P531" s="908"/>
      <c r="Q531" s="897"/>
      <c r="R531" s="904"/>
      <c r="S531" s="895"/>
      <c r="T531" s="908"/>
      <c r="U531" s="908"/>
      <c r="V531" s="897"/>
      <c r="W531" s="897"/>
      <c r="X531" s="897"/>
      <c r="Y531" s="897"/>
    </row>
    <row r="532" spans="1:25" ht="12.75" customHeight="1">
      <c r="A532" s="913"/>
      <c r="B532" s="903"/>
      <c r="C532" s="904"/>
      <c r="D532" s="895"/>
      <c r="E532" s="908"/>
      <c r="F532" s="908"/>
      <c r="G532" s="897"/>
      <c r="H532" s="904"/>
      <c r="I532" s="895"/>
      <c r="J532" s="908"/>
      <c r="K532" s="908"/>
      <c r="L532" s="897"/>
      <c r="M532" s="904"/>
      <c r="N532" s="895"/>
      <c r="O532" s="908"/>
      <c r="P532" s="908"/>
      <c r="Q532" s="897"/>
      <c r="R532" s="904"/>
      <c r="S532" s="895"/>
      <c r="T532" s="908"/>
      <c r="U532" s="908"/>
      <c r="V532" s="897"/>
      <c r="W532" s="897"/>
      <c r="X532" s="897"/>
      <c r="Y532" s="897"/>
    </row>
    <row r="533" spans="1:25" ht="12.75" customHeight="1">
      <c r="A533" s="913"/>
      <c r="B533" s="903"/>
      <c r="C533" s="904"/>
      <c r="D533" s="895"/>
      <c r="E533" s="908"/>
      <c r="F533" s="908"/>
      <c r="G533" s="897"/>
      <c r="H533" s="904"/>
      <c r="I533" s="895"/>
      <c r="J533" s="908"/>
      <c r="K533" s="908"/>
      <c r="L533" s="897"/>
      <c r="M533" s="904"/>
      <c r="N533" s="895"/>
      <c r="O533" s="908"/>
      <c r="P533" s="908"/>
      <c r="Q533" s="897"/>
      <c r="R533" s="904"/>
      <c r="S533" s="895"/>
      <c r="T533" s="908"/>
      <c r="U533" s="908"/>
      <c r="V533" s="897"/>
      <c r="W533" s="897"/>
      <c r="X533" s="897"/>
      <c r="Y533" s="897"/>
    </row>
    <row r="534" spans="1:25" ht="12.75" customHeight="1">
      <c r="A534" s="913"/>
      <c r="B534" s="903"/>
      <c r="C534" s="904"/>
      <c r="D534" s="895"/>
      <c r="E534" s="908"/>
      <c r="F534" s="908"/>
      <c r="G534" s="897"/>
      <c r="H534" s="904"/>
      <c r="I534" s="895"/>
      <c r="J534" s="908"/>
      <c r="K534" s="908"/>
      <c r="L534" s="897"/>
      <c r="M534" s="904"/>
      <c r="N534" s="895"/>
      <c r="O534" s="908"/>
      <c r="P534" s="908"/>
      <c r="Q534" s="897"/>
      <c r="R534" s="904"/>
      <c r="S534" s="895"/>
      <c r="T534" s="908"/>
      <c r="U534" s="908"/>
      <c r="V534" s="897"/>
      <c r="W534" s="897"/>
      <c r="X534" s="897"/>
      <c r="Y534" s="897"/>
    </row>
    <row r="535" spans="1:25" ht="12.75" customHeight="1">
      <c r="A535" s="913"/>
      <c r="B535" s="903"/>
      <c r="C535" s="904"/>
      <c r="D535" s="895"/>
      <c r="E535" s="908"/>
      <c r="F535" s="908"/>
      <c r="G535" s="897"/>
      <c r="H535" s="904"/>
      <c r="I535" s="895"/>
      <c r="J535" s="908"/>
      <c r="K535" s="908"/>
      <c r="L535" s="897"/>
      <c r="M535" s="904"/>
      <c r="N535" s="895"/>
      <c r="O535" s="908"/>
      <c r="P535" s="908"/>
      <c r="Q535" s="897"/>
      <c r="R535" s="904"/>
      <c r="S535" s="895"/>
      <c r="T535" s="908"/>
      <c r="U535" s="908"/>
      <c r="V535" s="897"/>
      <c r="W535" s="897"/>
      <c r="X535" s="897"/>
      <c r="Y535" s="897"/>
    </row>
    <row r="536" spans="1:25" ht="12.75" customHeight="1">
      <c r="A536" s="913"/>
      <c r="B536" s="903"/>
      <c r="C536" s="904"/>
      <c r="D536" s="895"/>
      <c r="E536" s="908"/>
      <c r="F536" s="908"/>
      <c r="G536" s="897"/>
      <c r="H536" s="904"/>
      <c r="I536" s="895"/>
      <c r="J536" s="908"/>
      <c r="K536" s="908"/>
      <c r="L536" s="897"/>
      <c r="M536" s="904"/>
      <c r="N536" s="895"/>
      <c r="O536" s="908"/>
      <c r="P536" s="908"/>
      <c r="Q536" s="897"/>
      <c r="R536" s="904"/>
      <c r="S536" s="895"/>
      <c r="T536" s="908"/>
      <c r="U536" s="908"/>
      <c r="V536" s="897"/>
      <c r="W536" s="897"/>
      <c r="X536" s="897"/>
      <c r="Y536" s="897"/>
    </row>
    <row r="537" spans="1:25" ht="12.75" customHeight="1">
      <c r="A537" s="913"/>
      <c r="B537" s="903"/>
      <c r="C537" s="904"/>
      <c r="D537" s="895"/>
      <c r="E537" s="908"/>
      <c r="F537" s="908"/>
      <c r="G537" s="897"/>
      <c r="H537" s="904"/>
      <c r="I537" s="895"/>
      <c r="J537" s="908"/>
      <c r="K537" s="908"/>
      <c r="L537" s="897"/>
      <c r="M537" s="904"/>
      <c r="N537" s="895"/>
      <c r="O537" s="908"/>
      <c r="P537" s="908"/>
      <c r="Q537" s="897"/>
      <c r="R537" s="904"/>
      <c r="S537" s="895"/>
      <c r="T537" s="908"/>
      <c r="U537" s="908"/>
      <c r="V537" s="897"/>
      <c r="W537" s="897"/>
      <c r="X537" s="897"/>
      <c r="Y537" s="897"/>
    </row>
    <row r="538" spans="1:25" ht="12.75" customHeight="1">
      <c r="A538" s="913"/>
      <c r="B538" s="903"/>
      <c r="C538" s="904"/>
      <c r="D538" s="895"/>
      <c r="E538" s="908"/>
      <c r="F538" s="908"/>
      <c r="G538" s="897"/>
      <c r="H538" s="904"/>
      <c r="I538" s="895"/>
      <c r="J538" s="908"/>
      <c r="K538" s="908"/>
      <c r="L538" s="897"/>
      <c r="M538" s="904"/>
      <c r="N538" s="895"/>
      <c r="O538" s="908"/>
      <c r="P538" s="908"/>
      <c r="Q538" s="897"/>
      <c r="R538" s="904"/>
      <c r="S538" s="895"/>
      <c r="T538" s="908"/>
      <c r="U538" s="908"/>
      <c r="V538" s="897"/>
      <c r="W538" s="897"/>
      <c r="X538" s="897"/>
      <c r="Y538" s="897"/>
    </row>
    <row r="539" spans="1:25" ht="12.75" customHeight="1">
      <c r="A539" s="913"/>
      <c r="B539" s="903"/>
      <c r="C539" s="904"/>
      <c r="D539" s="895"/>
      <c r="E539" s="908"/>
      <c r="F539" s="908"/>
      <c r="G539" s="897"/>
      <c r="H539" s="904"/>
      <c r="I539" s="895"/>
      <c r="J539" s="908"/>
      <c r="K539" s="908"/>
      <c r="L539" s="897"/>
      <c r="M539" s="904"/>
      <c r="N539" s="895"/>
      <c r="O539" s="908"/>
      <c r="P539" s="908"/>
      <c r="Q539" s="897"/>
      <c r="R539" s="904"/>
      <c r="S539" s="895"/>
      <c r="T539" s="908"/>
      <c r="U539" s="908"/>
      <c r="V539" s="897"/>
      <c r="W539" s="897"/>
      <c r="X539" s="897"/>
      <c r="Y539" s="897"/>
    </row>
    <row r="540" spans="1:25" ht="12.75" customHeight="1">
      <c r="A540" s="913"/>
      <c r="B540" s="903"/>
      <c r="C540" s="904"/>
      <c r="D540" s="895"/>
      <c r="E540" s="908"/>
      <c r="F540" s="908"/>
      <c r="G540" s="897"/>
      <c r="H540" s="904"/>
      <c r="I540" s="895"/>
      <c r="J540" s="908"/>
      <c r="K540" s="908"/>
      <c r="L540" s="897"/>
      <c r="M540" s="904"/>
      <c r="N540" s="895"/>
      <c r="O540" s="908"/>
      <c r="P540" s="908"/>
      <c r="Q540" s="897"/>
      <c r="R540" s="904"/>
      <c r="S540" s="895"/>
      <c r="T540" s="908"/>
      <c r="U540" s="908"/>
      <c r="V540" s="897"/>
      <c r="W540" s="897"/>
      <c r="X540" s="897"/>
      <c r="Y540" s="897"/>
    </row>
    <row r="541" spans="1:25" ht="12.75" customHeight="1">
      <c r="A541" s="913"/>
      <c r="B541" s="903"/>
      <c r="C541" s="904"/>
      <c r="D541" s="895"/>
      <c r="E541" s="908"/>
      <c r="F541" s="908"/>
      <c r="G541" s="897"/>
      <c r="H541" s="904"/>
      <c r="I541" s="895"/>
      <c r="J541" s="908"/>
      <c r="K541" s="908"/>
      <c r="L541" s="897"/>
      <c r="M541" s="904"/>
      <c r="N541" s="895"/>
      <c r="O541" s="908"/>
      <c r="P541" s="908"/>
      <c r="Q541" s="897"/>
      <c r="R541" s="904"/>
      <c r="S541" s="895"/>
      <c r="T541" s="908"/>
      <c r="U541" s="908"/>
      <c r="V541" s="897"/>
      <c r="W541" s="897"/>
      <c r="X541" s="897"/>
      <c r="Y541" s="897"/>
    </row>
    <row r="542" spans="1:25" ht="12.75" customHeight="1">
      <c r="A542" s="913"/>
      <c r="B542" s="903"/>
      <c r="C542" s="904"/>
      <c r="D542" s="895"/>
      <c r="E542" s="908"/>
      <c r="F542" s="908"/>
      <c r="G542" s="897"/>
      <c r="H542" s="904"/>
      <c r="I542" s="895"/>
      <c r="J542" s="908"/>
      <c r="K542" s="908"/>
      <c r="L542" s="897"/>
      <c r="M542" s="904"/>
      <c r="N542" s="895"/>
      <c r="O542" s="908"/>
      <c r="P542" s="908"/>
      <c r="Q542" s="897"/>
      <c r="R542" s="904"/>
      <c r="S542" s="895"/>
      <c r="T542" s="908"/>
      <c r="U542" s="908"/>
      <c r="V542" s="897"/>
      <c r="W542" s="897"/>
      <c r="X542" s="897"/>
      <c r="Y542" s="897"/>
    </row>
    <row r="543" spans="1:25" ht="12.75" customHeight="1">
      <c r="A543" s="913"/>
      <c r="B543" s="903"/>
      <c r="C543" s="904"/>
      <c r="D543" s="895"/>
      <c r="E543" s="908"/>
      <c r="F543" s="908"/>
      <c r="G543" s="897"/>
      <c r="H543" s="904"/>
      <c r="I543" s="895"/>
      <c r="J543" s="908"/>
      <c r="K543" s="908"/>
      <c r="L543" s="897"/>
      <c r="M543" s="904"/>
      <c r="N543" s="895"/>
      <c r="O543" s="908"/>
      <c r="P543" s="908"/>
      <c r="Q543" s="897"/>
      <c r="R543" s="904"/>
      <c r="S543" s="895"/>
      <c r="T543" s="908"/>
      <c r="U543" s="908"/>
      <c r="V543" s="897"/>
      <c r="W543" s="897"/>
      <c r="X543" s="897"/>
      <c r="Y543" s="897"/>
    </row>
    <row r="544" spans="1:25" ht="12.75" customHeight="1">
      <c r="A544" s="913"/>
      <c r="B544" s="903"/>
      <c r="C544" s="904"/>
      <c r="D544" s="895"/>
      <c r="E544" s="908"/>
      <c r="F544" s="908"/>
      <c r="G544" s="897"/>
      <c r="H544" s="904"/>
      <c r="I544" s="895"/>
      <c r="J544" s="908"/>
      <c r="K544" s="908"/>
      <c r="L544" s="897"/>
      <c r="M544" s="904"/>
      <c r="N544" s="895"/>
      <c r="O544" s="908"/>
      <c r="P544" s="908"/>
      <c r="Q544" s="897"/>
      <c r="R544" s="904"/>
      <c r="S544" s="895"/>
      <c r="T544" s="908"/>
      <c r="U544" s="908"/>
      <c r="V544" s="897"/>
      <c r="W544" s="897"/>
      <c r="X544" s="897"/>
      <c r="Y544" s="897"/>
    </row>
    <row r="545" spans="1:25" ht="12.75" customHeight="1">
      <c r="A545" s="913"/>
      <c r="B545" s="903"/>
      <c r="C545" s="904"/>
      <c r="D545" s="895"/>
      <c r="E545" s="908"/>
      <c r="F545" s="908"/>
      <c r="G545" s="897"/>
      <c r="H545" s="904"/>
      <c r="I545" s="895"/>
      <c r="J545" s="908"/>
      <c r="K545" s="908"/>
      <c r="L545" s="897"/>
      <c r="M545" s="904"/>
      <c r="N545" s="895"/>
      <c r="O545" s="908"/>
      <c r="P545" s="908"/>
      <c r="Q545" s="897"/>
      <c r="R545" s="904"/>
      <c r="S545" s="895"/>
      <c r="T545" s="908"/>
      <c r="U545" s="908"/>
      <c r="V545" s="897"/>
      <c r="W545" s="897"/>
      <c r="X545" s="897"/>
      <c r="Y545" s="897"/>
    </row>
    <row r="546" spans="1:25" ht="12.75" customHeight="1">
      <c r="A546" s="913"/>
      <c r="B546" s="903"/>
      <c r="C546" s="904"/>
      <c r="D546" s="895"/>
      <c r="E546" s="908"/>
      <c r="F546" s="908"/>
      <c r="G546" s="897"/>
      <c r="H546" s="904"/>
      <c r="I546" s="895"/>
      <c r="J546" s="908"/>
      <c r="K546" s="908"/>
      <c r="L546" s="897"/>
      <c r="M546" s="904"/>
      <c r="N546" s="895"/>
      <c r="O546" s="908"/>
      <c r="P546" s="908"/>
      <c r="Q546" s="897"/>
      <c r="R546" s="904"/>
      <c r="S546" s="895"/>
      <c r="T546" s="908"/>
      <c r="U546" s="908"/>
      <c r="V546" s="897"/>
      <c r="W546" s="897"/>
      <c r="X546" s="897"/>
      <c r="Y546" s="897"/>
    </row>
    <row r="547" spans="1:25" ht="12.75" customHeight="1">
      <c r="A547" s="913"/>
      <c r="B547" s="903"/>
      <c r="C547" s="904"/>
      <c r="D547" s="895"/>
      <c r="E547" s="908"/>
      <c r="F547" s="908"/>
      <c r="G547" s="897"/>
      <c r="H547" s="904"/>
      <c r="I547" s="895"/>
      <c r="J547" s="908"/>
      <c r="K547" s="908"/>
      <c r="L547" s="897"/>
      <c r="M547" s="904"/>
      <c r="N547" s="895"/>
      <c r="O547" s="908"/>
      <c r="P547" s="908"/>
      <c r="Q547" s="897"/>
      <c r="R547" s="904"/>
      <c r="S547" s="895"/>
      <c r="T547" s="908"/>
      <c r="U547" s="908"/>
      <c r="V547" s="897"/>
      <c r="W547" s="897"/>
      <c r="X547" s="897"/>
      <c r="Y547" s="897"/>
    </row>
    <row r="548" spans="1:25" ht="12.75" customHeight="1">
      <c r="A548" s="913"/>
      <c r="B548" s="903"/>
      <c r="C548" s="904"/>
      <c r="D548" s="895"/>
      <c r="E548" s="908"/>
      <c r="F548" s="908"/>
      <c r="G548" s="897"/>
      <c r="H548" s="904"/>
      <c r="I548" s="895"/>
      <c r="J548" s="908"/>
      <c r="K548" s="908"/>
      <c r="L548" s="897"/>
      <c r="M548" s="904"/>
      <c r="N548" s="895"/>
      <c r="O548" s="908"/>
      <c r="P548" s="908"/>
      <c r="Q548" s="897"/>
      <c r="R548" s="904"/>
      <c r="S548" s="895"/>
      <c r="T548" s="908"/>
      <c r="U548" s="908"/>
      <c r="V548" s="897"/>
      <c r="W548" s="897"/>
      <c r="X548" s="897"/>
      <c r="Y548" s="897"/>
    </row>
    <row r="549" spans="1:25" ht="12.75" customHeight="1">
      <c r="A549" s="913"/>
      <c r="B549" s="903"/>
      <c r="C549" s="904"/>
      <c r="D549" s="895"/>
      <c r="E549" s="908"/>
      <c r="F549" s="908"/>
      <c r="G549" s="897"/>
      <c r="H549" s="904"/>
      <c r="I549" s="895"/>
      <c r="J549" s="908"/>
      <c r="K549" s="908"/>
      <c r="L549" s="897"/>
      <c r="M549" s="904"/>
      <c r="N549" s="895"/>
      <c r="O549" s="908"/>
      <c r="P549" s="908"/>
      <c r="Q549" s="897"/>
      <c r="R549" s="904"/>
      <c r="S549" s="895"/>
      <c r="T549" s="908"/>
      <c r="U549" s="908"/>
      <c r="V549" s="897"/>
      <c r="W549" s="897"/>
      <c r="X549" s="897"/>
      <c r="Y549" s="897"/>
    </row>
    <row r="550" spans="1:25" ht="12.75" customHeight="1">
      <c r="A550" s="913"/>
      <c r="B550" s="903"/>
      <c r="C550" s="904"/>
      <c r="D550" s="895"/>
      <c r="E550" s="908"/>
      <c r="F550" s="908"/>
      <c r="G550" s="897"/>
      <c r="H550" s="904"/>
      <c r="I550" s="895"/>
      <c r="J550" s="908"/>
      <c r="K550" s="908"/>
      <c r="L550" s="897"/>
      <c r="M550" s="904"/>
      <c r="N550" s="895"/>
      <c r="O550" s="908"/>
      <c r="P550" s="908"/>
      <c r="Q550" s="897"/>
      <c r="R550" s="904"/>
      <c r="S550" s="895"/>
      <c r="T550" s="908"/>
      <c r="U550" s="908"/>
      <c r="V550" s="897"/>
      <c r="W550" s="897"/>
      <c r="X550" s="897"/>
      <c r="Y550" s="897"/>
    </row>
    <row r="551" spans="1:25" ht="12.75" customHeight="1">
      <c r="A551" s="913"/>
      <c r="B551" s="903"/>
      <c r="C551" s="904"/>
      <c r="D551" s="895"/>
      <c r="E551" s="908"/>
      <c r="F551" s="908"/>
      <c r="G551" s="897"/>
      <c r="H551" s="904"/>
      <c r="I551" s="895"/>
      <c r="J551" s="908"/>
      <c r="K551" s="908"/>
      <c r="L551" s="897"/>
      <c r="M551" s="904"/>
      <c r="N551" s="895"/>
      <c r="O551" s="908"/>
      <c r="P551" s="908"/>
      <c r="Q551" s="897"/>
      <c r="R551" s="904"/>
      <c r="S551" s="895"/>
      <c r="T551" s="908"/>
      <c r="U551" s="908"/>
      <c r="V551" s="897"/>
      <c r="W551" s="897"/>
      <c r="X551" s="897"/>
      <c r="Y551" s="897"/>
    </row>
    <row r="552" spans="1:25" ht="12.75" customHeight="1">
      <c r="A552" s="913"/>
      <c r="B552" s="903"/>
      <c r="C552" s="904"/>
      <c r="D552" s="895"/>
      <c r="E552" s="908"/>
      <c r="F552" s="908"/>
      <c r="G552" s="897"/>
      <c r="H552" s="904"/>
      <c r="I552" s="895"/>
      <c r="J552" s="908"/>
      <c r="K552" s="908"/>
      <c r="L552" s="897"/>
      <c r="M552" s="904"/>
      <c r="N552" s="895"/>
      <c r="O552" s="908"/>
      <c r="P552" s="908"/>
      <c r="Q552" s="897"/>
      <c r="R552" s="904"/>
      <c r="S552" s="895"/>
      <c r="T552" s="908"/>
      <c r="U552" s="908"/>
      <c r="V552" s="897"/>
      <c r="W552" s="897"/>
      <c r="X552" s="897"/>
      <c r="Y552" s="897"/>
    </row>
    <row r="553" spans="1:25" ht="12.75" customHeight="1">
      <c r="A553" s="913"/>
      <c r="B553" s="903"/>
      <c r="C553" s="904"/>
      <c r="D553" s="895"/>
      <c r="E553" s="908"/>
      <c r="F553" s="908"/>
      <c r="G553" s="897"/>
      <c r="H553" s="904"/>
      <c r="I553" s="895"/>
      <c r="J553" s="908"/>
      <c r="K553" s="908"/>
      <c r="L553" s="897"/>
      <c r="M553" s="904"/>
      <c r="N553" s="895"/>
      <c r="O553" s="908"/>
      <c r="P553" s="908"/>
      <c r="Q553" s="897"/>
      <c r="R553" s="904"/>
      <c r="S553" s="895"/>
      <c r="T553" s="908"/>
      <c r="U553" s="908"/>
      <c r="V553" s="897"/>
      <c r="W553" s="897"/>
      <c r="X553" s="897"/>
      <c r="Y553" s="897"/>
    </row>
    <row r="554" spans="1:25" ht="12.75" customHeight="1">
      <c r="A554" s="913"/>
      <c r="B554" s="903"/>
      <c r="C554" s="904"/>
      <c r="D554" s="895"/>
      <c r="E554" s="908"/>
      <c r="F554" s="908"/>
      <c r="G554" s="897"/>
      <c r="H554" s="904"/>
      <c r="I554" s="895"/>
      <c r="J554" s="908"/>
      <c r="K554" s="908"/>
      <c r="L554" s="897"/>
      <c r="M554" s="904"/>
      <c r="N554" s="895"/>
      <c r="O554" s="908"/>
      <c r="P554" s="908"/>
      <c r="Q554" s="897"/>
      <c r="R554" s="904"/>
      <c r="S554" s="895"/>
      <c r="T554" s="908"/>
      <c r="U554" s="908"/>
      <c r="V554" s="897"/>
      <c r="W554" s="897"/>
      <c r="X554" s="897"/>
      <c r="Y554" s="897"/>
    </row>
    <row r="555" spans="1:25" ht="12.75" customHeight="1">
      <c r="A555" s="913"/>
      <c r="B555" s="903"/>
      <c r="C555" s="904"/>
      <c r="D555" s="895"/>
      <c r="E555" s="908"/>
      <c r="F555" s="908"/>
      <c r="G555" s="897"/>
      <c r="H555" s="904"/>
      <c r="I555" s="895"/>
      <c r="J555" s="908"/>
      <c r="K555" s="908"/>
      <c r="L555" s="897"/>
      <c r="M555" s="904"/>
      <c r="N555" s="895"/>
      <c r="O555" s="908"/>
      <c r="P555" s="908"/>
      <c r="Q555" s="897"/>
      <c r="R555" s="904"/>
      <c r="S555" s="895"/>
      <c r="T555" s="908"/>
      <c r="U555" s="908"/>
      <c r="V555" s="897"/>
      <c r="W555" s="897"/>
      <c r="X555" s="897"/>
      <c r="Y555" s="897"/>
    </row>
    <row r="556" spans="1:25" ht="12.75" customHeight="1">
      <c r="A556" s="913"/>
      <c r="B556" s="903"/>
      <c r="C556" s="904"/>
      <c r="D556" s="895"/>
      <c r="E556" s="908"/>
      <c r="F556" s="908"/>
      <c r="G556" s="897"/>
      <c r="H556" s="904"/>
      <c r="I556" s="895"/>
      <c r="J556" s="908"/>
      <c r="K556" s="908"/>
      <c r="L556" s="897"/>
      <c r="M556" s="904"/>
      <c r="N556" s="895"/>
      <c r="O556" s="908"/>
      <c r="P556" s="908"/>
      <c r="Q556" s="897"/>
      <c r="R556" s="904"/>
      <c r="S556" s="895"/>
      <c r="T556" s="908"/>
      <c r="U556" s="908"/>
      <c r="V556" s="897"/>
      <c r="W556" s="897"/>
      <c r="X556" s="897"/>
      <c r="Y556" s="897"/>
    </row>
    <row r="557" spans="1:25" ht="12.75" customHeight="1">
      <c r="A557" s="913"/>
      <c r="B557" s="903"/>
      <c r="C557" s="904"/>
      <c r="D557" s="895"/>
      <c r="E557" s="908"/>
      <c r="F557" s="908"/>
      <c r="G557" s="897"/>
      <c r="H557" s="904"/>
      <c r="I557" s="895"/>
      <c r="J557" s="908"/>
      <c r="K557" s="908"/>
      <c r="L557" s="897"/>
      <c r="M557" s="904"/>
      <c r="N557" s="895"/>
      <c r="O557" s="908"/>
      <c r="P557" s="908"/>
      <c r="Q557" s="897"/>
      <c r="R557" s="904"/>
      <c r="S557" s="895"/>
      <c r="T557" s="908"/>
      <c r="U557" s="908"/>
      <c r="V557" s="897"/>
      <c r="W557" s="897"/>
      <c r="X557" s="897"/>
      <c r="Y557" s="897"/>
    </row>
    <row r="558" spans="1:25" ht="12.75" customHeight="1">
      <c r="A558" s="913"/>
      <c r="B558" s="903"/>
      <c r="C558" s="904"/>
      <c r="D558" s="895"/>
      <c r="E558" s="908"/>
      <c r="F558" s="908"/>
      <c r="G558" s="897"/>
      <c r="H558" s="904"/>
      <c r="I558" s="895"/>
      <c r="J558" s="908"/>
      <c r="K558" s="908"/>
      <c r="L558" s="897"/>
      <c r="M558" s="904"/>
      <c r="N558" s="895"/>
      <c r="O558" s="908"/>
      <c r="P558" s="908"/>
      <c r="Q558" s="897"/>
      <c r="R558" s="904"/>
      <c r="S558" s="895"/>
      <c r="T558" s="908"/>
      <c r="U558" s="908"/>
      <c r="V558" s="897"/>
      <c r="W558" s="897"/>
      <c r="X558" s="897"/>
      <c r="Y558" s="897"/>
    </row>
    <row r="559" spans="1:25" ht="12.75" customHeight="1">
      <c r="A559" s="913"/>
      <c r="B559" s="903"/>
      <c r="C559" s="904"/>
      <c r="D559" s="895"/>
      <c r="E559" s="908"/>
      <c r="F559" s="908"/>
      <c r="G559" s="897"/>
      <c r="H559" s="904"/>
      <c r="I559" s="895"/>
      <c r="J559" s="908"/>
      <c r="K559" s="908"/>
      <c r="L559" s="897"/>
      <c r="M559" s="904"/>
      <c r="N559" s="895"/>
      <c r="O559" s="908"/>
      <c r="P559" s="908"/>
      <c r="Q559" s="897"/>
      <c r="R559" s="904"/>
      <c r="S559" s="895"/>
      <c r="T559" s="908"/>
      <c r="U559" s="908"/>
      <c r="V559" s="897"/>
      <c r="W559" s="897"/>
      <c r="X559" s="897"/>
      <c r="Y559" s="897"/>
    </row>
    <row r="560" spans="1:25" ht="12.75" customHeight="1">
      <c r="A560" s="913"/>
      <c r="B560" s="903"/>
      <c r="C560" s="904"/>
      <c r="D560" s="895"/>
      <c r="E560" s="908"/>
      <c r="F560" s="908"/>
      <c r="G560" s="897"/>
      <c r="H560" s="904"/>
      <c r="I560" s="895"/>
      <c r="J560" s="908"/>
      <c r="K560" s="908"/>
      <c r="L560" s="897"/>
      <c r="M560" s="904"/>
      <c r="N560" s="895"/>
      <c r="O560" s="908"/>
      <c r="P560" s="908"/>
      <c r="Q560" s="897"/>
      <c r="R560" s="904"/>
      <c r="S560" s="895"/>
      <c r="T560" s="908"/>
      <c r="U560" s="908"/>
      <c r="V560" s="897"/>
      <c r="W560" s="897"/>
      <c r="X560" s="897"/>
      <c r="Y560" s="897"/>
    </row>
    <row r="561" spans="1:25" ht="12.75" customHeight="1">
      <c r="A561" s="913"/>
      <c r="B561" s="903"/>
      <c r="C561" s="904"/>
      <c r="D561" s="895"/>
      <c r="E561" s="908"/>
      <c r="F561" s="908"/>
      <c r="G561" s="897"/>
      <c r="H561" s="904"/>
      <c r="I561" s="895"/>
      <c r="J561" s="908"/>
      <c r="K561" s="908"/>
      <c r="L561" s="897"/>
      <c r="M561" s="904"/>
      <c r="N561" s="895"/>
      <c r="O561" s="908"/>
      <c r="P561" s="908"/>
      <c r="Q561" s="897"/>
      <c r="R561" s="904"/>
      <c r="S561" s="895"/>
      <c r="T561" s="908"/>
      <c r="U561" s="908"/>
      <c r="V561" s="897"/>
      <c r="W561" s="897"/>
      <c r="X561" s="897"/>
      <c r="Y561" s="897"/>
    </row>
    <row r="562" spans="1:25" ht="12.75" customHeight="1">
      <c r="A562" s="913"/>
      <c r="B562" s="903"/>
      <c r="C562" s="904"/>
      <c r="D562" s="895"/>
      <c r="E562" s="908"/>
      <c r="F562" s="908"/>
      <c r="G562" s="897"/>
      <c r="H562" s="904"/>
      <c r="I562" s="895"/>
      <c r="J562" s="908"/>
      <c r="K562" s="908"/>
      <c r="L562" s="897"/>
      <c r="M562" s="904"/>
      <c r="N562" s="895"/>
      <c r="O562" s="908"/>
      <c r="P562" s="908"/>
      <c r="Q562" s="897"/>
      <c r="R562" s="904"/>
      <c r="S562" s="895"/>
      <c r="T562" s="908"/>
      <c r="U562" s="908"/>
      <c r="V562" s="897"/>
      <c r="W562" s="897"/>
      <c r="X562" s="897"/>
      <c r="Y562" s="897"/>
    </row>
    <row r="563" spans="1:25" ht="12.75" customHeight="1">
      <c r="A563" s="913"/>
      <c r="B563" s="903"/>
      <c r="C563" s="904"/>
      <c r="D563" s="895"/>
      <c r="E563" s="908"/>
      <c r="F563" s="908"/>
      <c r="G563" s="897"/>
      <c r="H563" s="904"/>
      <c r="I563" s="895"/>
      <c r="J563" s="908"/>
      <c r="K563" s="908"/>
      <c r="L563" s="897"/>
      <c r="M563" s="904"/>
      <c r="N563" s="895"/>
      <c r="O563" s="908"/>
      <c r="P563" s="908"/>
      <c r="Q563" s="897"/>
      <c r="R563" s="904"/>
      <c r="S563" s="895"/>
      <c r="T563" s="908"/>
      <c r="U563" s="908"/>
      <c r="V563" s="897"/>
      <c r="W563" s="897"/>
      <c r="X563" s="897"/>
      <c r="Y563" s="897"/>
    </row>
    <row r="564" spans="1:25" ht="12.75" customHeight="1">
      <c r="A564" s="913"/>
      <c r="B564" s="903"/>
      <c r="C564" s="904"/>
      <c r="D564" s="895"/>
      <c r="E564" s="908"/>
      <c r="F564" s="908"/>
      <c r="G564" s="897"/>
      <c r="H564" s="904"/>
      <c r="I564" s="895"/>
      <c r="J564" s="908"/>
      <c r="K564" s="908"/>
      <c r="L564" s="897"/>
      <c r="M564" s="904"/>
      <c r="N564" s="895"/>
      <c r="O564" s="908"/>
      <c r="P564" s="908"/>
      <c r="Q564" s="897"/>
      <c r="R564" s="904"/>
      <c r="S564" s="895"/>
      <c r="T564" s="908"/>
      <c r="U564" s="908"/>
      <c r="V564" s="897"/>
      <c r="W564" s="897"/>
      <c r="X564" s="897"/>
      <c r="Y564" s="897"/>
    </row>
    <row r="565" spans="1:25" ht="12.75" customHeight="1">
      <c r="A565" s="913"/>
      <c r="B565" s="903"/>
      <c r="C565" s="904"/>
      <c r="D565" s="895"/>
      <c r="E565" s="908"/>
      <c r="F565" s="908"/>
      <c r="G565" s="897"/>
      <c r="H565" s="904"/>
      <c r="I565" s="895"/>
      <c r="J565" s="908"/>
      <c r="K565" s="908"/>
      <c r="L565" s="897"/>
      <c r="M565" s="904"/>
      <c r="N565" s="895"/>
      <c r="O565" s="908"/>
      <c r="P565" s="908"/>
      <c r="Q565" s="897"/>
      <c r="R565" s="904"/>
      <c r="S565" s="895"/>
      <c r="T565" s="908"/>
      <c r="U565" s="908"/>
      <c r="V565" s="897"/>
      <c r="W565" s="897"/>
      <c r="X565" s="897"/>
      <c r="Y565" s="897"/>
    </row>
    <row r="566" spans="1:25" ht="12.75" customHeight="1">
      <c r="A566" s="913"/>
      <c r="B566" s="903"/>
      <c r="C566" s="904"/>
      <c r="D566" s="895"/>
      <c r="E566" s="908"/>
      <c r="F566" s="908"/>
      <c r="G566" s="897"/>
      <c r="H566" s="904"/>
      <c r="I566" s="895"/>
      <c r="J566" s="908"/>
      <c r="K566" s="908"/>
      <c r="L566" s="897"/>
      <c r="M566" s="904"/>
      <c r="N566" s="895"/>
      <c r="O566" s="908"/>
      <c r="P566" s="908"/>
      <c r="Q566" s="897"/>
      <c r="R566" s="904"/>
      <c r="S566" s="895"/>
      <c r="T566" s="908"/>
      <c r="U566" s="908"/>
      <c r="V566" s="897"/>
      <c r="W566" s="897"/>
      <c r="X566" s="897"/>
      <c r="Y566" s="897"/>
    </row>
    <row r="567" spans="1:25" ht="12.75" customHeight="1">
      <c r="A567" s="913"/>
      <c r="B567" s="903"/>
      <c r="C567" s="904"/>
      <c r="D567" s="895"/>
      <c r="E567" s="908"/>
      <c r="F567" s="908"/>
      <c r="G567" s="897"/>
      <c r="H567" s="904"/>
      <c r="I567" s="895"/>
      <c r="J567" s="908"/>
      <c r="K567" s="908"/>
      <c r="L567" s="897"/>
      <c r="M567" s="904"/>
      <c r="N567" s="895"/>
      <c r="O567" s="908"/>
      <c r="P567" s="908"/>
      <c r="Q567" s="897"/>
      <c r="R567" s="904"/>
      <c r="S567" s="895"/>
      <c r="T567" s="908"/>
      <c r="U567" s="908"/>
      <c r="V567" s="897"/>
      <c r="W567" s="897"/>
      <c r="X567" s="897"/>
      <c r="Y567" s="897"/>
    </row>
    <row r="568" spans="1:25" ht="12.75" customHeight="1">
      <c r="A568" s="913"/>
      <c r="B568" s="903"/>
      <c r="C568" s="904"/>
      <c r="D568" s="895"/>
      <c r="E568" s="908"/>
      <c r="F568" s="908"/>
      <c r="G568" s="897"/>
      <c r="H568" s="904"/>
      <c r="I568" s="895"/>
      <c r="J568" s="908"/>
      <c r="K568" s="908"/>
      <c r="L568" s="897"/>
      <c r="M568" s="904"/>
      <c r="N568" s="895"/>
      <c r="O568" s="908"/>
      <c r="P568" s="908"/>
      <c r="Q568" s="897"/>
      <c r="R568" s="904"/>
      <c r="S568" s="895"/>
      <c r="T568" s="908"/>
      <c r="U568" s="908"/>
      <c r="V568" s="897"/>
      <c r="W568" s="897"/>
      <c r="X568" s="897"/>
      <c r="Y568" s="897"/>
    </row>
    <row r="569" spans="1:25" ht="12.75" customHeight="1">
      <c r="A569" s="913"/>
      <c r="B569" s="903"/>
      <c r="C569" s="904"/>
      <c r="D569" s="895"/>
      <c r="E569" s="908"/>
      <c r="F569" s="908"/>
      <c r="G569" s="897"/>
      <c r="H569" s="904"/>
      <c r="I569" s="895"/>
      <c r="J569" s="908"/>
      <c r="K569" s="908"/>
      <c r="L569" s="897"/>
      <c r="M569" s="904"/>
      <c r="N569" s="895"/>
      <c r="O569" s="908"/>
      <c r="P569" s="908"/>
      <c r="Q569" s="897"/>
      <c r="R569" s="904"/>
      <c r="S569" s="895"/>
      <c r="T569" s="908"/>
      <c r="U569" s="908"/>
      <c r="V569" s="897"/>
      <c r="W569" s="897"/>
      <c r="X569" s="897"/>
      <c r="Y569" s="897"/>
    </row>
    <row r="570" spans="1:25" ht="12.75" customHeight="1">
      <c r="A570" s="913"/>
      <c r="B570" s="903"/>
      <c r="C570" s="904"/>
      <c r="D570" s="895"/>
      <c r="E570" s="908"/>
      <c r="F570" s="908"/>
      <c r="G570" s="897"/>
      <c r="H570" s="904"/>
      <c r="I570" s="895"/>
      <c r="J570" s="908"/>
      <c r="K570" s="908"/>
      <c r="L570" s="897"/>
      <c r="M570" s="904"/>
      <c r="N570" s="895"/>
      <c r="O570" s="908"/>
      <c r="P570" s="908"/>
      <c r="Q570" s="897"/>
      <c r="R570" s="904"/>
      <c r="S570" s="895"/>
      <c r="T570" s="908"/>
      <c r="U570" s="908"/>
      <c r="V570" s="897"/>
      <c r="W570" s="897"/>
      <c r="X570" s="897"/>
      <c r="Y570" s="897"/>
    </row>
    <row r="571" spans="1:25" ht="12.75" customHeight="1">
      <c r="A571" s="913"/>
      <c r="B571" s="903"/>
      <c r="C571" s="904"/>
      <c r="D571" s="895"/>
      <c r="E571" s="908"/>
      <c r="F571" s="908"/>
      <c r="G571" s="897"/>
      <c r="H571" s="904"/>
      <c r="I571" s="895"/>
      <c r="J571" s="908"/>
      <c r="K571" s="908"/>
      <c r="L571" s="897"/>
      <c r="M571" s="904"/>
      <c r="N571" s="895"/>
      <c r="O571" s="908"/>
      <c r="P571" s="908"/>
      <c r="Q571" s="897"/>
      <c r="R571" s="904"/>
      <c r="S571" s="895"/>
      <c r="T571" s="908"/>
      <c r="U571" s="908"/>
      <c r="V571" s="897"/>
      <c r="W571" s="897"/>
      <c r="X571" s="897"/>
      <c r="Y571" s="897"/>
    </row>
    <row r="572" spans="1:25" ht="12.75" customHeight="1">
      <c r="A572" s="913"/>
      <c r="B572" s="903"/>
      <c r="C572" s="904"/>
      <c r="D572" s="895"/>
      <c r="E572" s="908"/>
      <c r="F572" s="908"/>
      <c r="G572" s="897"/>
      <c r="H572" s="904"/>
      <c r="I572" s="895"/>
      <c r="J572" s="908"/>
      <c r="K572" s="908"/>
      <c r="L572" s="897"/>
      <c r="M572" s="904"/>
      <c r="N572" s="895"/>
      <c r="O572" s="908"/>
      <c r="P572" s="908"/>
      <c r="Q572" s="897"/>
      <c r="R572" s="904"/>
      <c r="S572" s="895"/>
      <c r="T572" s="908"/>
      <c r="U572" s="908"/>
      <c r="V572" s="897"/>
      <c r="W572" s="897"/>
      <c r="X572" s="897"/>
      <c r="Y572" s="897"/>
    </row>
    <row r="573" spans="1:25" ht="12.75" customHeight="1">
      <c r="A573" s="913"/>
      <c r="B573" s="903"/>
      <c r="C573" s="904"/>
      <c r="D573" s="895"/>
      <c r="E573" s="908"/>
      <c r="F573" s="908"/>
      <c r="G573" s="897"/>
      <c r="H573" s="904"/>
      <c r="I573" s="895"/>
      <c r="J573" s="908"/>
      <c r="K573" s="908"/>
      <c r="L573" s="897"/>
      <c r="M573" s="904"/>
      <c r="N573" s="895"/>
      <c r="O573" s="908"/>
      <c r="P573" s="908"/>
      <c r="Q573" s="897"/>
      <c r="R573" s="904"/>
      <c r="S573" s="895"/>
      <c r="T573" s="908"/>
      <c r="U573" s="908"/>
      <c r="V573" s="897"/>
      <c r="W573" s="897"/>
      <c r="X573" s="897"/>
      <c r="Y573" s="897"/>
    </row>
    <row r="574" spans="1:25" ht="12.75" customHeight="1">
      <c r="A574" s="913"/>
      <c r="B574" s="903"/>
      <c r="C574" s="904"/>
      <c r="D574" s="895"/>
      <c r="E574" s="908"/>
      <c r="F574" s="908"/>
      <c r="G574" s="897"/>
      <c r="H574" s="904"/>
      <c r="I574" s="895"/>
      <c r="J574" s="908"/>
      <c r="K574" s="908"/>
      <c r="L574" s="897"/>
      <c r="M574" s="904"/>
      <c r="N574" s="895"/>
      <c r="O574" s="908"/>
      <c r="P574" s="908"/>
      <c r="Q574" s="897"/>
      <c r="R574" s="904"/>
      <c r="S574" s="895"/>
      <c r="T574" s="908"/>
      <c r="U574" s="908"/>
      <c r="V574" s="897"/>
      <c r="W574" s="897"/>
      <c r="X574" s="897"/>
      <c r="Y574" s="897"/>
    </row>
    <row r="575" spans="1:25" ht="12.75" customHeight="1">
      <c r="A575" s="913"/>
      <c r="B575" s="903"/>
      <c r="C575" s="904"/>
      <c r="D575" s="895"/>
      <c r="E575" s="908"/>
      <c r="F575" s="908"/>
      <c r="G575" s="897"/>
      <c r="H575" s="904"/>
      <c r="I575" s="895"/>
      <c r="J575" s="908"/>
      <c r="K575" s="908"/>
      <c r="L575" s="897"/>
      <c r="M575" s="904"/>
      <c r="N575" s="895"/>
      <c r="O575" s="908"/>
      <c r="P575" s="908"/>
      <c r="Q575" s="897"/>
      <c r="R575" s="904"/>
      <c r="S575" s="895"/>
      <c r="T575" s="908"/>
      <c r="U575" s="908"/>
      <c r="V575" s="897"/>
      <c r="W575" s="897"/>
      <c r="X575" s="897"/>
      <c r="Y575" s="897"/>
    </row>
    <row r="576" spans="1:25" ht="12.75" customHeight="1">
      <c r="A576" s="913"/>
      <c r="B576" s="903"/>
      <c r="C576" s="904"/>
      <c r="D576" s="895"/>
      <c r="E576" s="908"/>
      <c r="F576" s="908"/>
      <c r="G576" s="897"/>
      <c r="H576" s="904"/>
      <c r="I576" s="895"/>
      <c r="J576" s="908"/>
      <c r="K576" s="908"/>
      <c r="L576" s="897"/>
      <c r="M576" s="904"/>
      <c r="N576" s="895"/>
      <c r="O576" s="908"/>
      <c r="P576" s="908"/>
      <c r="Q576" s="897"/>
      <c r="R576" s="904"/>
      <c r="S576" s="895"/>
      <c r="T576" s="908"/>
      <c r="U576" s="908"/>
      <c r="V576" s="897"/>
      <c r="W576" s="897"/>
      <c r="X576" s="897"/>
      <c r="Y576" s="897"/>
    </row>
    <row r="577" spans="1:25" ht="12.75" customHeight="1">
      <c r="A577" s="913"/>
      <c r="B577" s="903"/>
      <c r="C577" s="904"/>
      <c r="D577" s="895"/>
      <c r="E577" s="908"/>
      <c r="F577" s="908"/>
      <c r="G577" s="897"/>
      <c r="H577" s="904"/>
      <c r="I577" s="895"/>
      <c r="J577" s="908"/>
      <c r="K577" s="908"/>
      <c r="L577" s="897"/>
      <c r="M577" s="904"/>
      <c r="N577" s="895"/>
      <c r="O577" s="908"/>
      <c r="P577" s="908"/>
      <c r="Q577" s="897"/>
      <c r="R577" s="904"/>
      <c r="S577" s="895"/>
      <c r="T577" s="908"/>
      <c r="U577" s="908"/>
      <c r="V577" s="897"/>
      <c r="W577" s="897"/>
      <c r="X577" s="897"/>
      <c r="Y577" s="897"/>
    </row>
    <row r="578" spans="1:25" ht="12.75" customHeight="1">
      <c r="A578" s="913"/>
      <c r="B578" s="903"/>
      <c r="C578" s="904"/>
      <c r="D578" s="895"/>
      <c r="E578" s="908"/>
      <c r="F578" s="908"/>
      <c r="G578" s="897"/>
      <c r="H578" s="904"/>
      <c r="I578" s="895"/>
      <c r="J578" s="908"/>
      <c r="K578" s="908"/>
      <c r="L578" s="897"/>
      <c r="M578" s="904"/>
      <c r="N578" s="895"/>
      <c r="O578" s="908"/>
      <c r="P578" s="908"/>
      <c r="Q578" s="897"/>
      <c r="R578" s="904"/>
      <c r="S578" s="895"/>
      <c r="T578" s="908"/>
      <c r="U578" s="908"/>
      <c r="V578" s="897"/>
      <c r="W578" s="897"/>
      <c r="X578" s="897"/>
      <c r="Y578" s="897"/>
    </row>
    <row r="579" spans="1:25" ht="12.75" customHeight="1">
      <c r="A579" s="913"/>
      <c r="B579" s="903"/>
      <c r="C579" s="904"/>
      <c r="D579" s="895"/>
      <c r="E579" s="908"/>
      <c r="F579" s="908"/>
      <c r="G579" s="897"/>
      <c r="H579" s="904"/>
      <c r="I579" s="895"/>
      <c r="J579" s="908"/>
      <c r="K579" s="908"/>
      <c r="L579" s="897"/>
      <c r="M579" s="904"/>
      <c r="N579" s="895"/>
      <c r="O579" s="908"/>
      <c r="P579" s="908"/>
      <c r="Q579" s="897"/>
      <c r="R579" s="904"/>
      <c r="S579" s="895"/>
      <c r="T579" s="908"/>
      <c r="U579" s="908"/>
      <c r="V579" s="897"/>
      <c r="W579" s="897"/>
      <c r="X579" s="897"/>
      <c r="Y579" s="897"/>
    </row>
    <row r="580" spans="1:25" ht="12.75" customHeight="1">
      <c r="A580" s="913"/>
      <c r="B580" s="903"/>
      <c r="C580" s="904"/>
      <c r="D580" s="895"/>
      <c r="E580" s="908"/>
      <c r="F580" s="908"/>
      <c r="G580" s="897"/>
      <c r="H580" s="904"/>
      <c r="I580" s="895"/>
      <c r="J580" s="908"/>
      <c r="K580" s="908"/>
      <c r="L580" s="897"/>
      <c r="M580" s="904"/>
      <c r="N580" s="895"/>
      <c r="O580" s="908"/>
      <c r="P580" s="908"/>
      <c r="Q580" s="897"/>
      <c r="R580" s="904"/>
      <c r="S580" s="895"/>
      <c r="T580" s="908"/>
      <c r="U580" s="908"/>
      <c r="V580" s="897"/>
      <c r="W580" s="897"/>
      <c r="X580" s="897"/>
      <c r="Y580" s="897"/>
    </row>
    <row r="581" spans="1:25" ht="12.75" customHeight="1">
      <c r="A581" s="913"/>
      <c r="B581" s="903"/>
      <c r="C581" s="904"/>
      <c r="D581" s="895"/>
      <c r="E581" s="908"/>
      <c r="F581" s="908"/>
      <c r="G581" s="897"/>
      <c r="H581" s="904"/>
      <c r="I581" s="895"/>
      <c r="J581" s="908"/>
      <c r="K581" s="908"/>
      <c r="L581" s="897"/>
      <c r="M581" s="904"/>
      <c r="N581" s="895"/>
      <c r="O581" s="908"/>
      <c r="P581" s="908"/>
      <c r="Q581" s="897"/>
      <c r="R581" s="904"/>
      <c r="S581" s="895"/>
      <c r="T581" s="908"/>
      <c r="U581" s="908"/>
      <c r="V581" s="897"/>
      <c r="W581" s="897"/>
      <c r="X581" s="897"/>
      <c r="Y581" s="897"/>
    </row>
    <row r="582" spans="1:25" ht="12.75" customHeight="1">
      <c r="A582" s="913"/>
      <c r="B582" s="903"/>
      <c r="C582" s="904"/>
      <c r="D582" s="895"/>
      <c r="E582" s="908"/>
      <c r="F582" s="908"/>
      <c r="G582" s="897"/>
      <c r="H582" s="904"/>
      <c r="I582" s="895"/>
      <c r="J582" s="908"/>
      <c r="K582" s="908"/>
      <c r="L582" s="897"/>
      <c r="M582" s="904"/>
      <c r="N582" s="895"/>
      <c r="O582" s="908"/>
      <c r="P582" s="908"/>
      <c r="Q582" s="897"/>
      <c r="R582" s="904"/>
      <c r="S582" s="895"/>
      <c r="T582" s="908"/>
      <c r="U582" s="908"/>
      <c r="V582" s="897"/>
      <c r="W582" s="897"/>
      <c r="X582" s="897"/>
      <c r="Y582" s="897"/>
    </row>
    <row r="583" spans="1:25" ht="12.75" customHeight="1">
      <c r="A583" s="913"/>
      <c r="B583" s="903"/>
      <c r="C583" s="904"/>
      <c r="D583" s="895"/>
      <c r="E583" s="908"/>
      <c r="F583" s="908"/>
      <c r="G583" s="897"/>
      <c r="H583" s="904"/>
      <c r="I583" s="895"/>
      <c r="J583" s="908"/>
      <c r="K583" s="908"/>
      <c r="L583" s="897"/>
      <c r="M583" s="904"/>
      <c r="N583" s="895"/>
      <c r="O583" s="908"/>
      <c r="P583" s="908"/>
      <c r="Q583" s="897"/>
      <c r="R583" s="904"/>
      <c r="S583" s="895"/>
      <c r="T583" s="908"/>
      <c r="U583" s="908"/>
      <c r="V583" s="897"/>
      <c r="W583" s="897"/>
      <c r="X583" s="897"/>
      <c r="Y583" s="897"/>
    </row>
    <row r="584" spans="1:25" ht="12.75" customHeight="1">
      <c r="A584" s="913"/>
      <c r="B584" s="903"/>
      <c r="C584" s="904"/>
      <c r="D584" s="895"/>
      <c r="E584" s="908"/>
      <c r="F584" s="908"/>
      <c r="G584" s="897"/>
      <c r="H584" s="904"/>
      <c r="I584" s="895"/>
      <c r="J584" s="908"/>
      <c r="K584" s="908"/>
      <c r="L584" s="897"/>
      <c r="M584" s="904"/>
      <c r="N584" s="895"/>
      <c r="O584" s="908"/>
      <c r="P584" s="908"/>
      <c r="Q584" s="897"/>
      <c r="R584" s="904"/>
      <c r="S584" s="895"/>
      <c r="T584" s="908"/>
      <c r="U584" s="908"/>
      <c r="V584" s="897"/>
      <c r="W584" s="897"/>
      <c r="X584" s="897"/>
      <c r="Y584" s="897"/>
    </row>
    <row r="585" spans="1:25" ht="12.75" customHeight="1">
      <c r="A585" s="913"/>
      <c r="B585" s="903"/>
      <c r="C585" s="904"/>
      <c r="D585" s="895"/>
      <c r="E585" s="908"/>
      <c r="F585" s="908"/>
      <c r="G585" s="897"/>
      <c r="H585" s="904"/>
      <c r="I585" s="895"/>
      <c r="J585" s="908"/>
      <c r="K585" s="908"/>
      <c r="L585" s="897"/>
      <c r="M585" s="904"/>
      <c r="N585" s="895"/>
      <c r="O585" s="908"/>
      <c r="P585" s="908"/>
      <c r="Q585" s="897"/>
      <c r="R585" s="904"/>
      <c r="S585" s="895"/>
      <c r="T585" s="908"/>
      <c r="U585" s="908"/>
      <c r="V585" s="897"/>
      <c r="W585" s="897"/>
      <c r="X585" s="897"/>
      <c r="Y585" s="897"/>
    </row>
    <row r="586" spans="1:25" ht="12.75" customHeight="1">
      <c r="A586" s="913"/>
      <c r="B586" s="903"/>
      <c r="C586" s="904"/>
      <c r="D586" s="895"/>
      <c r="E586" s="908"/>
      <c r="F586" s="908"/>
      <c r="G586" s="897"/>
      <c r="H586" s="904"/>
      <c r="I586" s="895"/>
      <c r="J586" s="908"/>
      <c r="K586" s="908"/>
      <c r="L586" s="897"/>
      <c r="M586" s="904"/>
      <c r="N586" s="895"/>
      <c r="O586" s="908"/>
      <c r="P586" s="908"/>
      <c r="Q586" s="897"/>
      <c r="R586" s="904"/>
      <c r="S586" s="895"/>
      <c r="T586" s="908"/>
      <c r="U586" s="908"/>
      <c r="V586" s="897"/>
      <c r="W586" s="897"/>
      <c r="X586" s="897"/>
      <c r="Y586" s="897"/>
    </row>
    <row r="587" spans="1:25" ht="12.75" customHeight="1">
      <c r="A587" s="913"/>
      <c r="B587" s="903"/>
      <c r="C587" s="904"/>
      <c r="D587" s="895"/>
      <c r="E587" s="908"/>
      <c r="F587" s="908"/>
      <c r="G587" s="897"/>
      <c r="H587" s="904"/>
      <c r="I587" s="895"/>
      <c r="J587" s="908"/>
      <c r="K587" s="908"/>
      <c r="L587" s="897"/>
      <c r="M587" s="904"/>
      <c r="N587" s="895"/>
      <c r="O587" s="908"/>
      <c r="P587" s="908"/>
      <c r="Q587" s="897"/>
      <c r="R587" s="904"/>
      <c r="S587" s="895"/>
      <c r="T587" s="908"/>
      <c r="U587" s="908"/>
      <c r="V587" s="897"/>
      <c r="W587" s="897"/>
      <c r="X587" s="897"/>
      <c r="Y587" s="897"/>
    </row>
    <row r="588" spans="1:25" ht="12.75" customHeight="1">
      <c r="A588" s="913"/>
      <c r="B588" s="903"/>
      <c r="C588" s="904"/>
      <c r="D588" s="895"/>
      <c r="E588" s="908"/>
      <c r="F588" s="908"/>
      <c r="G588" s="897"/>
      <c r="H588" s="904"/>
      <c r="I588" s="895"/>
      <c r="J588" s="908"/>
      <c r="K588" s="908"/>
      <c r="L588" s="897"/>
      <c r="M588" s="904"/>
      <c r="N588" s="895"/>
      <c r="O588" s="908"/>
      <c r="P588" s="908"/>
      <c r="Q588" s="897"/>
      <c r="R588" s="904"/>
      <c r="S588" s="895"/>
      <c r="T588" s="908"/>
      <c r="U588" s="908"/>
      <c r="V588" s="897"/>
      <c r="W588" s="897"/>
      <c r="X588" s="897"/>
      <c r="Y588" s="897"/>
    </row>
    <row r="589" spans="1:25" ht="12.75" customHeight="1">
      <c r="A589" s="913"/>
      <c r="B589" s="903"/>
      <c r="C589" s="904"/>
      <c r="D589" s="895"/>
      <c r="E589" s="908"/>
      <c r="F589" s="908"/>
      <c r="G589" s="897"/>
      <c r="H589" s="904"/>
      <c r="I589" s="895"/>
      <c r="J589" s="908"/>
      <c r="K589" s="908"/>
      <c r="L589" s="897"/>
      <c r="M589" s="904"/>
      <c r="N589" s="895"/>
      <c r="O589" s="908"/>
      <c r="P589" s="908"/>
      <c r="Q589" s="897"/>
      <c r="R589" s="904"/>
      <c r="S589" s="895"/>
      <c r="T589" s="908"/>
      <c r="U589" s="908"/>
      <c r="V589" s="897"/>
      <c r="W589" s="897"/>
      <c r="X589" s="897"/>
      <c r="Y589" s="897"/>
    </row>
    <row r="590" spans="1:25" ht="12.75" customHeight="1">
      <c r="A590" s="913"/>
      <c r="B590" s="903"/>
      <c r="C590" s="904"/>
      <c r="D590" s="895"/>
      <c r="E590" s="908"/>
      <c r="F590" s="908"/>
      <c r="G590" s="897"/>
      <c r="H590" s="904"/>
      <c r="I590" s="895"/>
      <c r="J590" s="908"/>
      <c r="K590" s="908"/>
      <c r="L590" s="897"/>
      <c r="M590" s="904"/>
      <c r="N590" s="895"/>
      <c r="O590" s="908"/>
      <c r="P590" s="908"/>
      <c r="Q590" s="897"/>
      <c r="R590" s="904"/>
      <c r="S590" s="895"/>
      <c r="T590" s="908"/>
      <c r="U590" s="908"/>
      <c r="V590" s="897"/>
      <c r="W590" s="897"/>
      <c r="X590" s="897"/>
      <c r="Y590" s="897"/>
    </row>
    <row r="591" spans="1:25" ht="12.75" customHeight="1">
      <c r="A591" s="913"/>
      <c r="B591" s="903"/>
      <c r="C591" s="904"/>
      <c r="D591" s="895"/>
      <c r="E591" s="908"/>
      <c r="F591" s="908"/>
      <c r="G591" s="897"/>
      <c r="H591" s="904"/>
      <c r="I591" s="895"/>
      <c r="J591" s="908"/>
      <c r="K591" s="908"/>
      <c r="L591" s="897"/>
      <c r="M591" s="904"/>
      <c r="N591" s="895"/>
      <c r="O591" s="908"/>
      <c r="P591" s="908"/>
      <c r="Q591" s="897"/>
      <c r="R591" s="904"/>
      <c r="S591" s="895"/>
      <c r="T591" s="908"/>
      <c r="U591" s="908"/>
      <c r="V591" s="897"/>
      <c r="W591" s="897"/>
      <c r="X591" s="897"/>
      <c r="Y591" s="897"/>
    </row>
    <row r="592" spans="1:25" ht="12.75" customHeight="1">
      <c r="A592" s="913"/>
      <c r="B592" s="903"/>
      <c r="C592" s="904"/>
      <c r="D592" s="895"/>
      <c r="E592" s="908"/>
      <c r="F592" s="908"/>
      <c r="G592" s="897"/>
      <c r="H592" s="904"/>
      <c r="I592" s="895"/>
      <c r="J592" s="908"/>
      <c r="K592" s="908"/>
      <c r="L592" s="897"/>
      <c r="M592" s="904"/>
      <c r="N592" s="895"/>
      <c r="O592" s="908"/>
      <c r="P592" s="908"/>
      <c r="Q592" s="897"/>
      <c r="R592" s="904"/>
      <c r="S592" s="895"/>
      <c r="T592" s="908"/>
      <c r="U592" s="908"/>
      <c r="V592" s="897"/>
      <c r="W592" s="897"/>
      <c r="X592" s="897"/>
      <c r="Y592" s="897"/>
    </row>
    <row r="593" spans="1:25" ht="12.75" customHeight="1">
      <c r="A593" s="913"/>
      <c r="B593" s="903"/>
      <c r="C593" s="904"/>
      <c r="D593" s="895"/>
      <c r="E593" s="908"/>
      <c r="F593" s="908"/>
      <c r="G593" s="897"/>
      <c r="H593" s="904"/>
      <c r="I593" s="895"/>
      <c r="J593" s="908"/>
      <c r="K593" s="908"/>
      <c r="L593" s="897"/>
      <c r="M593" s="904"/>
      <c r="N593" s="895"/>
      <c r="O593" s="908"/>
      <c r="P593" s="908"/>
      <c r="Q593" s="897"/>
      <c r="R593" s="904"/>
      <c r="S593" s="895"/>
      <c r="T593" s="908"/>
      <c r="U593" s="908"/>
      <c r="V593" s="897"/>
      <c r="W593" s="897"/>
      <c r="X593" s="897"/>
      <c r="Y593" s="897"/>
    </row>
    <row r="594" spans="1:25" ht="12.75" customHeight="1">
      <c r="A594" s="913"/>
      <c r="B594" s="903"/>
      <c r="C594" s="904"/>
      <c r="D594" s="895"/>
      <c r="E594" s="908"/>
      <c r="F594" s="908"/>
      <c r="G594" s="897"/>
      <c r="H594" s="904"/>
      <c r="I594" s="895"/>
      <c r="J594" s="908"/>
      <c r="K594" s="908"/>
      <c r="L594" s="897"/>
      <c r="M594" s="904"/>
      <c r="N594" s="895"/>
      <c r="O594" s="908"/>
      <c r="P594" s="908"/>
      <c r="Q594" s="897"/>
      <c r="R594" s="904"/>
      <c r="S594" s="895"/>
      <c r="T594" s="908"/>
      <c r="U594" s="908"/>
      <c r="V594" s="897"/>
      <c r="W594" s="897"/>
      <c r="X594" s="897"/>
      <c r="Y594" s="897"/>
    </row>
    <row r="595" spans="1:25" ht="12.75" customHeight="1">
      <c r="A595" s="913"/>
      <c r="B595" s="903"/>
      <c r="C595" s="904"/>
      <c r="D595" s="895"/>
      <c r="E595" s="908"/>
      <c r="F595" s="908"/>
      <c r="G595" s="897"/>
      <c r="H595" s="904"/>
      <c r="I595" s="895"/>
      <c r="J595" s="908"/>
      <c r="K595" s="908"/>
      <c r="L595" s="897"/>
      <c r="M595" s="904"/>
      <c r="N595" s="895"/>
      <c r="O595" s="908"/>
      <c r="P595" s="908"/>
      <c r="Q595" s="897"/>
      <c r="R595" s="904"/>
      <c r="S595" s="895"/>
      <c r="T595" s="908"/>
      <c r="U595" s="908"/>
      <c r="V595" s="897"/>
      <c r="W595" s="897"/>
      <c r="X595" s="897"/>
      <c r="Y595" s="897"/>
    </row>
    <row r="596" spans="1:25" ht="12.75" customHeight="1">
      <c r="A596" s="913"/>
      <c r="B596" s="903"/>
      <c r="C596" s="904"/>
      <c r="D596" s="895"/>
      <c r="E596" s="908"/>
      <c r="F596" s="908"/>
      <c r="G596" s="897"/>
      <c r="H596" s="904"/>
      <c r="I596" s="895"/>
      <c r="J596" s="908"/>
      <c r="K596" s="908"/>
      <c r="L596" s="897"/>
      <c r="M596" s="904"/>
      <c r="N596" s="895"/>
      <c r="O596" s="908"/>
      <c r="P596" s="908"/>
      <c r="Q596" s="897"/>
      <c r="R596" s="904"/>
      <c r="S596" s="895"/>
      <c r="T596" s="908"/>
      <c r="U596" s="908"/>
      <c r="V596" s="897"/>
      <c r="W596" s="897"/>
      <c r="X596" s="897"/>
      <c r="Y596" s="897"/>
    </row>
    <row r="597" spans="1:25" ht="12.75" customHeight="1">
      <c r="A597" s="913"/>
      <c r="B597" s="903"/>
      <c r="C597" s="904"/>
      <c r="D597" s="895"/>
      <c r="E597" s="908"/>
      <c r="F597" s="908"/>
      <c r="G597" s="897"/>
      <c r="H597" s="904"/>
      <c r="I597" s="895"/>
      <c r="J597" s="908"/>
      <c r="K597" s="908"/>
      <c r="L597" s="897"/>
      <c r="M597" s="904"/>
      <c r="N597" s="895"/>
      <c r="O597" s="908"/>
      <c r="P597" s="908"/>
      <c r="Q597" s="897"/>
      <c r="R597" s="904"/>
      <c r="S597" s="895"/>
      <c r="T597" s="908"/>
      <c r="U597" s="908"/>
      <c r="V597" s="897"/>
      <c r="W597" s="897"/>
      <c r="X597" s="897"/>
      <c r="Y597" s="897"/>
    </row>
    <row r="598" spans="1:25" ht="12.75" customHeight="1">
      <c r="A598" s="913"/>
      <c r="B598" s="903"/>
      <c r="C598" s="904"/>
      <c r="D598" s="895"/>
      <c r="E598" s="908"/>
      <c r="F598" s="908"/>
      <c r="G598" s="897"/>
      <c r="H598" s="904"/>
      <c r="I598" s="895"/>
      <c r="J598" s="908"/>
      <c r="K598" s="908"/>
      <c r="L598" s="897"/>
      <c r="M598" s="904"/>
      <c r="N598" s="895"/>
      <c r="O598" s="908"/>
      <c r="P598" s="908"/>
      <c r="Q598" s="897"/>
      <c r="R598" s="904"/>
      <c r="S598" s="895"/>
      <c r="T598" s="908"/>
      <c r="U598" s="908"/>
      <c r="V598" s="897"/>
      <c r="W598" s="897"/>
      <c r="X598" s="897"/>
      <c r="Y598" s="897"/>
    </row>
    <row r="599" spans="1:25" ht="12.75" customHeight="1">
      <c r="A599" s="913"/>
      <c r="B599" s="903"/>
      <c r="C599" s="904"/>
      <c r="D599" s="895"/>
      <c r="E599" s="908"/>
      <c r="F599" s="908"/>
      <c r="G599" s="897"/>
      <c r="H599" s="904"/>
      <c r="I599" s="895"/>
      <c r="J599" s="908"/>
      <c r="K599" s="908"/>
      <c r="L599" s="897"/>
      <c r="M599" s="904"/>
      <c r="N599" s="895"/>
      <c r="O599" s="908"/>
      <c r="P599" s="908"/>
      <c r="Q599" s="897"/>
      <c r="R599" s="904"/>
      <c r="S599" s="895"/>
      <c r="T599" s="908"/>
      <c r="U599" s="908"/>
      <c r="V599" s="897"/>
      <c r="W599" s="897"/>
      <c r="X599" s="897"/>
      <c r="Y599" s="897"/>
    </row>
    <row r="600" spans="1:25" ht="12.75" customHeight="1">
      <c r="A600" s="913"/>
      <c r="B600" s="903"/>
      <c r="C600" s="904"/>
      <c r="D600" s="895"/>
      <c r="E600" s="908"/>
      <c r="F600" s="908"/>
      <c r="G600" s="897"/>
      <c r="H600" s="904"/>
      <c r="I600" s="895"/>
      <c r="J600" s="908"/>
      <c r="K600" s="908"/>
      <c r="L600" s="897"/>
      <c r="M600" s="904"/>
      <c r="N600" s="895"/>
      <c r="O600" s="908"/>
      <c r="P600" s="908"/>
      <c r="Q600" s="897"/>
      <c r="R600" s="904"/>
      <c r="S600" s="895"/>
      <c r="T600" s="908"/>
      <c r="U600" s="908"/>
      <c r="V600" s="897"/>
      <c r="W600" s="897"/>
      <c r="X600" s="897"/>
      <c r="Y600" s="897"/>
    </row>
    <row r="601" spans="1:25" ht="12.75" customHeight="1">
      <c r="A601" s="913"/>
      <c r="B601" s="903"/>
      <c r="C601" s="904"/>
      <c r="D601" s="895"/>
      <c r="E601" s="908"/>
      <c r="F601" s="908"/>
      <c r="G601" s="897"/>
      <c r="H601" s="904"/>
      <c r="I601" s="895"/>
      <c r="J601" s="908"/>
      <c r="K601" s="908"/>
      <c r="L601" s="897"/>
      <c r="M601" s="904"/>
      <c r="N601" s="895"/>
      <c r="O601" s="908"/>
      <c r="P601" s="908"/>
      <c r="Q601" s="897"/>
      <c r="R601" s="904"/>
      <c r="S601" s="895"/>
      <c r="T601" s="908"/>
      <c r="U601" s="908"/>
      <c r="V601" s="897"/>
      <c r="W601" s="897"/>
      <c r="X601" s="897"/>
      <c r="Y601" s="897"/>
    </row>
    <row r="602" spans="1:25" ht="12.75" customHeight="1">
      <c r="A602" s="913"/>
      <c r="B602" s="903"/>
      <c r="C602" s="904"/>
      <c r="D602" s="895"/>
      <c r="E602" s="908"/>
      <c r="F602" s="908"/>
      <c r="G602" s="897"/>
      <c r="H602" s="904"/>
      <c r="I602" s="895"/>
      <c r="J602" s="908"/>
      <c r="K602" s="908"/>
      <c r="L602" s="897"/>
      <c r="M602" s="904"/>
      <c r="N602" s="895"/>
      <c r="O602" s="908"/>
      <c r="P602" s="908"/>
      <c r="Q602" s="897"/>
      <c r="R602" s="904"/>
      <c r="S602" s="895"/>
      <c r="T602" s="908"/>
      <c r="U602" s="908"/>
      <c r="V602" s="897"/>
      <c r="W602" s="897"/>
      <c r="X602" s="897"/>
      <c r="Y602" s="897"/>
    </row>
    <row r="603" spans="1:25" ht="12.75" customHeight="1">
      <c r="A603" s="913"/>
      <c r="B603" s="903"/>
      <c r="C603" s="904"/>
      <c r="D603" s="895"/>
      <c r="E603" s="908"/>
      <c r="F603" s="908"/>
      <c r="G603" s="897"/>
      <c r="H603" s="904"/>
      <c r="I603" s="895"/>
      <c r="J603" s="908"/>
      <c r="K603" s="908"/>
      <c r="L603" s="897"/>
      <c r="M603" s="904"/>
      <c r="N603" s="895"/>
      <c r="O603" s="908"/>
      <c r="P603" s="908"/>
      <c r="Q603" s="897"/>
      <c r="R603" s="904"/>
      <c r="S603" s="895"/>
      <c r="T603" s="908"/>
      <c r="U603" s="908"/>
      <c r="V603" s="897"/>
      <c r="W603" s="897"/>
      <c r="X603" s="897"/>
      <c r="Y603" s="897"/>
    </row>
    <row r="604" spans="1:25" ht="12.75" customHeight="1">
      <c r="A604" s="913"/>
      <c r="B604" s="903"/>
      <c r="C604" s="904"/>
      <c r="D604" s="895"/>
      <c r="E604" s="908"/>
      <c r="F604" s="908"/>
      <c r="G604" s="897"/>
      <c r="H604" s="904"/>
      <c r="I604" s="895"/>
      <c r="J604" s="908"/>
      <c r="K604" s="908"/>
      <c r="L604" s="897"/>
      <c r="M604" s="904"/>
      <c r="N604" s="895"/>
      <c r="O604" s="908"/>
      <c r="P604" s="908"/>
      <c r="Q604" s="897"/>
      <c r="R604" s="904"/>
      <c r="S604" s="895"/>
      <c r="T604" s="908"/>
      <c r="U604" s="908"/>
      <c r="V604" s="897"/>
      <c r="W604" s="897"/>
      <c r="X604" s="897"/>
      <c r="Y604" s="897"/>
    </row>
    <row r="605" spans="1:25" ht="12.75" customHeight="1">
      <c r="A605" s="913"/>
      <c r="B605" s="903"/>
      <c r="C605" s="904"/>
      <c r="D605" s="895"/>
      <c r="E605" s="908"/>
      <c r="F605" s="908"/>
      <c r="G605" s="897"/>
      <c r="H605" s="904"/>
      <c r="I605" s="895"/>
      <c r="J605" s="908"/>
      <c r="K605" s="908"/>
      <c r="L605" s="897"/>
      <c r="M605" s="904"/>
      <c r="N605" s="895"/>
      <c r="O605" s="908"/>
      <c r="P605" s="908"/>
      <c r="Q605" s="897"/>
      <c r="R605" s="904"/>
      <c r="S605" s="895"/>
      <c r="T605" s="908"/>
      <c r="U605" s="908"/>
      <c r="V605" s="897"/>
      <c r="W605" s="897"/>
      <c r="X605" s="897"/>
      <c r="Y605" s="897"/>
    </row>
    <row r="606" spans="1:25" ht="12.75" customHeight="1">
      <c r="A606" s="913"/>
      <c r="B606" s="903"/>
      <c r="C606" s="904"/>
      <c r="D606" s="895"/>
      <c r="E606" s="908"/>
      <c r="F606" s="908"/>
      <c r="G606" s="897"/>
      <c r="H606" s="904"/>
      <c r="I606" s="895"/>
      <c r="J606" s="908"/>
      <c r="K606" s="908"/>
      <c r="L606" s="897"/>
      <c r="M606" s="904"/>
      <c r="N606" s="895"/>
      <c r="O606" s="908"/>
      <c r="P606" s="908"/>
      <c r="Q606" s="897"/>
      <c r="R606" s="904"/>
      <c r="S606" s="895"/>
      <c r="T606" s="908"/>
      <c r="U606" s="908"/>
      <c r="V606" s="897"/>
      <c r="W606" s="897"/>
      <c r="X606" s="897"/>
      <c r="Y606" s="897"/>
    </row>
    <row r="607" spans="1:25" ht="12.75" customHeight="1">
      <c r="A607" s="913"/>
      <c r="B607" s="903"/>
      <c r="C607" s="904"/>
      <c r="D607" s="895"/>
      <c r="E607" s="908"/>
      <c r="F607" s="908"/>
      <c r="G607" s="897"/>
      <c r="H607" s="904"/>
      <c r="I607" s="895"/>
      <c r="J607" s="908"/>
      <c r="K607" s="908"/>
      <c r="L607" s="897"/>
      <c r="M607" s="904"/>
      <c r="N607" s="895"/>
      <c r="O607" s="908"/>
      <c r="P607" s="908"/>
      <c r="Q607" s="897"/>
      <c r="R607" s="904"/>
      <c r="S607" s="895"/>
      <c r="T607" s="908"/>
      <c r="U607" s="908"/>
      <c r="V607" s="897"/>
      <c r="W607" s="897"/>
      <c r="X607" s="897"/>
      <c r="Y607" s="897"/>
    </row>
    <row r="608" spans="1:25" ht="12.75" customHeight="1">
      <c r="A608" s="913"/>
      <c r="B608" s="903"/>
      <c r="C608" s="904"/>
      <c r="D608" s="895"/>
      <c r="E608" s="908"/>
      <c r="F608" s="908"/>
      <c r="G608" s="897"/>
      <c r="H608" s="904"/>
      <c r="I608" s="895"/>
      <c r="J608" s="908"/>
      <c r="K608" s="908"/>
      <c r="L608" s="897"/>
      <c r="M608" s="904"/>
      <c r="N608" s="895"/>
      <c r="O608" s="908"/>
      <c r="P608" s="908"/>
      <c r="Q608" s="897"/>
      <c r="R608" s="904"/>
      <c r="S608" s="895"/>
      <c r="T608" s="908"/>
      <c r="U608" s="908"/>
      <c r="V608" s="897"/>
      <c r="W608" s="897"/>
      <c r="X608" s="897"/>
      <c r="Y608" s="897"/>
    </row>
    <row r="609" spans="1:25" ht="12.75" customHeight="1">
      <c r="A609" s="913"/>
      <c r="B609" s="903"/>
      <c r="C609" s="904"/>
      <c r="D609" s="895"/>
      <c r="E609" s="908"/>
      <c r="F609" s="908"/>
      <c r="G609" s="897"/>
      <c r="H609" s="904"/>
      <c r="I609" s="895"/>
      <c r="J609" s="908"/>
      <c r="K609" s="908"/>
      <c r="L609" s="897"/>
      <c r="M609" s="904"/>
      <c r="N609" s="895"/>
      <c r="O609" s="908"/>
      <c r="P609" s="908"/>
      <c r="Q609" s="897"/>
      <c r="R609" s="904"/>
      <c r="S609" s="895"/>
      <c r="T609" s="908"/>
      <c r="U609" s="908"/>
      <c r="V609" s="897"/>
      <c r="W609" s="897"/>
      <c r="X609" s="897"/>
      <c r="Y609" s="897"/>
    </row>
    <row r="610" spans="1:25" ht="12.75" customHeight="1">
      <c r="A610" s="913"/>
      <c r="B610" s="903"/>
      <c r="C610" s="904"/>
      <c r="D610" s="895"/>
      <c r="E610" s="908"/>
      <c r="F610" s="908"/>
      <c r="G610" s="897"/>
      <c r="H610" s="904"/>
      <c r="I610" s="895"/>
      <c r="J610" s="908"/>
      <c r="K610" s="908"/>
      <c r="L610" s="897"/>
      <c r="M610" s="904"/>
      <c r="N610" s="895"/>
      <c r="O610" s="908"/>
      <c r="P610" s="908"/>
      <c r="Q610" s="897"/>
      <c r="R610" s="904"/>
      <c r="S610" s="895"/>
      <c r="T610" s="908"/>
      <c r="U610" s="908"/>
      <c r="V610" s="897"/>
      <c r="W610" s="897"/>
      <c r="X610" s="897"/>
      <c r="Y610" s="897"/>
    </row>
    <row r="611" spans="1:25" ht="12.75" customHeight="1">
      <c r="A611" s="913"/>
      <c r="B611" s="903"/>
      <c r="C611" s="904"/>
      <c r="D611" s="895"/>
      <c r="E611" s="908"/>
      <c r="F611" s="908"/>
      <c r="G611" s="897"/>
      <c r="H611" s="904"/>
      <c r="I611" s="895"/>
      <c r="J611" s="908"/>
      <c r="K611" s="908"/>
      <c r="L611" s="897"/>
      <c r="M611" s="904"/>
      <c r="N611" s="895"/>
      <c r="O611" s="908"/>
      <c r="P611" s="908"/>
      <c r="Q611" s="897"/>
      <c r="R611" s="904"/>
      <c r="S611" s="895"/>
      <c r="T611" s="908"/>
      <c r="U611" s="908"/>
      <c r="V611" s="897"/>
      <c r="W611" s="897"/>
      <c r="X611" s="897"/>
      <c r="Y611" s="897"/>
    </row>
    <row r="612" spans="1:25" ht="12.75" customHeight="1">
      <c r="A612" s="913"/>
      <c r="B612" s="903"/>
      <c r="C612" s="904"/>
      <c r="D612" s="895"/>
      <c r="E612" s="908"/>
      <c r="F612" s="908"/>
      <c r="G612" s="897"/>
      <c r="H612" s="904"/>
      <c r="I612" s="895"/>
      <c r="J612" s="908"/>
      <c r="K612" s="908"/>
      <c r="L612" s="897"/>
      <c r="M612" s="904"/>
      <c r="N612" s="895"/>
      <c r="O612" s="908"/>
      <c r="P612" s="908"/>
      <c r="Q612" s="897"/>
      <c r="R612" s="904"/>
      <c r="S612" s="895"/>
      <c r="T612" s="908"/>
      <c r="U612" s="908"/>
      <c r="V612" s="897"/>
      <c r="W612" s="897"/>
      <c r="X612" s="897"/>
      <c r="Y612" s="897"/>
    </row>
    <row r="613" spans="1:25" ht="12.75" customHeight="1">
      <c r="A613" s="913"/>
      <c r="B613" s="903"/>
      <c r="C613" s="904"/>
      <c r="D613" s="895"/>
      <c r="E613" s="908"/>
      <c r="F613" s="908"/>
      <c r="G613" s="897"/>
      <c r="H613" s="904"/>
      <c r="I613" s="895"/>
      <c r="J613" s="908"/>
      <c r="K613" s="908"/>
      <c r="L613" s="897"/>
      <c r="M613" s="904"/>
      <c r="N613" s="895"/>
      <c r="O613" s="908"/>
      <c r="P613" s="908"/>
      <c r="Q613" s="897"/>
      <c r="R613" s="904"/>
      <c r="S613" s="895"/>
      <c r="T613" s="908"/>
      <c r="U613" s="908"/>
      <c r="V613" s="897"/>
      <c r="W613" s="897"/>
      <c r="X613" s="897"/>
      <c r="Y613" s="897"/>
    </row>
    <row r="614" spans="1:25" ht="12.75" customHeight="1">
      <c r="A614" s="913"/>
      <c r="B614" s="903"/>
      <c r="C614" s="904"/>
      <c r="D614" s="895"/>
      <c r="E614" s="908"/>
      <c r="F614" s="908"/>
      <c r="G614" s="897"/>
      <c r="H614" s="904"/>
      <c r="I614" s="895"/>
      <c r="J614" s="908"/>
      <c r="K614" s="908"/>
      <c r="L614" s="897"/>
      <c r="M614" s="904"/>
      <c r="N614" s="895"/>
      <c r="O614" s="908"/>
      <c r="P614" s="908"/>
      <c r="Q614" s="897"/>
      <c r="R614" s="904"/>
      <c r="S614" s="895"/>
      <c r="T614" s="908"/>
      <c r="U614" s="908"/>
      <c r="V614" s="897"/>
      <c r="W614" s="897"/>
      <c r="X614" s="897"/>
      <c r="Y614" s="897"/>
    </row>
    <row r="615" spans="1:25" ht="12.75" customHeight="1">
      <c r="A615" s="913"/>
      <c r="B615" s="903"/>
      <c r="C615" s="904"/>
      <c r="D615" s="895"/>
      <c r="E615" s="908"/>
      <c r="F615" s="908"/>
      <c r="G615" s="897"/>
      <c r="H615" s="904"/>
      <c r="I615" s="895"/>
      <c r="J615" s="908"/>
      <c r="K615" s="908"/>
      <c r="L615" s="897"/>
      <c r="M615" s="904"/>
      <c r="N615" s="895"/>
      <c r="O615" s="908"/>
      <c r="P615" s="908"/>
      <c r="Q615" s="897"/>
      <c r="R615" s="904"/>
      <c r="S615" s="895"/>
      <c r="T615" s="908"/>
      <c r="U615" s="908"/>
      <c r="V615" s="897"/>
      <c r="W615" s="897"/>
      <c r="X615" s="897"/>
      <c r="Y615" s="897"/>
    </row>
    <row r="616" spans="1:25" ht="12.75" customHeight="1">
      <c r="A616" s="913"/>
      <c r="B616" s="903"/>
      <c r="C616" s="904"/>
      <c r="D616" s="895"/>
      <c r="E616" s="908"/>
      <c r="F616" s="908"/>
      <c r="G616" s="897"/>
      <c r="H616" s="904"/>
      <c r="I616" s="895"/>
      <c r="J616" s="908"/>
      <c r="K616" s="908"/>
      <c r="L616" s="897"/>
      <c r="M616" s="904"/>
      <c r="N616" s="895"/>
      <c r="O616" s="908"/>
      <c r="P616" s="908"/>
      <c r="Q616" s="897"/>
      <c r="R616" s="904"/>
      <c r="S616" s="895"/>
      <c r="T616" s="908"/>
      <c r="U616" s="908"/>
      <c r="V616" s="897"/>
      <c r="W616" s="897"/>
      <c r="X616" s="897"/>
      <c r="Y616" s="897"/>
    </row>
    <row r="617" spans="1:25" ht="12.75" customHeight="1">
      <c r="A617" s="913"/>
      <c r="B617" s="903"/>
      <c r="C617" s="904"/>
      <c r="D617" s="895"/>
      <c r="E617" s="908"/>
      <c r="F617" s="908"/>
      <c r="G617" s="897"/>
      <c r="H617" s="904"/>
      <c r="I617" s="895"/>
      <c r="J617" s="908"/>
      <c r="K617" s="908"/>
      <c r="L617" s="897"/>
      <c r="M617" s="904"/>
      <c r="N617" s="895"/>
      <c r="O617" s="908"/>
      <c r="P617" s="908"/>
      <c r="Q617" s="897"/>
      <c r="R617" s="904"/>
      <c r="S617" s="895"/>
      <c r="T617" s="908"/>
      <c r="U617" s="908"/>
      <c r="V617" s="897"/>
      <c r="W617" s="897"/>
      <c r="X617" s="897"/>
      <c r="Y617" s="897"/>
    </row>
    <row r="618" spans="1:25" ht="12.75" customHeight="1">
      <c r="A618" s="913"/>
      <c r="B618" s="903"/>
      <c r="C618" s="904"/>
      <c r="D618" s="895"/>
      <c r="E618" s="908"/>
      <c r="F618" s="908"/>
      <c r="G618" s="897"/>
      <c r="H618" s="904"/>
      <c r="I618" s="895"/>
      <c r="J618" s="908"/>
      <c r="K618" s="908"/>
      <c r="L618" s="897"/>
      <c r="M618" s="904"/>
      <c r="N618" s="895"/>
      <c r="O618" s="908"/>
      <c r="P618" s="908"/>
      <c r="Q618" s="897"/>
      <c r="R618" s="904"/>
      <c r="S618" s="895"/>
      <c r="T618" s="908"/>
      <c r="U618" s="908"/>
      <c r="V618" s="897"/>
      <c r="W618" s="897"/>
      <c r="X618" s="897"/>
      <c r="Y618" s="897"/>
    </row>
    <row r="619" spans="1:25" ht="12.75" customHeight="1">
      <c r="A619" s="913"/>
      <c r="B619" s="903"/>
      <c r="C619" s="904"/>
      <c r="D619" s="895"/>
      <c r="E619" s="908"/>
      <c r="F619" s="908"/>
      <c r="G619" s="897"/>
      <c r="H619" s="904"/>
      <c r="I619" s="895"/>
      <c r="J619" s="908"/>
      <c r="K619" s="908"/>
      <c r="L619" s="897"/>
      <c r="M619" s="904"/>
      <c r="N619" s="895"/>
      <c r="O619" s="908"/>
      <c r="P619" s="908"/>
      <c r="Q619" s="897"/>
      <c r="R619" s="904"/>
      <c r="S619" s="895"/>
      <c r="T619" s="908"/>
      <c r="U619" s="908"/>
      <c r="V619" s="897"/>
      <c r="W619" s="897"/>
      <c r="X619" s="897"/>
      <c r="Y619" s="897"/>
    </row>
    <row r="620" spans="1:25" ht="12.75" customHeight="1">
      <c r="A620" s="913"/>
      <c r="B620" s="903"/>
      <c r="C620" s="904"/>
      <c r="D620" s="895"/>
      <c r="E620" s="908"/>
      <c r="F620" s="908"/>
      <c r="G620" s="897"/>
      <c r="H620" s="904"/>
      <c r="I620" s="895"/>
      <c r="J620" s="908"/>
      <c r="K620" s="908"/>
      <c r="L620" s="897"/>
      <c r="M620" s="904"/>
      <c r="N620" s="895"/>
      <c r="O620" s="908"/>
      <c r="P620" s="908"/>
      <c r="Q620" s="897"/>
      <c r="R620" s="904"/>
      <c r="S620" s="895"/>
      <c r="T620" s="908"/>
      <c r="U620" s="908"/>
      <c r="V620" s="897"/>
      <c r="W620" s="897"/>
      <c r="X620" s="897"/>
      <c r="Y620" s="897"/>
    </row>
    <row r="621" spans="1:25" ht="12.75" customHeight="1">
      <c r="A621" s="913"/>
      <c r="B621" s="903"/>
      <c r="C621" s="904"/>
      <c r="D621" s="895"/>
      <c r="E621" s="908"/>
      <c r="F621" s="908"/>
      <c r="G621" s="897"/>
      <c r="H621" s="904"/>
      <c r="I621" s="895"/>
      <c r="J621" s="908"/>
      <c r="K621" s="908"/>
      <c r="L621" s="897"/>
      <c r="M621" s="904"/>
      <c r="N621" s="895"/>
      <c r="O621" s="908"/>
      <c r="P621" s="908"/>
      <c r="Q621" s="897"/>
      <c r="R621" s="904"/>
      <c r="S621" s="895"/>
      <c r="T621" s="908"/>
      <c r="U621" s="908"/>
      <c r="V621" s="897"/>
      <c r="W621" s="897"/>
      <c r="X621" s="897"/>
      <c r="Y621" s="897"/>
    </row>
    <row r="622" spans="1:25" ht="12.75" customHeight="1">
      <c r="A622" s="913"/>
      <c r="B622" s="903"/>
      <c r="C622" s="904"/>
      <c r="D622" s="895"/>
      <c r="E622" s="908"/>
      <c r="F622" s="908"/>
      <c r="G622" s="897"/>
      <c r="H622" s="904"/>
      <c r="I622" s="895"/>
      <c r="J622" s="908"/>
      <c r="K622" s="908"/>
      <c r="L622" s="897"/>
      <c r="M622" s="904"/>
      <c r="N622" s="895"/>
      <c r="O622" s="908"/>
      <c r="P622" s="908"/>
      <c r="Q622" s="897"/>
      <c r="R622" s="904"/>
      <c r="S622" s="895"/>
      <c r="T622" s="908"/>
      <c r="U622" s="908"/>
      <c r="V622" s="897"/>
      <c r="W622" s="897"/>
      <c r="X622" s="897"/>
      <c r="Y622" s="897"/>
    </row>
    <row r="623" spans="1:25" ht="12.75" customHeight="1">
      <c r="A623" s="913"/>
      <c r="B623" s="903"/>
      <c r="C623" s="904"/>
      <c r="D623" s="895"/>
      <c r="E623" s="908"/>
      <c r="F623" s="908"/>
      <c r="G623" s="897"/>
      <c r="H623" s="904"/>
      <c r="I623" s="895"/>
      <c r="J623" s="908"/>
      <c r="K623" s="908"/>
      <c r="L623" s="897"/>
      <c r="M623" s="904"/>
      <c r="N623" s="895"/>
      <c r="O623" s="908"/>
      <c r="P623" s="908"/>
      <c r="Q623" s="897"/>
      <c r="R623" s="904"/>
      <c r="S623" s="895"/>
      <c r="T623" s="908"/>
      <c r="U623" s="908"/>
      <c r="V623" s="897"/>
      <c r="W623" s="897"/>
      <c r="X623" s="897"/>
      <c r="Y623" s="897"/>
    </row>
    <row r="624" spans="1:25" ht="12.75" customHeight="1">
      <c r="A624" s="913"/>
      <c r="B624" s="903"/>
      <c r="C624" s="904"/>
      <c r="D624" s="895"/>
      <c r="E624" s="908"/>
      <c r="F624" s="908"/>
      <c r="G624" s="897"/>
      <c r="H624" s="904"/>
      <c r="I624" s="895"/>
      <c r="J624" s="908"/>
      <c r="K624" s="908"/>
      <c r="L624" s="897"/>
      <c r="M624" s="904"/>
      <c r="N624" s="895"/>
      <c r="O624" s="908"/>
      <c r="P624" s="908"/>
      <c r="Q624" s="897"/>
      <c r="R624" s="904"/>
      <c r="S624" s="895"/>
      <c r="T624" s="908"/>
      <c r="U624" s="908"/>
      <c r="V624" s="897"/>
      <c r="W624" s="897"/>
      <c r="X624" s="897"/>
      <c r="Y624" s="897"/>
    </row>
    <row r="625" spans="1:25" ht="12.75" customHeight="1">
      <c r="A625" s="913"/>
      <c r="B625" s="903"/>
      <c r="C625" s="904"/>
      <c r="D625" s="895"/>
      <c r="E625" s="908"/>
      <c r="F625" s="908"/>
      <c r="G625" s="897"/>
      <c r="H625" s="904"/>
      <c r="I625" s="895"/>
      <c r="J625" s="908"/>
      <c r="K625" s="908"/>
      <c r="L625" s="897"/>
      <c r="M625" s="904"/>
      <c r="N625" s="895"/>
      <c r="O625" s="908"/>
      <c r="P625" s="908"/>
      <c r="Q625" s="897"/>
      <c r="R625" s="904"/>
      <c r="S625" s="895"/>
      <c r="T625" s="908"/>
      <c r="U625" s="908"/>
      <c r="V625" s="897"/>
      <c r="W625" s="897"/>
      <c r="X625" s="897"/>
      <c r="Y625" s="897"/>
    </row>
    <row r="626" spans="1:25" ht="12.75" customHeight="1">
      <c r="A626" s="913"/>
      <c r="B626" s="903"/>
      <c r="C626" s="904"/>
      <c r="D626" s="895"/>
      <c r="E626" s="908"/>
      <c r="F626" s="908"/>
      <c r="G626" s="897"/>
      <c r="H626" s="904"/>
      <c r="I626" s="895"/>
      <c r="J626" s="908"/>
      <c r="K626" s="908"/>
      <c r="L626" s="897"/>
      <c r="M626" s="904"/>
      <c r="N626" s="895"/>
      <c r="O626" s="908"/>
      <c r="P626" s="908"/>
      <c r="Q626" s="897"/>
      <c r="R626" s="904"/>
      <c r="S626" s="895"/>
      <c r="T626" s="908"/>
      <c r="U626" s="908"/>
      <c r="V626" s="897"/>
      <c r="W626" s="897"/>
      <c r="X626" s="897"/>
      <c r="Y626" s="897"/>
    </row>
    <row r="627" spans="1:25" ht="12.75" customHeight="1">
      <c r="A627" s="913"/>
      <c r="B627" s="903"/>
      <c r="C627" s="904"/>
      <c r="D627" s="895"/>
      <c r="E627" s="908"/>
      <c r="F627" s="908"/>
      <c r="G627" s="897"/>
      <c r="H627" s="904"/>
      <c r="I627" s="895"/>
      <c r="J627" s="908"/>
      <c r="K627" s="908"/>
      <c r="L627" s="897"/>
      <c r="M627" s="904"/>
      <c r="N627" s="895"/>
      <c r="O627" s="908"/>
      <c r="P627" s="908"/>
      <c r="Q627" s="897"/>
      <c r="R627" s="904"/>
      <c r="S627" s="895"/>
      <c r="T627" s="908"/>
      <c r="U627" s="908"/>
      <c r="V627" s="897"/>
      <c r="W627" s="897"/>
      <c r="X627" s="897"/>
      <c r="Y627" s="897"/>
    </row>
    <row r="628" spans="1:25" ht="12.75" customHeight="1">
      <c r="A628" s="913"/>
      <c r="B628" s="903"/>
      <c r="C628" s="904"/>
      <c r="D628" s="895"/>
      <c r="E628" s="908"/>
      <c r="F628" s="908"/>
      <c r="G628" s="897"/>
      <c r="H628" s="904"/>
      <c r="I628" s="895"/>
      <c r="J628" s="908"/>
      <c r="K628" s="908"/>
      <c r="L628" s="897"/>
      <c r="M628" s="904"/>
      <c r="N628" s="895"/>
      <c r="O628" s="908"/>
      <c r="P628" s="908"/>
      <c r="Q628" s="897"/>
      <c r="R628" s="904"/>
      <c r="S628" s="895"/>
      <c r="T628" s="908"/>
      <c r="U628" s="908"/>
      <c r="V628" s="897"/>
      <c r="W628" s="897"/>
      <c r="X628" s="897"/>
      <c r="Y628" s="897"/>
    </row>
    <row r="629" spans="1:25" ht="12.75" customHeight="1">
      <c r="A629" s="913"/>
      <c r="B629" s="903"/>
      <c r="C629" s="904"/>
      <c r="D629" s="895"/>
      <c r="E629" s="908"/>
      <c r="F629" s="908"/>
      <c r="G629" s="897"/>
      <c r="H629" s="904"/>
      <c r="I629" s="895"/>
      <c r="J629" s="908"/>
      <c r="K629" s="908"/>
      <c r="L629" s="897"/>
      <c r="M629" s="904"/>
      <c r="N629" s="895"/>
      <c r="O629" s="908"/>
      <c r="P629" s="908"/>
      <c r="Q629" s="897"/>
      <c r="R629" s="904"/>
      <c r="S629" s="895"/>
      <c r="T629" s="908"/>
      <c r="U629" s="908"/>
      <c r="V629" s="897"/>
      <c r="W629" s="897"/>
      <c r="X629" s="897"/>
      <c r="Y629" s="897"/>
    </row>
    <row r="630" spans="1:25" ht="12.75" customHeight="1">
      <c r="A630" s="913"/>
      <c r="B630" s="903"/>
      <c r="C630" s="904"/>
      <c r="D630" s="895"/>
      <c r="E630" s="908"/>
      <c r="F630" s="908"/>
      <c r="G630" s="897"/>
      <c r="H630" s="904"/>
      <c r="I630" s="895"/>
      <c r="J630" s="908"/>
      <c r="K630" s="908"/>
      <c r="L630" s="897"/>
      <c r="M630" s="904"/>
      <c r="N630" s="895"/>
      <c r="O630" s="908"/>
      <c r="P630" s="908"/>
      <c r="Q630" s="897"/>
      <c r="R630" s="904"/>
      <c r="S630" s="895"/>
      <c r="T630" s="908"/>
      <c r="U630" s="908"/>
      <c r="V630" s="897"/>
      <c r="W630" s="897"/>
      <c r="X630" s="897"/>
      <c r="Y630" s="897"/>
    </row>
    <row r="631" spans="1:25" ht="12.75" customHeight="1">
      <c r="A631" s="913"/>
      <c r="B631" s="903"/>
      <c r="C631" s="904"/>
      <c r="D631" s="895"/>
      <c r="E631" s="908"/>
      <c r="F631" s="908"/>
      <c r="G631" s="897"/>
      <c r="H631" s="904"/>
      <c r="I631" s="895"/>
      <c r="J631" s="908"/>
      <c r="K631" s="908"/>
      <c r="L631" s="897"/>
      <c r="M631" s="904"/>
      <c r="N631" s="895"/>
      <c r="O631" s="908"/>
      <c r="P631" s="908"/>
      <c r="Q631" s="897"/>
      <c r="R631" s="904"/>
      <c r="S631" s="895"/>
      <c r="T631" s="908"/>
      <c r="U631" s="908"/>
      <c r="V631" s="897"/>
      <c r="W631" s="897"/>
      <c r="X631" s="897"/>
      <c r="Y631" s="897"/>
    </row>
    <row r="632" spans="1:25" ht="12.75" customHeight="1">
      <c r="A632" s="913"/>
      <c r="B632" s="903"/>
      <c r="C632" s="904"/>
      <c r="D632" s="895"/>
      <c r="E632" s="908"/>
      <c r="F632" s="908"/>
      <c r="G632" s="897"/>
      <c r="H632" s="904"/>
      <c r="I632" s="895"/>
      <c r="J632" s="908"/>
      <c r="K632" s="908"/>
      <c r="L632" s="897"/>
      <c r="M632" s="904"/>
      <c r="N632" s="895"/>
      <c r="O632" s="908"/>
      <c r="P632" s="908"/>
      <c r="Q632" s="897"/>
      <c r="R632" s="904"/>
      <c r="S632" s="895"/>
      <c r="T632" s="908"/>
      <c r="U632" s="908"/>
      <c r="V632" s="897"/>
      <c r="W632" s="897"/>
      <c r="X632" s="897"/>
      <c r="Y632" s="897"/>
    </row>
    <row r="633" spans="1:25" ht="12.75" customHeight="1">
      <c r="A633" s="913"/>
      <c r="B633" s="903"/>
      <c r="C633" s="904"/>
      <c r="D633" s="895"/>
      <c r="E633" s="908"/>
      <c r="F633" s="908"/>
      <c r="G633" s="897"/>
      <c r="H633" s="904"/>
      <c r="I633" s="895"/>
      <c r="J633" s="908"/>
      <c r="K633" s="908"/>
      <c r="L633" s="897"/>
      <c r="M633" s="904"/>
      <c r="N633" s="895"/>
      <c r="O633" s="908"/>
      <c r="P633" s="908"/>
      <c r="Q633" s="897"/>
      <c r="R633" s="904"/>
      <c r="S633" s="895"/>
      <c r="T633" s="908"/>
      <c r="U633" s="908"/>
      <c r="V633" s="897"/>
      <c r="W633" s="897"/>
      <c r="X633" s="897"/>
      <c r="Y633" s="897"/>
    </row>
    <row r="634" spans="1:25" ht="12.75" customHeight="1">
      <c r="A634" s="913"/>
      <c r="B634" s="903"/>
      <c r="C634" s="904"/>
      <c r="D634" s="895"/>
      <c r="E634" s="908"/>
      <c r="F634" s="908"/>
      <c r="G634" s="897"/>
      <c r="H634" s="904"/>
      <c r="I634" s="895"/>
      <c r="J634" s="908"/>
      <c r="K634" s="908"/>
      <c r="L634" s="897"/>
      <c r="M634" s="904"/>
      <c r="N634" s="895"/>
      <c r="O634" s="908"/>
      <c r="P634" s="908"/>
      <c r="Q634" s="897"/>
      <c r="R634" s="904"/>
      <c r="S634" s="895"/>
      <c r="T634" s="908"/>
      <c r="U634" s="908"/>
      <c r="V634" s="897"/>
      <c r="W634" s="897"/>
      <c r="X634" s="897"/>
      <c r="Y634" s="897"/>
    </row>
    <row r="635" spans="1:25" ht="12.75" customHeight="1">
      <c r="A635" s="913"/>
      <c r="B635" s="903"/>
      <c r="C635" s="904"/>
      <c r="D635" s="895"/>
      <c r="E635" s="908"/>
      <c r="F635" s="908"/>
      <c r="G635" s="897"/>
      <c r="H635" s="904"/>
      <c r="I635" s="895"/>
      <c r="J635" s="908"/>
      <c r="K635" s="908"/>
      <c r="L635" s="897"/>
      <c r="M635" s="904"/>
      <c r="N635" s="895"/>
      <c r="O635" s="908"/>
      <c r="P635" s="908"/>
      <c r="Q635" s="897"/>
      <c r="R635" s="904"/>
      <c r="S635" s="895"/>
      <c r="T635" s="908"/>
      <c r="U635" s="908"/>
      <c r="V635" s="897"/>
      <c r="W635" s="897"/>
      <c r="X635" s="897"/>
      <c r="Y635" s="897"/>
    </row>
    <row r="636" spans="1:25" ht="12.75" customHeight="1">
      <c r="A636" s="913"/>
      <c r="B636" s="903"/>
      <c r="C636" s="904"/>
      <c r="D636" s="895"/>
      <c r="E636" s="908"/>
      <c r="F636" s="908"/>
      <c r="G636" s="897"/>
      <c r="H636" s="904"/>
      <c r="I636" s="895"/>
      <c r="J636" s="908"/>
      <c r="K636" s="908"/>
      <c r="L636" s="897"/>
      <c r="M636" s="904"/>
      <c r="N636" s="895"/>
      <c r="O636" s="908"/>
      <c r="P636" s="908"/>
      <c r="Q636" s="897"/>
      <c r="R636" s="904"/>
      <c r="S636" s="895"/>
      <c r="T636" s="908"/>
      <c r="U636" s="908"/>
      <c r="V636" s="897"/>
      <c r="W636" s="897"/>
      <c r="X636" s="897"/>
      <c r="Y636" s="897"/>
    </row>
    <row r="637" spans="1:25" ht="12.75" customHeight="1">
      <c r="A637" s="913"/>
      <c r="B637" s="903"/>
      <c r="C637" s="904"/>
      <c r="D637" s="895"/>
      <c r="E637" s="908"/>
      <c r="F637" s="908"/>
      <c r="G637" s="897"/>
      <c r="H637" s="904"/>
      <c r="I637" s="895"/>
      <c r="J637" s="908"/>
      <c r="K637" s="908"/>
      <c r="L637" s="897"/>
      <c r="M637" s="904"/>
      <c r="N637" s="895"/>
      <c r="O637" s="908"/>
      <c r="P637" s="908"/>
      <c r="Q637" s="897"/>
      <c r="R637" s="904"/>
      <c r="S637" s="895"/>
      <c r="T637" s="908"/>
      <c r="U637" s="908"/>
      <c r="V637" s="897"/>
      <c r="W637" s="897"/>
      <c r="X637" s="897"/>
      <c r="Y637" s="897"/>
    </row>
    <row r="638" spans="1:25" ht="12.75" customHeight="1">
      <c r="A638" s="913"/>
      <c r="B638" s="903"/>
      <c r="C638" s="904"/>
      <c r="D638" s="895"/>
      <c r="E638" s="908"/>
      <c r="F638" s="908"/>
      <c r="G638" s="897"/>
      <c r="H638" s="904"/>
      <c r="I638" s="895"/>
      <c r="J638" s="908"/>
      <c r="K638" s="908"/>
      <c r="L638" s="897"/>
      <c r="M638" s="904"/>
      <c r="N638" s="895"/>
      <c r="O638" s="908"/>
      <c r="P638" s="908"/>
      <c r="Q638" s="897"/>
      <c r="R638" s="904"/>
      <c r="S638" s="895"/>
      <c r="T638" s="908"/>
      <c r="U638" s="908"/>
      <c r="V638" s="897"/>
      <c r="W638" s="897"/>
      <c r="X638" s="897"/>
      <c r="Y638" s="897"/>
    </row>
    <row r="639" spans="1:25" ht="12.75" customHeight="1">
      <c r="A639" s="913"/>
      <c r="B639" s="903"/>
      <c r="C639" s="904"/>
      <c r="D639" s="895"/>
      <c r="E639" s="908"/>
      <c r="F639" s="908"/>
      <c r="G639" s="897"/>
      <c r="H639" s="904"/>
      <c r="I639" s="895"/>
      <c r="J639" s="908"/>
      <c r="K639" s="908"/>
      <c r="L639" s="897"/>
      <c r="M639" s="904"/>
      <c r="N639" s="895"/>
      <c r="O639" s="908"/>
      <c r="P639" s="908"/>
      <c r="Q639" s="897"/>
      <c r="R639" s="904"/>
      <c r="S639" s="895"/>
      <c r="T639" s="908"/>
      <c r="U639" s="908"/>
      <c r="V639" s="897"/>
      <c r="W639" s="897"/>
      <c r="X639" s="897"/>
      <c r="Y639" s="897"/>
    </row>
    <row r="640" spans="1:25" ht="12.75" customHeight="1">
      <c r="A640" s="913"/>
      <c r="B640" s="903"/>
      <c r="C640" s="904"/>
      <c r="D640" s="895"/>
      <c r="E640" s="908"/>
      <c r="F640" s="908"/>
      <c r="G640" s="897"/>
      <c r="H640" s="904"/>
      <c r="I640" s="895"/>
      <c r="J640" s="908"/>
      <c r="K640" s="908"/>
      <c r="L640" s="897"/>
      <c r="M640" s="904"/>
      <c r="N640" s="895"/>
      <c r="O640" s="908"/>
      <c r="P640" s="908"/>
      <c r="Q640" s="897"/>
      <c r="R640" s="904"/>
      <c r="S640" s="895"/>
      <c r="T640" s="908"/>
      <c r="U640" s="908"/>
      <c r="V640" s="897"/>
      <c r="W640" s="897"/>
      <c r="X640" s="897"/>
      <c r="Y640" s="897"/>
    </row>
    <row r="641" spans="1:25" ht="12.75" customHeight="1">
      <c r="A641" s="913"/>
      <c r="B641" s="903"/>
      <c r="C641" s="904"/>
      <c r="D641" s="895"/>
      <c r="E641" s="908"/>
      <c r="F641" s="908"/>
      <c r="G641" s="897"/>
      <c r="H641" s="904"/>
      <c r="I641" s="895"/>
      <c r="J641" s="908"/>
      <c r="K641" s="908"/>
      <c r="L641" s="897"/>
      <c r="M641" s="904"/>
      <c r="N641" s="895"/>
      <c r="O641" s="908"/>
      <c r="P641" s="908"/>
      <c r="Q641" s="897"/>
      <c r="R641" s="904"/>
      <c r="S641" s="895"/>
      <c r="T641" s="908"/>
      <c r="U641" s="908"/>
      <c r="V641" s="897"/>
      <c r="W641" s="897"/>
      <c r="X641" s="897"/>
      <c r="Y641" s="897"/>
    </row>
    <row r="642" spans="1:25" ht="12.75" customHeight="1">
      <c r="A642" s="913"/>
      <c r="B642" s="903"/>
      <c r="C642" s="904"/>
      <c r="D642" s="895"/>
      <c r="E642" s="908"/>
      <c r="F642" s="908"/>
      <c r="G642" s="897"/>
      <c r="H642" s="904"/>
      <c r="I642" s="895"/>
      <c r="J642" s="908"/>
      <c r="K642" s="908"/>
      <c r="L642" s="897"/>
      <c r="M642" s="904"/>
      <c r="N642" s="895"/>
      <c r="O642" s="908"/>
      <c r="P642" s="908"/>
      <c r="Q642" s="897"/>
      <c r="R642" s="904"/>
      <c r="S642" s="895"/>
      <c r="T642" s="908"/>
      <c r="U642" s="908"/>
      <c r="V642" s="897"/>
      <c r="W642" s="897"/>
      <c r="X642" s="897"/>
      <c r="Y642" s="897"/>
    </row>
    <row r="643" spans="1:25" ht="12.75" customHeight="1">
      <c r="A643" s="913"/>
      <c r="B643" s="903"/>
      <c r="C643" s="904"/>
      <c r="D643" s="895"/>
      <c r="E643" s="908"/>
      <c r="F643" s="908"/>
      <c r="G643" s="897"/>
      <c r="H643" s="904"/>
      <c r="I643" s="895"/>
      <c r="J643" s="908"/>
      <c r="K643" s="908"/>
      <c r="L643" s="897"/>
      <c r="M643" s="904"/>
      <c r="N643" s="895"/>
      <c r="O643" s="908"/>
      <c r="P643" s="908"/>
      <c r="Q643" s="897"/>
      <c r="R643" s="904"/>
      <c r="S643" s="895"/>
      <c r="T643" s="908"/>
      <c r="U643" s="908"/>
      <c r="V643" s="897"/>
      <c r="W643" s="897"/>
      <c r="X643" s="897"/>
      <c r="Y643" s="897"/>
    </row>
    <row r="644" spans="1:25" ht="12.75" customHeight="1">
      <c r="A644" s="913"/>
      <c r="B644" s="903"/>
      <c r="C644" s="904"/>
      <c r="D644" s="895"/>
      <c r="E644" s="908"/>
      <c r="F644" s="908"/>
      <c r="G644" s="897"/>
      <c r="H644" s="904"/>
      <c r="I644" s="895"/>
      <c r="J644" s="908"/>
      <c r="K644" s="908"/>
      <c r="L644" s="897"/>
      <c r="M644" s="904"/>
      <c r="N644" s="895"/>
      <c r="O644" s="908"/>
      <c r="P644" s="908"/>
      <c r="Q644" s="897"/>
      <c r="R644" s="904"/>
      <c r="S644" s="895"/>
      <c r="T644" s="908"/>
      <c r="U644" s="908"/>
      <c r="V644" s="897"/>
      <c r="W644" s="897"/>
      <c r="X644" s="897"/>
      <c r="Y644" s="897"/>
    </row>
    <row r="645" spans="1:25" ht="12.75" customHeight="1">
      <c r="A645" s="913"/>
      <c r="B645" s="903"/>
      <c r="C645" s="904"/>
      <c r="D645" s="895"/>
      <c r="E645" s="908"/>
      <c r="F645" s="908"/>
      <c r="G645" s="897"/>
      <c r="H645" s="904"/>
      <c r="I645" s="895"/>
      <c r="J645" s="908"/>
      <c r="K645" s="908"/>
      <c r="L645" s="897"/>
      <c r="M645" s="904"/>
      <c r="N645" s="895"/>
      <c r="O645" s="908"/>
      <c r="P645" s="908"/>
      <c r="Q645" s="897"/>
      <c r="R645" s="904"/>
      <c r="S645" s="895"/>
      <c r="T645" s="908"/>
      <c r="U645" s="908"/>
      <c r="V645" s="897"/>
      <c r="W645" s="897"/>
      <c r="X645" s="897"/>
      <c r="Y645" s="897"/>
    </row>
    <row r="646" spans="1:25" ht="12.75" customHeight="1">
      <c r="A646" s="913"/>
      <c r="B646" s="903"/>
      <c r="C646" s="904"/>
      <c r="D646" s="895"/>
      <c r="E646" s="908"/>
      <c r="F646" s="908"/>
      <c r="G646" s="897"/>
      <c r="H646" s="904"/>
      <c r="I646" s="895"/>
      <c r="J646" s="908"/>
      <c r="K646" s="908"/>
      <c r="L646" s="897"/>
      <c r="M646" s="904"/>
      <c r="N646" s="895"/>
      <c r="O646" s="908"/>
      <c r="P646" s="908"/>
      <c r="Q646" s="897"/>
      <c r="R646" s="904"/>
      <c r="S646" s="895"/>
      <c r="T646" s="908"/>
      <c r="U646" s="908"/>
      <c r="V646" s="897"/>
      <c r="W646" s="897"/>
      <c r="X646" s="897"/>
      <c r="Y646" s="897"/>
    </row>
    <row r="647" spans="1:25" ht="12.75" customHeight="1">
      <c r="A647" s="913"/>
      <c r="B647" s="903"/>
      <c r="C647" s="904"/>
      <c r="D647" s="895"/>
      <c r="E647" s="908"/>
      <c r="F647" s="908"/>
      <c r="G647" s="897"/>
      <c r="H647" s="904"/>
      <c r="I647" s="895"/>
      <c r="J647" s="908"/>
      <c r="K647" s="908"/>
      <c r="L647" s="897"/>
      <c r="M647" s="904"/>
      <c r="N647" s="895"/>
      <c r="O647" s="908"/>
      <c r="P647" s="908"/>
      <c r="Q647" s="897"/>
      <c r="R647" s="904"/>
      <c r="S647" s="895"/>
      <c r="T647" s="908"/>
      <c r="U647" s="908"/>
      <c r="V647" s="897"/>
      <c r="W647" s="897"/>
      <c r="X647" s="897"/>
      <c r="Y647" s="897"/>
    </row>
    <row r="648" spans="1:25" ht="12.75" customHeight="1">
      <c r="A648" s="913"/>
      <c r="B648" s="903"/>
      <c r="C648" s="904"/>
      <c r="D648" s="895"/>
      <c r="E648" s="908"/>
      <c r="F648" s="908"/>
      <c r="G648" s="897"/>
      <c r="H648" s="904"/>
      <c r="I648" s="895"/>
      <c r="J648" s="908"/>
      <c r="K648" s="908"/>
      <c r="L648" s="897"/>
      <c r="M648" s="904"/>
      <c r="N648" s="895"/>
      <c r="O648" s="908"/>
      <c r="P648" s="908"/>
      <c r="Q648" s="897"/>
      <c r="R648" s="904"/>
      <c r="S648" s="895"/>
      <c r="T648" s="908"/>
      <c r="U648" s="908"/>
      <c r="V648" s="897"/>
      <c r="W648" s="897"/>
      <c r="X648" s="897"/>
      <c r="Y648" s="897"/>
    </row>
    <row r="649" spans="1:25" ht="12.75" customHeight="1">
      <c r="A649" s="913"/>
      <c r="B649" s="903"/>
      <c r="C649" s="904"/>
      <c r="D649" s="895"/>
      <c r="E649" s="908"/>
      <c r="F649" s="908"/>
      <c r="G649" s="897"/>
      <c r="H649" s="904"/>
      <c r="I649" s="895"/>
      <c r="J649" s="908"/>
      <c r="K649" s="908"/>
      <c r="L649" s="897"/>
      <c r="M649" s="904"/>
      <c r="N649" s="895"/>
      <c r="O649" s="908"/>
      <c r="P649" s="908"/>
      <c r="Q649" s="897"/>
      <c r="R649" s="904"/>
      <c r="S649" s="895"/>
      <c r="T649" s="908"/>
      <c r="U649" s="908"/>
      <c r="V649" s="897"/>
      <c r="W649" s="897"/>
      <c r="X649" s="897"/>
      <c r="Y649" s="897"/>
    </row>
    <row r="650" spans="1:25" ht="12.75" customHeight="1">
      <c r="A650" s="913"/>
      <c r="B650" s="903"/>
      <c r="C650" s="904"/>
      <c r="D650" s="895"/>
      <c r="E650" s="908"/>
      <c r="F650" s="908"/>
      <c r="G650" s="897"/>
      <c r="H650" s="904"/>
      <c r="I650" s="895"/>
      <c r="J650" s="908"/>
      <c r="K650" s="908"/>
      <c r="L650" s="897"/>
      <c r="M650" s="904"/>
      <c r="N650" s="895"/>
      <c r="O650" s="908"/>
      <c r="P650" s="908"/>
      <c r="Q650" s="897"/>
      <c r="R650" s="904"/>
      <c r="S650" s="895"/>
      <c r="T650" s="908"/>
      <c r="U650" s="908"/>
      <c r="V650" s="897"/>
      <c r="W650" s="897"/>
      <c r="X650" s="897"/>
      <c r="Y650" s="897"/>
    </row>
    <row r="651" spans="1:25" ht="12.75" customHeight="1">
      <c r="A651" s="913"/>
      <c r="B651" s="903"/>
      <c r="C651" s="904"/>
      <c r="D651" s="895"/>
      <c r="E651" s="908"/>
      <c r="F651" s="908"/>
      <c r="G651" s="897"/>
      <c r="H651" s="904"/>
      <c r="I651" s="895"/>
      <c r="J651" s="908"/>
      <c r="K651" s="908"/>
      <c r="L651" s="897"/>
      <c r="M651" s="904"/>
      <c r="N651" s="895"/>
      <c r="O651" s="908"/>
      <c r="P651" s="908"/>
      <c r="Q651" s="897"/>
      <c r="R651" s="904"/>
      <c r="S651" s="895"/>
      <c r="T651" s="908"/>
      <c r="U651" s="908"/>
      <c r="V651" s="897"/>
      <c r="W651" s="897"/>
      <c r="X651" s="897"/>
      <c r="Y651" s="897"/>
    </row>
    <row r="652" spans="1:25" ht="12.75" customHeight="1">
      <c r="A652" s="913"/>
      <c r="B652" s="903"/>
      <c r="C652" s="904"/>
      <c r="D652" s="895"/>
      <c r="E652" s="908"/>
      <c r="F652" s="908"/>
      <c r="G652" s="897"/>
      <c r="H652" s="904"/>
      <c r="I652" s="895"/>
      <c r="J652" s="908"/>
      <c r="K652" s="908"/>
      <c r="L652" s="897"/>
      <c r="M652" s="904"/>
      <c r="N652" s="895"/>
      <c r="O652" s="908"/>
      <c r="P652" s="908"/>
      <c r="Q652" s="897"/>
      <c r="R652" s="904"/>
      <c r="S652" s="895"/>
      <c r="T652" s="908"/>
      <c r="U652" s="908"/>
      <c r="V652" s="897"/>
      <c r="W652" s="897"/>
      <c r="X652" s="897"/>
      <c r="Y652" s="897"/>
    </row>
    <row r="653" spans="1:25" ht="12.75" customHeight="1">
      <c r="A653" s="913"/>
      <c r="B653" s="903"/>
      <c r="C653" s="904"/>
      <c r="D653" s="895"/>
      <c r="E653" s="908"/>
      <c r="F653" s="908"/>
      <c r="G653" s="897"/>
      <c r="H653" s="904"/>
      <c r="I653" s="895"/>
      <c r="J653" s="908"/>
      <c r="K653" s="908"/>
      <c r="L653" s="897"/>
      <c r="M653" s="904"/>
      <c r="N653" s="895"/>
      <c r="O653" s="908"/>
      <c r="P653" s="908"/>
      <c r="Q653" s="897"/>
      <c r="R653" s="904"/>
      <c r="S653" s="895"/>
      <c r="T653" s="908"/>
      <c r="U653" s="908"/>
      <c r="V653" s="897"/>
      <c r="W653" s="897"/>
      <c r="X653" s="897"/>
      <c r="Y653" s="897"/>
    </row>
    <row r="654" spans="1:25" ht="12.75" customHeight="1">
      <c r="A654" s="913"/>
      <c r="B654" s="903"/>
      <c r="C654" s="904"/>
      <c r="D654" s="895"/>
      <c r="E654" s="908"/>
      <c r="F654" s="908"/>
      <c r="G654" s="897"/>
      <c r="H654" s="904"/>
      <c r="I654" s="895"/>
      <c r="J654" s="908"/>
      <c r="K654" s="908"/>
      <c r="L654" s="897"/>
      <c r="M654" s="904"/>
      <c r="N654" s="895"/>
      <c r="O654" s="908"/>
      <c r="P654" s="908"/>
      <c r="Q654" s="897"/>
      <c r="R654" s="904"/>
      <c r="S654" s="895"/>
      <c r="T654" s="908"/>
      <c r="U654" s="908"/>
      <c r="V654" s="897"/>
      <c r="W654" s="897"/>
      <c r="X654" s="897"/>
      <c r="Y654" s="897"/>
    </row>
    <row r="655" spans="1:25" ht="12.75" customHeight="1">
      <c r="A655" s="913"/>
      <c r="B655" s="903"/>
      <c r="C655" s="904"/>
      <c r="D655" s="895"/>
      <c r="E655" s="908"/>
      <c r="F655" s="908"/>
      <c r="G655" s="897"/>
      <c r="H655" s="904"/>
      <c r="I655" s="895"/>
      <c r="J655" s="908"/>
      <c r="K655" s="908"/>
      <c r="L655" s="897"/>
      <c r="M655" s="904"/>
      <c r="N655" s="895"/>
      <c r="O655" s="908"/>
      <c r="P655" s="908"/>
      <c r="Q655" s="897"/>
      <c r="R655" s="904"/>
      <c r="S655" s="895"/>
      <c r="T655" s="908"/>
      <c r="U655" s="908"/>
      <c r="V655" s="897"/>
      <c r="W655" s="897"/>
      <c r="X655" s="897"/>
      <c r="Y655" s="897"/>
    </row>
    <row r="656" spans="1:25" ht="12.75" customHeight="1">
      <c r="A656" s="913"/>
      <c r="B656" s="903"/>
      <c r="C656" s="904"/>
      <c r="D656" s="895"/>
      <c r="E656" s="908"/>
      <c r="F656" s="908"/>
      <c r="G656" s="897"/>
      <c r="H656" s="904"/>
      <c r="I656" s="895"/>
      <c r="J656" s="908"/>
      <c r="K656" s="908"/>
      <c r="L656" s="897"/>
      <c r="M656" s="904"/>
      <c r="N656" s="895"/>
      <c r="O656" s="908"/>
      <c r="P656" s="908"/>
      <c r="Q656" s="897"/>
      <c r="R656" s="904"/>
      <c r="S656" s="895"/>
      <c r="T656" s="908"/>
      <c r="U656" s="908"/>
      <c r="V656" s="897"/>
      <c r="W656" s="897"/>
      <c r="X656" s="897"/>
      <c r="Y656" s="897"/>
    </row>
    <row r="657" spans="1:25" ht="12.75" customHeight="1">
      <c r="A657" s="913"/>
      <c r="B657" s="903"/>
      <c r="C657" s="904"/>
      <c r="D657" s="895"/>
      <c r="E657" s="908"/>
      <c r="F657" s="908"/>
      <c r="G657" s="897"/>
      <c r="H657" s="904"/>
      <c r="I657" s="895"/>
      <c r="J657" s="908"/>
      <c r="K657" s="908"/>
      <c r="L657" s="897"/>
      <c r="M657" s="904"/>
      <c r="N657" s="895"/>
      <c r="O657" s="908"/>
      <c r="P657" s="908"/>
      <c r="Q657" s="897"/>
      <c r="R657" s="904"/>
      <c r="S657" s="895"/>
      <c r="T657" s="908"/>
      <c r="U657" s="908"/>
      <c r="V657" s="897"/>
      <c r="W657" s="897"/>
      <c r="X657" s="897"/>
      <c r="Y657" s="897"/>
    </row>
    <row r="658" spans="1:25" ht="12.75" customHeight="1">
      <c r="A658" s="913"/>
      <c r="B658" s="903"/>
      <c r="C658" s="904"/>
      <c r="D658" s="895"/>
      <c r="E658" s="908"/>
      <c r="F658" s="908"/>
      <c r="G658" s="897"/>
      <c r="H658" s="904"/>
      <c r="I658" s="895"/>
      <c r="J658" s="908"/>
      <c r="K658" s="908"/>
      <c r="L658" s="897"/>
      <c r="M658" s="904"/>
      <c r="N658" s="895"/>
      <c r="O658" s="908"/>
      <c r="P658" s="908"/>
      <c r="Q658" s="897"/>
      <c r="R658" s="904"/>
      <c r="S658" s="895"/>
      <c r="T658" s="908"/>
      <c r="U658" s="908"/>
      <c r="V658" s="897"/>
      <c r="W658" s="897"/>
      <c r="X658" s="897"/>
      <c r="Y658" s="897"/>
    </row>
    <row r="659" spans="1:25" ht="12.75" customHeight="1">
      <c r="A659" s="913"/>
      <c r="B659" s="903"/>
      <c r="C659" s="904"/>
      <c r="D659" s="895"/>
      <c r="E659" s="908"/>
      <c r="F659" s="908"/>
      <c r="G659" s="897"/>
      <c r="H659" s="904"/>
      <c r="I659" s="895"/>
      <c r="J659" s="908"/>
      <c r="K659" s="908"/>
      <c r="L659" s="897"/>
      <c r="M659" s="904"/>
      <c r="N659" s="895"/>
      <c r="O659" s="908"/>
      <c r="P659" s="908"/>
      <c r="Q659" s="897"/>
      <c r="R659" s="904"/>
      <c r="S659" s="895"/>
      <c r="T659" s="908"/>
      <c r="U659" s="908"/>
      <c r="V659" s="897"/>
      <c r="W659" s="897"/>
      <c r="X659" s="897"/>
      <c r="Y659" s="897"/>
    </row>
    <row r="660" spans="1:25" ht="12.75" customHeight="1">
      <c r="A660" s="913"/>
      <c r="B660" s="903"/>
      <c r="C660" s="904"/>
      <c r="D660" s="895"/>
      <c r="E660" s="908"/>
      <c r="F660" s="908"/>
      <c r="G660" s="897"/>
      <c r="H660" s="904"/>
      <c r="I660" s="895"/>
      <c r="J660" s="908"/>
      <c r="K660" s="908"/>
      <c r="L660" s="897"/>
      <c r="M660" s="904"/>
      <c r="N660" s="895"/>
      <c r="O660" s="908"/>
      <c r="P660" s="908"/>
      <c r="Q660" s="897"/>
      <c r="R660" s="904"/>
      <c r="S660" s="895"/>
      <c r="T660" s="908"/>
      <c r="U660" s="908"/>
      <c r="V660" s="897"/>
      <c r="W660" s="897"/>
      <c r="X660" s="897"/>
      <c r="Y660" s="897"/>
    </row>
    <row r="661" spans="1:25" ht="12.75" customHeight="1">
      <c r="A661" s="913"/>
      <c r="B661" s="903"/>
      <c r="C661" s="904"/>
      <c r="D661" s="895"/>
      <c r="E661" s="908"/>
      <c r="F661" s="908"/>
      <c r="G661" s="897"/>
      <c r="H661" s="904"/>
      <c r="I661" s="895"/>
      <c r="J661" s="908"/>
      <c r="K661" s="908"/>
      <c r="L661" s="897"/>
      <c r="M661" s="904"/>
      <c r="N661" s="895"/>
      <c r="O661" s="908"/>
      <c r="P661" s="908"/>
      <c r="Q661" s="897"/>
      <c r="R661" s="904"/>
      <c r="S661" s="895"/>
      <c r="T661" s="908"/>
      <c r="U661" s="908"/>
      <c r="V661" s="897"/>
      <c r="W661" s="897"/>
      <c r="X661" s="897"/>
      <c r="Y661" s="897"/>
    </row>
    <row r="662" spans="1:25" ht="12.75" customHeight="1">
      <c r="A662" s="913"/>
      <c r="B662" s="903"/>
      <c r="C662" s="904"/>
      <c r="D662" s="895"/>
      <c r="E662" s="908"/>
      <c r="F662" s="908"/>
      <c r="G662" s="897"/>
      <c r="H662" s="904"/>
      <c r="I662" s="895"/>
      <c r="J662" s="908"/>
      <c r="K662" s="908"/>
      <c r="L662" s="897"/>
      <c r="M662" s="904"/>
      <c r="N662" s="895"/>
      <c r="O662" s="908"/>
      <c r="P662" s="908"/>
      <c r="Q662" s="897"/>
      <c r="R662" s="904"/>
      <c r="S662" s="895"/>
      <c r="T662" s="908"/>
      <c r="U662" s="908"/>
      <c r="V662" s="897"/>
      <c r="W662" s="897"/>
      <c r="X662" s="897"/>
      <c r="Y662" s="897"/>
    </row>
    <row r="663" spans="1:25" ht="12.75" customHeight="1">
      <c r="A663" s="913"/>
      <c r="B663" s="903"/>
      <c r="C663" s="904"/>
      <c r="D663" s="895"/>
      <c r="E663" s="908"/>
      <c r="F663" s="908"/>
      <c r="G663" s="897"/>
      <c r="H663" s="904"/>
      <c r="I663" s="895"/>
      <c r="J663" s="908"/>
      <c r="K663" s="908"/>
      <c r="L663" s="897"/>
      <c r="M663" s="904"/>
      <c r="N663" s="895"/>
      <c r="O663" s="908"/>
      <c r="P663" s="908"/>
      <c r="Q663" s="897"/>
      <c r="R663" s="904"/>
      <c r="S663" s="895"/>
      <c r="T663" s="908"/>
      <c r="U663" s="908"/>
      <c r="V663" s="897"/>
      <c r="W663" s="897"/>
      <c r="X663" s="897"/>
      <c r="Y663" s="897"/>
    </row>
    <row r="664" spans="1:25" ht="12.75" customHeight="1">
      <c r="A664" s="913"/>
      <c r="B664" s="903"/>
      <c r="C664" s="904"/>
      <c r="D664" s="895"/>
      <c r="E664" s="908"/>
      <c r="F664" s="908"/>
      <c r="G664" s="897"/>
      <c r="H664" s="904"/>
      <c r="I664" s="895"/>
      <c r="J664" s="908"/>
      <c r="K664" s="908"/>
      <c r="L664" s="897"/>
      <c r="M664" s="904"/>
      <c r="N664" s="895"/>
      <c r="O664" s="908"/>
      <c r="P664" s="908"/>
      <c r="Q664" s="897"/>
      <c r="R664" s="904"/>
      <c r="S664" s="895"/>
      <c r="T664" s="908"/>
      <c r="U664" s="908"/>
      <c r="V664" s="897"/>
      <c r="W664" s="897"/>
      <c r="X664" s="897"/>
      <c r="Y664" s="897"/>
    </row>
    <row r="665" spans="1:25" ht="12.75" customHeight="1">
      <c r="A665" s="913"/>
      <c r="B665" s="903"/>
      <c r="C665" s="904"/>
      <c r="D665" s="895"/>
      <c r="E665" s="908"/>
      <c r="F665" s="908"/>
      <c r="G665" s="897"/>
      <c r="H665" s="904"/>
      <c r="I665" s="895"/>
      <c r="J665" s="908"/>
      <c r="K665" s="908"/>
      <c r="L665" s="897"/>
      <c r="M665" s="904"/>
      <c r="N665" s="895"/>
      <c r="O665" s="908"/>
      <c r="P665" s="908"/>
      <c r="Q665" s="897"/>
      <c r="R665" s="904"/>
      <c r="S665" s="895"/>
      <c r="T665" s="908"/>
      <c r="U665" s="908"/>
      <c r="V665" s="897"/>
      <c r="W665" s="897"/>
      <c r="X665" s="897"/>
      <c r="Y665" s="897"/>
    </row>
    <row r="666" spans="1:25" ht="12.75" customHeight="1">
      <c r="A666" s="913"/>
      <c r="B666" s="903"/>
      <c r="C666" s="904"/>
      <c r="D666" s="895"/>
      <c r="E666" s="908"/>
      <c r="F666" s="908"/>
      <c r="G666" s="897"/>
      <c r="H666" s="904"/>
      <c r="I666" s="895"/>
      <c r="J666" s="908"/>
      <c r="K666" s="908"/>
      <c r="L666" s="897"/>
      <c r="M666" s="904"/>
      <c r="N666" s="895"/>
      <c r="O666" s="908"/>
      <c r="P666" s="908"/>
      <c r="Q666" s="897"/>
      <c r="R666" s="904"/>
      <c r="S666" s="895"/>
      <c r="T666" s="908"/>
      <c r="U666" s="908"/>
      <c r="V666" s="897"/>
      <c r="W666" s="897"/>
      <c r="X666" s="897"/>
      <c r="Y666" s="897"/>
    </row>
    <row r="667" spans="1:25" ht="12.75" customHeight="1">
      <c r="A667" s="913"/>
      <c r="B667" s="903"/>
      <c r="C667" s="904"/>
      <c r="D667" s="895"/>
      <c r="E667" s="908"/>
      <c r="F667" s="908"/>
      <c r="G667" s="897"/>
      <c r="H667" s="904"/>
      <c r="I667" s="895"/>
      <c r="J667" s="908"/>
      <c r="K667" s="908"/>
      <c r="L667" s="897"/>
      <c r="M667" s="904"/>
      <c r="N667" s="895"/>
      <c r="O667" s="908"/>
      <c r="P667" s="908"/>
      <c r="Q667" s="897"/>
      <c r="R667" s="904"/>
      <c r="S667" s="895"/>
      <c r="T667" s="908"/>
      <c r="U667" s="908"/>
      <c r="V667" s="897"/>
      <c r="W667" s="897"/>
      <c r="X667" s="897"/>
      <c r="Y667" s="897"/>
    </row>
    <row r="668" spans="1:25" ht="12.75" customHeight="1">
      <c r="A668" s="913"/>
      <c r="B668" s="903"/>
      <c r="C668" s="904"/>
      <c r="D668" s="895"/>
      <c r="E668" s="908"/>
      <c r="F668" s="908"/>
      <c r="G668" s="897"/>
      <c r="H668" s="904"/>
      <c r="I668" s="895"/>
      <c r="J668" s="908"/>
      <c r="K668" s="908"/>
      <c r="L668" s="897"/>
      <c r="M668" s="904"/>
      <c r="N668" s="895"/>
      <c r="O668" s="908"/>
      <c r="P668" s="908"/>
      <c r="Q668" s="897"/>
      <c r="R668" s="904"/>
      <c r="S668" s="895"/>
      <c r="T668" s="908"/>
      <c r="U668" s="908"/>
      <c r="V668" s="897"/>
      <c r="W668" s="897"/>
      <c r="X668" s="897"/>
      <c r="Y668" s="897"/>
    </row>
    <row r="669" spans="1:25" ht="12.75" customHeight="1">
      <c r="A669" s="913"/>
      <c r="B669" s="903"/>
      <c r="C669" s="904"/>
      <c r="D669" s="895"/>
      <c r="E669" s="908"/>
      <c r="F669" s="908"/>
      <c r="G669" s="897"/>
      <c r="H669" s="904"/>
      <c r="I669" s="895"/>
      <c r="J669" s="908"/>
      <c r="K669" s="908"/>
      <c r="L669" s="897"/>
      <c r="M669" s="904"/>
      <c r="N669" s="895"/>
      <c r="O669" s="908"/>
      <c r="P669" s="908"/>
      <c r="Q669" s="897"/>
      <c r="R669" s="904"/>
      <c r="S669" s="895"/>
      <c r="T669" s="908"/>
      <c r="U669" s="908"/>
      <c r="V669" s="897"/>
      <c r="W669" s="897"/>
      <c r="X669" s="897"/>
      <c r="Y669" s="897"/>
    </row>
    <row r="670" spans="1:25" ht="12.75" customHeight="1">
      <c r="A670" s="913"/>
      <c r="B670" s="903"/>
      <c r="C670" s="904"/>
      <c r="D670" s="895"/>
      <c r="E670" s="908"/>
      <c r="F670" s="908"/>
      <c r="G670" s="897"/>
      <c r="H670" s="904"/>
      <c r="I670" s="895"/>
      <c r="J670" s="908"/>
      <c r="K670" s="908"/>
      <c r="L670" s="897"/>
      <c r="M670" s="904"/>
      <c r="N670" s="895"/>
      <c r="O670" s="908"/>
      <c r="P670" s="908"/>
      <c r="Q670" s="897"/>
      <c r="R670" s="904"/>
      <c r="S670" s="895"/>
      <c r="T670" s="908"/>
      <c r="U670" s="908"/>
      <c r="V670" s="897"/>
      <c r="W670" s="897"/>
      <c r="X670" s="897"/>
      <c r="Y670" s="897"/>
    </row>
    <row r="671" spans="1:25" ht="12.75" customHeight="1">
      <c r="A671" s="913"/>
      <c r="B671" s="903"/>
      <c r="C671" s="904"/>
      <c r="D671" s="895"/>
      <c r="E671" s="908"/>
      <c r="F671" s="908"/>
      <c r="G671" s="897"/>
      <c r="H671" s="904"/>
      <c r="I671" s="895"/>
      <c r="J671" s="908"/>
      <c r="K671" s="908"/>
      <c r="L671" s="897"/>
      <c r="M671" s="904"/>
      <c r="N671" s="895"/>
      <c r="O671" s="908"/>
      <c r="P671" s="908"/>
      <c r="Q671" s="897"/>
      <c r="R671" s="904"/>
      <c r="S671" s="895"/>
      <c r="T671" s="908"/>
      <c r="U671" s="908"/>
      <c r="V671" s="897"/>
      <c r="W671" s="897"/>
      <c r="X671" s="897"/>
      <c r="Y671" s="897"/>
    </row>
    <row r="672" spans="1:25" ht="12.75" customHeight="1">
      <c r="A672" s="913"/>
      <c r="B672" s="903"/>
      <c r="C672" s="904"/>
      <c r="D672" s="895"/>
      <c r="E672" s="908"/>
      <c r="F672" s="908"/>
      <c r="G672" s="897"/>
      <c r="H672" s="904"/>
      <c r="I672" s="895"/>
      <c r="J672" s="908"/>
      <c r="K672" s="908"/>
      <c r="L672" s="897"/>
      <c r="M672" s="904"/>
      <c r="N672" s="895"/>
      <c r="O672" s="908"/>
      <c r="P672" s="908"/>
      <c r="Q672" s="897"/>
      <c r="R672" s="904"/>
      <c r="S672" s="895"/>
      <c r="T672" s="908"/>
      <c r="U672" s="908"/>
      <c r="V672" s="897"/>
      <c r="W672" s="897"/>
      <c r="X672" s="897"/>
      <c r="Y672" s="897"/>
    </row>
    <row r="673" spans="1:25" ht="12.75" customHeight="1">
      <c r="A673" s="913"/>
      <c r="B673" s="903"/>
      <c r="C673" s="904"/>
      <c r="D673" s="895"/>
      <c r="E673" s="908"/>
      <c r="F673" s="908"/>
      <c r="G673" s="897"/>
      <c r="H673" s="904"/>
      <c r="I673" s="895"/>
      <c r="J673" s="908"/>
      <c r="K673" s="908"/>
      <c r="L673" s="897"/>
      <c r="M673" s="904"/>
      <c r="N673" s="895"/>
      <c r="O673" s="908"/>
      <c r="P673" s="908"/>
      <c r="Q673" s="897"/>
      <c r="R673" s="904"/>
      <c r="S673" s="895"/>
      <c r="T673" s="908"/>
      <c r="U673" s="908"/>
      <c r="V673" s="897"/>
      <c r="W673" s="897"/>
      <c r="X673" s="897"/>
      <c r="Y673" s="897"/>
    </row>
    <row r="674" spans="1:25" ht="12.75" customHeight="1">
      <c r="A674" s="913"/>
      <c r="B674" s="903"/>
      <c r="C674" s="904"/>
      <c r="D674" s="895"/>
      <c r="E674" s="908"/>
      <c r="F674" s="908"/>
      <c r="G674" s="897"/>
      <c r="H674" s="904"/>
      <c r="I674" s="895"/>
      <c r="J674" s="908"/>
      <c r="K674" s="908"/>
      <c r="L674" s="897"/>
      <c r="M674" s="904"/>
      <c r="N674" s="895"/>
      <c r="O674" s="908"/>
      <c r="P674" s="908"/>
      <c r="Q674" s="897"/>
      <c r="R674" s="904"/>
      <c r="S674" s="895"/>
      <c r="T674" s="908"/>
      <c r="U674" s="908"/>
      <c r="V674" s="897"/>
      <c r="W674" s="897"/>
      <c r="X674" s="897"/>
      <c r="Y674" s="897"/>
    </row>
    <row r="675" spans="1:25" ht="12.75" customHeight="1">
      <c r="A675" s="913"/>
      <c r="B675" s="903"/>
      <c r="C675" s="904"/>
      <c r="D675" s="895"/>
      <c r="E675" s="908"/>
      <c r="F675" s="908"/>
      <c r="G675" s="897"/>
      <c r="H675" s="904"/>
      <c r="I675" s="895"/>
      <c r="J675" s="908"/>
      <c r="K675" s="908"/>
      <c r="L675" s="897"/>
      <c r="M675" s="904"/>
      <c r="N675" s="895"/>
      <c r="O675" s="908"/>
      <c r="P675" s="908"/>
      <c r="Q675" s="897"/>
      <c r="R675" s="904"/>
      <c r="S675" s="895"/>
      <c r="T675" s="908"/>
      <c r="U675" s="908"/>
      <c r="V675" s="897"/>
      <c r="W675" s="897"/>
      <c r="X675" s="897"/>
      <c r="Y675" s="897"/>
    </row>
    <row r="676" spans="1:25" ht="12.75" customHeight="1">
      <c r="A676" s="913"/>
      <c r="B676" s="903"/>
      <c r="C676" s="904"/>
      <c r="D676" s="895"/>
      <c r="E676" s="908"/>
      <c r="F676" s="908"/>
      <c r="G676" s="897"/>
      <c r="H676" s="904"/>
      <c r="I676" s="895"/>
      <c r="J676" s="908"/>
      <c r="K676" s="908"/>
      <c r="L676" s="897"/>
      <c r="M676" s="904"/>
      <c r="N676" s="895"/>
      <c r="O676" s="908"/>
      <c r="P676" s="908"/>
      <c r="Q676" s="897"/>
      <c r="R676" s="904"/>
      <c r="S676" s="895"/>
      <c r="T676" s="908"/>
      <c r="U676" s="908"/>
      <c r="V676" s="897"/>
      <c r="W676" s="897"/>
      <c r="X676" s="897"/>
      <c r="Y676" s="897"/>
    </row>
    <row r="677" spans="1:25" ht="12.75" customHeight="1">
      <c r="A677" s="913"/>
      <c r="B677" s="903"/>
      <c r="C677" s="904"/>
      <c r="D677" s="895"/>
      <c r="E677" s="908"/>
      <c r="F677" s="908"/>
      <c r="G677" s="897"/>
      <c r="H677" s="904"/>
      <c r="I677" s="895"/>
      <c r="J677" s="908"/>
      <c r="K677" s="908"/>
      <c r="L677" s="897"/>
      <c r="M677" s="904"/>
      <c r="N677" s="895"/>
      <c r="O677" s="908"/>
      <c r="P677" s="908"/>
      <c r="Q677" s="897"/>
      <c r="R677" s="904"/>
      <c r="S677" s="895"/>
      <c r="T677" s="908"/>
      <c r="U677" s="908"/>
      <c r="V677" s="897"/>
      <c r="W677" s="897"/>
      <c r="X677" s="897"/>
      <c r="Y677" s="897"/>
    </row>
    <row r="678" spans="1:25" ht="12.75" customHeight="1">
      <c r="A678" s="913"/>
      <c r="B678" s="903"/>
      <c r="C678" s="904"/>
      <c r="D678" s="895"/>
      <c r="E678" s="908"/>
      <c r="F678" s="908"/>
      <c r="G678" s="897"/>
      <c r="H678" s="904"/>
      <c r="I678" s="895"/>
      <c r="J678" s="908"/>
      <c r="K678" s="908"/>
      <c r="L678" s="897"/>
      <c r="M678" s="904"/>
      <c r="N678" s="895"/>
      <c r="O678" s="908"/>
      <c r="P678" s="908"/>
      <c r="Q678" s="897"/>
      <c r="R678" s="904"/>
      <c r="S678" s="895"/>
      <c r="T678" s="908"/>
      <c r="U678" s="908"/>
      <c r="V678" s="897"/>
      <c r="W678" s="897"/>
      <c r="X678" s="897"/>
      <c r="Y678" s="897"/>
    </row>
    <row r="679" spans="1:25" ht="12.75" customHeight="1">
      <c r="A679" s="913"/>
      <c r="B679" s="903"/>
      <c r="C679" s="904"/>
      <c r="D679" s="895"/>
      <c r="E679" s="908"/>
      <c r="F679" s="908"/>
      <c r="G679" s="897"/>
      <c r="H679" s="904"/>
      <c r="I679" s="895"/>
      <c r="J679" s="908"/>
      <c r="K679" s="908"/>
      <c r="L679" s="897"/>
      <c r="M679" s="904"/>
      <c r="N679" s="895"/>
      <c r="O679" s="908"/>
      <c r="P679" s="908"/>
      <c r="Q679" s="897"/>
      <c r="R679" s="904"/>
      <c r="S679" s="895"/>
      <c r="T679" s="908"/>
      <c r="U679" s="908"/>
      <c r="V679" s="897"/>
      <c r="W679" s="897"/>
      <c r="X679" s="897"/>
      <c r="Y679" s="897"/>
    </row>
    <row r="680" spans="1:25" ht="12.75" customHeight="1">
      <c r="A680" s="913"/>
      <c r="B680" s="903"/>
      <c r="C680" s="904"/>
      <c r="D680" s="895"/>
      <c r="E680" s="908"/>
      <c r="F680" s="908"/>
      <c r="G680" s="897"/>
      <c r="H680" s="904"/>
      <c r="I680" s="895"/>
      <c r="J680" s="908"/>
      <c r="K680" s="908"/>
      <c r="L680" s="897"/>
      <c r="M680" s="904"/>
      <c r="N680" s="895"/>
      <c r="O680" s="908"/>
      <c r="P680" s="908"/>
      <c r="Q680" s="897"/>
      <c r="R680" s="904"/>
      <c r="S680" s="895"/>
      <c r="T680" s="908"/>
      <c r="U680" s="908"/>
      <c r="V680" s="897"/>
      <c r="W680" s="897"/>
      <c r="X680" s="897"/>
      <c r="Y680" s="897"/>
    </row>
    <row r="681" spans="1:25" ht="12.75" customHeight="1">
      <c r="A681" s="913"/>
      <c r="B681" s="903"/>
      <c r="C681" s="904"/>
      <c r="D681" s="895"/>
      <c r="E681" s="908"/>
      <c r="F681" s="908"/>
      <c r="G681" s="897"/>
      <c r="H681" s="904"/>
      <c r="I681" s="895"/>
      <c r="J681" s="908"/>
      <c r="K681" s="908"/>
      <c r="L681" s="897"/>
      <c r="M681" s="904"/>
      <c r="N681" s="895"/>
      <c r="O681" s="908"/>
      <c r="P681" s="908"/>
      <c r="Q681" s="897"/>
      <c r="R681" s="904"/>
      <c r="S681" s="895"/>
      <c r="T681" s="908"/>
      <c r="U681" s="908"/>
      <c r="V681" s="897"/>
      <c r="W681" s="897"/>
      <c r="X681" s="897"/>
      <c r="Y681" s="897"/>
    </row>
    <row r="682" spans="1:25" ht="12.75" customHeight="1">
      <c r="A682" s="913"/>
      <c r="B682" s="903"/>
      <c r="C682" s="904"/>
      <c r="D682" s="895"/>
      <c r="E682" s="908"/>
      <c r="F682" s="908"/>
      <c r="G682" s="897"/>
      <c r="H682" s="904"/>
      <c r="I682" s="895"/>
      <c r="J682" s="908"/>
      <c r="K682" s="908"/>
      <c r="L682" s="897"/>
      <c r="M682" s="904"/>
      <c r="N682" s="895"/>
      <c r="O682" s="908"/>
      <c r="P682" s="908"/>
      <c r="Q682" s="897"/>
      <c r="R682" s="904"/>
      <c r="S682" s="895"/>
      <c r="T682" s="908"/>
      <c r="U682" s="908"/>
      <c r="V682" s="897"/>
      <c r="W682" s="897"/>
      <c r="X682" s="897"/>
      <c r="Y682" s="897"/>
    </row>
    <row r="683" spans="1:25" ht="12.75" customHeight="1">
      <c r="A683" s="913"/>
      <c r="B683" s="903"/>
      <c r="C683" s="904"/>
      <c r="D683" s="895"/>
      <c r="E683" s="908"/>
      <c r="F683" s="908"/>
      <c r="G683" s="897"/>
      <c r="H683" s="904"/>
      <c r="I683" s="895"/>
      <c r="J683" s="908"/>
      <c r="K683" s="908"/>
      <c r="L683" s="897"/>
      <c r="M683" s="904"/>
      <c r="N683" s="895"/>
      <c r="O683" s="908"/>
      <c r="P683" s="908"/>
      <c r="Q683" s="897"/>
      <c r="R683" s="904"/>
      <c r="S683" s="895"/>
      <c r="T683" s="908"/>
      <c r="U683" s="908"/>
      <c r="V683" s="897"/>
      <c r="W683" s="897"/>
      <c r="X683" s="897"/>
      <c r="Y683" s="897"/>
    </row>
    <row r="684" spans="1:25" ht="12.75" customHeight="1">
      <c r="A684" s="913"/>
      <c r="B684" s="903"/>
      <c r="C684" s="904"/>
      <c r="D684" s="895"/>
      <c r="E684" s="908"/>
      <c r="F684" s="908"/>
      <c r="G684" s="897"/>
      <c r="H684" s="904"/>
      <c r="I684" s="895"/>
      <c r="J684" s="908"/>
      <c r="K684" s="908"/>
      <c r="L684" s="897"/>
      <c r="M684" s="904"/>
      <c r="N684" s="895"/>
      <c r="O684" s="908"/>
      <c r="P684" s="908"/>
      <c r="Q684" s="897"/>
      <c r="R684" s="904"/>
      <c r="S684" s="895"/>
      <c r="T684" s="908"/>
      <c r="U684" s="908"/>
      <c r="V684" s="897"/>
      <c r="W684" s="897"/>
      <c r="X684" s="897"/>
      <c r="Y684" s="897"/>
    </row>
    <row r="685" spans="1:25" ht="12.75" customHeight="1">
      <c r="A685" s="913"/>
      <c r="B685" s="903"/>
      <c r="C685" s="904"/>
      <c r="D685" s="895"/>
      <c r="E685" s="908"/>
      <c r="F685" s="908"/>
      <c r="G685" s="897"/>
      <c r="H685" s="904"/>
      <c r="I685" s="895"/>
      <c r="J685" s="908"/>
      <c r="K685" s="908"/>
      <c r="L685" s="897"/>
      <c r="M685" s="904"/>
      <c r="N685" s="895"/>
      <c r="O685" s="908"/>
      <c r="P685" s="908"/>
      <c r="Q685" s="897"/>
      <c r="R685" s="904"/>
      <c r="S685" s="895"/>
      <c r="T685" s="908"/>
      <c r="U685" s="908"/>
      <c r="V685" s="897"/>
      <c r="W685" s="897"/>
      <c r="X685" s="897"/>
      <c r="Y685" s="897"/>
    </row>
    <row r="686" spans="1:25" ht="12.75" customHeight="1">
      <c r="A686" s="913"/>
      <c r="B686" s="903"/>
      <c r="C686" s="904"/>
      <c r="D686" s="895"/>
      <c r="E686" s="908"/>
      <c r="F686" s="908"/>
      <c r="G686" s="897"/>
      <c r="H686" s="904"/>
      <c r="I686" s="895"/>
      <c r="J686" s="908"/>
      <c r="K686" s="908"/>
      <c r="L686" s="897"/>
      <c r="M686" s="904"/>
      <c r="N686" s="895"/>
      <c r="O686" s="908"/>
      <c r="P686" s="908"/>
      <c r="Q686" s="897"/>
      <c r="R686" s="904"/>
      <c r="S686" s="895"/>
      <c r="T686" s="908"/>
      <c r="U686" s="908"/>
      <c r="V686" s="897"/>
      <c r="W686" s="897"/>
      <c r="X686" s="897"/>
      <c r="Y686" s="897"/>
    </row>
    <row r="687" spans="1:25" ht="12.75" customHeight="1">
      <c r="A687" s="913"/>
      <c r="B687" s="903"/>
      <c r="C687" s="904"/>
      <c r="D687" s="895"/>
      <c r="E687" s="908"/>
      <c r="F687" s="908"/>
      <c r="G687" s="897"/>
      <c r="H687" s="904"/>
      <c r="I687" s="895"/>
      <c r="J687" s="908"/>
      <c r="K687" s="908"/>
      <c r="L687" s="897"/>
      <c r="M687" s="904"/>
      <c r="N687" s="895"/>
      <c r="O687" s="908"/>
      <c r="P687" s="908"/>
      <c r="Q687" s="897"/>
      <c r="R687" s="904"/>
      <c r="S687" s="895"/>
      <c r="T687" s="908"/>
      <c r="U687" s="908"/>
      <c r="V687" s="897"/>
      <c r="W687" s="897"/>
      <c r="X687" s="897"/>
      <c r="Y687" s="897"/>
    </row>
    <row r="688" spans="1:25" ht="12.75" customHeight="1">
      <c r="A688" s="913"/>
      <c r="B688" s="903"/>
      <c r="C688" s="904"/>
      <c r="D688" s="895"/>
      <c r="E688" s="908"/>
      <c r="F688" s="908"/>
      <c r="G688" s="897"/>
      <c r="H688" s="904"/>
      <c r="I688" s="895"/>
      <c r="J688" s="908"/>
      <c r="K688" s="908"/>
      <c r="L688" s="897"/>
      <c r="M688" s="904"/>
      <c r="N688" s="895"/>
      <c r="O688" s="908"/>
      <c r="P688" s="908"/>
      <c r="Q688" s="897"/>
      <c r="R688" s="904"/>
      <c r="S688" s="895"/>
      <c r="T688" s="908"/>
      <c r="U688" s="908"/>
      <c r="V688" s="897"/>
      <c r="W688" s="897"/>
      <c r="X688" s="897"/>
      <c r="Y688" s="897"/>
    </row>
    <row r="689" spans="1:25" ht="12.75" customHeight="1">
      <c r="A689" s="913"/>
      <c r="B689" s="903"/>
      <c r="C689" s="904"/>
      <c r="D689" s="895"/>
      <c r="E689" s="908"/>
      <c r="F689" s="908"/>
      <c r="G689" s="897"/>
      <c r="H689" s="904"/>
      <c r="I689" s="895"/>
      <c r="J689" s="908"/>
      <c r="K689" s="908"/>
      <c r="L689" s="897"/>
      <c r="M689" s="904"/>
      <c r="N689" s="895"/>
      <c r="O689" s="908"/>
      <c r="P689" s="908"/>
      <c r="Q689" s="897"/>
      <c r="R689" s="904"/>
      <c r="S689" s="895"/>
      <c r="T689" s="908"/>
      <c r="U689" s="908"/>
      <c r="V689" s="897"/>
      <c r="W689" s="897"/>
      <c r="X689" s="897"/>
      <c r="Y689" s="897"/>
    </row>
    <row r="690" spans="1:25" ht="12.75" customHeight="1">
      <c r="A690" s="913"/>
      <c r="B690" s="903"/>
      <c r="C690" s="904"/>
      <c r="D690" s="895"/>
      <c r="E690" s="908"/>
      <c r="F690" s="908"/>
      <c r="G690" s="897"/>
      <c r="H690" s="904"/>
      <c r="I690" s="895"/>
      <c r="J690" s="908"/>
      <c r="K690" s="908"/>
      <c r="L690" s="897"/>
      <c r="M690" s="904"/>
      <c r="N690" s="895"/>
      <c r="O690" s="908"/>
      <c r="P690" s="908"/>
      <c r="Q690" s="897"/>
      <c r="R690" s="904"/>
      <c r="S690" s="895"/>
      <c r="T690" s="908"/>
      <c r="U690" s="908"/>
      <c r="V690" s="897"/>
      <c r="W690" s="897"/>
      <c r="X690" s="897"/>
      <c r="Y690" s="897"/>
    </row>
    <row r="691" spans="1:25" ht="12.75" customHeight="1">
      <c r="A691" s="913"/>
      <c r="B691" s="903"/>
      <c r="C691" s="904"/>
      <c r="D691" s="895"/>
      <c r="E691" s="908"/>
      <c r="F691" s="908"/>
      <c r="G691" s="897"/>
      <c r="H691" s="904"/>
      <c r="I691" s="895"/>
      <c r="J691" s="908"/>
      <c r="K691" s="908"/>
      <c r="L691" s="897"/>
      <c r="M691" s="904"/>
      <c r="N691" s="895"/>
      <c r="O691" s="908"/>
      <c r="P691" s="908"/>
      <c r="Q691" s="897"/>
      <c r="R691" s="904"/>
      <c r="S691" s="895"/>
      <c r="T691" s="908"/>
      <c r="U691" s="908"/>
      <c r="V691" s="897"/>
      <c r="W691" s="897"/>
      <c r="X691" s="897"/>
      <c r="Y691" s="897"/>
    </row>
    <row r="692" spans="1:25" ht="12.75" customHeight="1">
      <c r="A692" s="913"/>
      <c r="B692" s="903"/>
      <c r="C692" s="904"/>
      <c r="D692" s="895"/>
      <c r="E692" s="908"/>
      <c r="F692" s="908"/>
      <c r="G692" s="897"/>
      <c r="H692" s="904"/>
      <c r="I692" s="895"/>
      <c r="J692" s="908"/>
      <c r="K692" s="908"/>
      <c r="L692" s="897"/>
      <c r="M692" s="904"/>
      <c r="N692" s="895"/>
      <c r="O692" s="908"/>
      <c r="P692" s="908"/>
      <c r="Q692" s="897"/>
      <c r="R692" s="904"/>
      <c r="S692" s="895"/>
      <c r="T692" s="908"/>
      <c r="U692" s="908"/>
      <c r="V692" s="897"/>
      <c r="W692" s="897"/>
      <c r="X692" s="897"/>
      <c r="Y692" s="897"/>
    </row>
    <row r="693" spans="1:25" ht="12.75" customHeight="1">
      <c r="A693" s="913"/>
      <c r="B693" s="903"/>
      <c r="C693" s="904"/>
      <c r="D693" s="895"/>
      <c r="E693" s="908"/>
      <c r="F693" s="908"/>
      <c r="G693" s="897"/>
      <c r="H693" s="904"/>
      <c r="I693" s="895"/>
      <c r="J693" s="908"/>
      <c r="K693" s="908"/>
      <c r="L693" s="897"/>
      <c r="M693" s="904"/>
      <c r="N693" s="895"/>
      <c r="O693" s="908"/>
      <c r="P693" s="908"/>
      <c r="Q693" s="897"/>
      <c r="R693" s="904"/>
      <c r="S693" s="895"/>
      <c r="T693" s="908"/>
      <c r="U693" s="908"/>
      <c r="V693" s="897"/>
      <c r="W693" s="897"/>
      <c r="X693" s="897"/>
      <c r="Y693" s="897"/>
    </row>
    <row r="694" spans="1:25" ht="12.75" customHeight="1">
      <c r="A694" s="913"/>
      <c r="B694" s="903"/>
      <c r="C694" s="904"/>
      <c r="D694" s="895"/>
      <c r="E694" s="908"/>
      <c r="F694" s="908"/>
      <c r="G694" s="897"/>
      <c r="H694" s="904"/>
      <c r="I694" s="895"/>
      <c r="J694" s="908"/>
      <c r="K694" s="908"/>
      <c r="L694" s="897"/>
      <c r="M694" s="904"/>
      <c r="N694" s="895"/>
      <c r="O694" s="908"/>
      <c r="P694" s="908"/>
      <c r="Q694" s="897"/>
      <c r="R694" s="904"/>
      <c r="S694" s="895"/>
      <c r="T694" s="908"/>
      <c r="U694" s="908"/>
      <c r="V694" s="897"/>
      <c r="W694" s="897"/>
      <c r="X694" s="897"/>
      <c r="Y694" s="897"/>
    </row>
    <row r="695" spans="1:25" ht="12.75" customHeight="1">
      <c r="A695" s="913"/>
      <c r="B695" s="903"/>
      <c r="C695" s="904"/>
      <c r="D695" s="895"/>
      <c r="E695" s="908"/>
      <c r="F695" s="908"/>
      <c r="G695" s="897"/>
      <c r="H695" s="904"/>
      <c r="I695" s="895"/>
      <c r="J695" s="908"/>
      <c r="K695" s="908"/>
      <c r="L695" s="897"/>
      <c r="M695" s="904"/>
      <c r="N695" s="895"/>
      <c r="O695" s="908"/>
      <c r="P695" s="908"/>
      <c r="Q695" s="897"/>
      <c r="R695" s="904"/>
      <c r="S695" s="895"/>
      <c r="T695" s="908"/>
      <c r="U695" s="908"/>
      <c r="V695" s="897"/>
      <c r="W695" s="897"/>
      <c r="X695" s="897"/>
      <c r="Y695" s="897"/>
    </row>
    <row r="696" spans="1:25" ht="12.75" customHeight="1">
      <c r="A696" s="913"/>
      <c r="B696" s="903"/>
      <c r="C696" s="904"/>
      <c r="D696" s="895"/>
      <c r="E696" s="908"/>
      <c r="F696" s="908"/>
      <c r="G696" s="897"/>
      <c r="H696" s="904"/>
      <c r="I696" s="895"/>
      <c r="J696" s="908"/>
      <c r="K696" s="908"/>
      <c r="L696" s="897"/>
      <c r="M696" s="904"/>
      <c r="N696" s="895"/>
      <c r="O696" s="908"/>
      <c r="P696" s="908"/>
      <c r="Q696" s="897"/>
      <c r="R696" s="904"/>
      <c r="S696" s="895"/>
      <c r="T696" s="908"/>
      <c r="U696" s="908"/>
      <c r="V696" s="897"/>
      <c r="W696" s="897"/>
      <c r="X696" s="897"/>
      <c r="Y696" s="897"/>
    </row>
    <row r="697" spans="1:25" ht="12.75" customHeight="1">
      <c r="A697" s="913"/>
      <c r="B697" s="903"/>
      <c r="C697" s="904"/>
      <c r="D697" s="895"/>
      <c r="E697" s="908"/>
      <c r="F697" s="908"/>
      <c r="G697" s="897"/>
      <c r="H697" s="904"/>
      <c r="I697" s="895"/>
      <c r="J697" s="908"/>
      <c r="K697" s="908"/>
      <c r="L697" s="897"/>
      <c r="M697" s="904"/>
      <c r="N697" s="895"/>
      <c r="O697" s="908"/>
      <c r="P697" s="908"/>
      <c r="Q697" s="897"/>
      <c r="R697" s="904"/>
      <c r="S697" s="895"/>
      <c r="T697" s="908"/>
      <c r="U697" s="908"/>
      <c r="V697" s="897"/>
      <c r="W697" s="897"/>
      <c r="X697" s="897"/>
      <c r="Y697" s="897"/>
    </row>
    <row r="698" spans="1:25" ht="12.75" customHeight="1">
      <c r="A698" s="913"/>
      <c r="B698" s="903"/>
      <c r="C698" s="904"/>
      <c r="D698" s="895"/>
      <c r="E698" s="908"/>
      <c r="F698" s="908"/>
      <c r="G698" s="897"/>
      <c r="H698" s="904"/>
      <c r="I698" s="895"/>
      <c r="J698" s="908"/>
      <c r="K698" s="908"/>
      <c r="L698" s="897"/>
      <c r="M698" s="904"/>
      <c r="N698" s="895"/>
      <c r="O698" s="908"/>
      <c r="P698" s="908"/>
      <c r="Q698" s="897"/>
      <c r="R698" s="904"/>
      <c r="S698" s="895"/>
      <c r="T698" s="908"/>
      <c r="U698" s="908"/>
      <c r="V698" s="897"/>
      <c r="W698" s="897"/>
      <c r="X698" s="897"/>
      <c r="Y698" s="897"/>
    </row>
    <row r="699" spans="1:25" ht="12.75" customHeight="1">
      <c r="A699" s="913"/>
      <c r="B699" s="903"/>
      <c r="C699" s="904"/>
      <c r="D699" s="895"/>
      <c r="E699" s="908"/>
      <c r="F699" s="908"/>
      <c r="G699" s="897"/>
      <c r="H699" s="904"/>
      <c r="I699" s="895"/>
      <c r="J699" s="908"/>
      <c r="K699" s="908"/>
      <c r="L699" s="897"/>
      <c r="M699" s="904"/>
      <c r="N699" s="895"/>
      <c r="O699" s="908"/>
      <c r="P699" s="908"/>
      <c r="Q699" s="897"/>
      <c r="R699" s="904"/>
      <c r="S699" s="895"/>
      <c r="T699" s="908"/>
      <c r="U699" s="908"/>
      <c r="V699" s="897"/>
      <c r="W699" s="897"/>
      <c r="X699" s="897"/>
      <c r="Y699" s="897"/>
    </row>
    <row r="700" spans="1:25" ht="12.75" customHeight="1">
      <c r="A700" s="913"/>
      <c r="B700" s="903"/>
      <c r="C700" s="904"/>
      <c r="D700" s="895"/>
      <c r="E700" s="908"/>
      <c r="F700" s="908"/>
      <c r="G700" s="897"/>
      <c r="H700" s="904"/>
      <c r="I700" s="895"/>
      <c r="J700" s="908"/>
      <c r="K700" s="908"/>
      <c r="L700" s="897"/>
      <c r="M700" s="904"/>
      <c r="N700" s="895"/>
      <c r="O700" s="908"/>
      <c r="P700" s="908"/>
      <c r="Q700" s="897"/>
      <c r="R700" s="904"/>
      <c r="S700" s="895"/>
      <c r="T700" s="908"/>
      <c r="U700" s="908"/>
      <c r="V700" s="897"/>
      <c r="W700" s="897"/>
      <c r="X700" s="897"/>
      <c r="Y700" s="897"/>
    </row>
    <row r="701" spans="1:25" ht="12.75" customHeight="1">
      <c r="A701" s="913"/>
      <c r="B701" s="903"/>
      <c r="C701" s="904"/>
      <c r="D701" s="895"/>
      <c r="E701" s="908"/>
      <c r="F701" s="908"/>
      <c r="G701" s="897"/>
      <c r="H701" s="904"/>
      <c r="I701" s="895"/>
      <c r="J701" s="908"/>
      <c r="K701" s="908"/>
      <c r="L701" s="897"/>
      <c r="M701" s="904"/>
      <c r="N701" s="895"/>
      <c r="O701" s="908"/>
      <c r="P701" s="908"/>
      <c r="Q701" s="897"/>
      <c r="R701" s="904"/>
      <c r="S701" s="895"/>
      <c r="T701" s="908"/>
      <c r="U701" s="908"/>
      <c r="V701" s="897"/>
      <c r="W701" s="897"/>
      <c r="X701" s="897"/>
      <c r="Y701" s="897"/>
    </row>
    <row r="702" spans="1:25" ht="12.75" customHeight="1">
      <c r="A702" s="913"/>
      <c r="B702" s="903"/>
      <c r="C702" s="904"/>
      <c r="D702" s="895"/>
      <c r="E702" s="908"/>
      <c r="F702" s="908"/>
      <c r="G702" s="897"/>
      <c r="H702" s="904"/>
      <c r="I702" s="895"/>
      <c r="J702" s="908"/>
      <c r="K702" s="908"/>
      <c r="L702" s="897"/>
      <c r="M702" s="904"/>
      <c r="N702" s="895"/>
      <c r="O702" s="908"/>
      <c r="P702" s="908"/>
      <c r="Q702" s="897"/>
      <c r="R702" s="904"/>
      <c r="S702" s="895"/>
      <c r="T702" s="908"/>
      <c r="U702" s="908"/>
      <c r="V702" s="897"/>
      <c r="W702" s="897"/>
      <c r="X702" s="897"/>
      <c r="Y702" s="897"/>
    </row>
    <row r="703" spans="1:25" ht="12.75" customHeight="1">
      <c r="A703" s="913"/>
      <c r="B703" s="903"/>
      <c r="C703" s="904"/>
      <c r="D703" s="895"/>
      <c r="E703" s="908"/>
      <c r="F703" s="908"/>
      <c r="G703" s="897"/>
      <c r="H703" s="904"/>
      <c r="I703" s="895"/>
      <c r="J703" s="908"/>
      <c r="K703" s="908"/>
      <c r="L703" s="897"/>
      <c r="M703" s="904"/>
      <c r="N703" s="895"/>
      <c r="O703" s="908"/>
      <c r="P703" s="908"/>
      <c r="Q703" s="897"/>
      <c r="R703" s="904"/>
      <c r="S703" s="895"/>
      <c r="T703" s="908"/>
      <c r="U703" s="908"/>
      <c r="V703" s="897"/>
      <c r="W703" s="897"/>
      <c r="X703" s="897"/>
      <c r="Y703" s="897"/>
    </row>
    <row r="704" spans="1:25" ht="12.75" customHeight="1">
      <c r="A704" s="913"/>
      <c r="B704" s="903"/>
      <c r="C704" s="904"/>
      <c r="D704" s="895"/>
      <c r="E704" s="908"/>
      <c r="F704" s="908"/>
      <c r="G704" s="897"/>
      <c r="H704" s="904"/>
      <c r="I704" s="895"/>
      <c r="J704" s="908"/>
      <c r="K704" s="908"/>
      <c r="L704" s="897"/>
      <c r="M704" s="904"/>
      <c r="N704" s="895"/>
      <c r="O704" s="908"/>
      <c r="P704" s="908"/>
      <c r="Q704" s="897"/>
      <c r="R704" s="904"/>
      <c r="S704" s="895"/>
      <c r="T704" s="908"/>
      <c r="U704" s="908"/>
      <c r="V704" s="897"/>
      <c r="W704" s="897"/>
      <c r="X704" s="897"/>
      <c r="Y704" s="897"/>
    </row>
    <row r="705" spans="1:25" ht="12.75" customHeight="1">
      <c r="A705" s="913"/>
      <c r="B705" s="903"/>
      <c r="C705" s="904"/>
      <c r="D705" s="895"/>
      <c r="E705" s="908"/>
      <c r="F705" s="908"/>
      <c r="G705" s="897"/>
      <c r="H705" s="904"/>
      <c r="I705" s="895"/>
      <c r="J705" s="908"/>
      <c r="K705" s="908"/>
      <c r="L705" s="897"/>
      <c r="M705" s="904"/>
      <c r="N705" s="895"/>
      <c r="O705" s="908"/>
      <c r="P705" s="908"/>
      <c r="Q705" s="897"/>
      <c r="R705" s="904"/>
      <c r="S705" s="895"/>
      <c r="T705" s="908"/>
      <c r="U705" s="908"/>
      <c r="V705" s="897"/>
      <c r="W705" s="897"/>
      <c r="X705" s="897"/>
      <c r="Y705" s="897"/>
    </row>
    <row r="706" spans="1:25" ht="12.75" customHeight="1">
      <c r="A706" s="913"/>
      <c r="B706" s="903"/>
      <c r="C706" s="904"/>
      <c r="D706" s="895"/>
      <c r="E706" s="908"/>
      <c r="F706" s="908"/>
      <c r="G706" s="897"/>
      <c r="H706" s="904"/>
      <c r="I706" s="895"/>
      <c r="J706" s="908"/>
      <c r="K706" s="908"/>
      <c r="L706" s="897"/>
      <c r="M706" s="904"/>
      <c r="N706" s="895"/>
      <c r="O706" s="908"/>
      <c r="P706" s="908"/>
      <c r="Q706" s="897"/>
      <c r="R706" s="904"/>
      <c r="S706" s="895"/>
      <c r="T706" s="908"/>
      <c r="U706" s="908"/>
      <c r="V706" s="897"/>
      <c r="W706" s="897"/>
      <c r="X706" s="897"/>
      <c r="Y706" s="897"/>
    </row>
    <row r="707" spans="1:25" ht="12.75" customHeight="1">
      <c r="A707" s="913"/>
      <c r="B707" s="903"/>
      <c r="C707" s="904"/>
      <c r="D707" s="895"/>
      <c r="E707" s="908"/>
      <c r="F707" s="908"/>
      <c r="G707" s="897"/>
      <c r="H707" s="904"/>
      <c r="I707" s="895"/>
      <c r="J707" s="908"/>
      <c r="K707" s="908"/>
      <c r="L707" s="897"/>
      <c r="M707" s="904"/>
      <c r="N707" s="895"/>
      <c r="O707" s="908"/>
      <c r="P707" s="908"/>
      <c r="Q707" s="897"/>
      <c r="R707" s="904"/>
      <c r="S707" s="895"/>
      <c r="T707" s="908"/>
      <c r="U707" s="908"/>
      <c r="V707" s="897"/>
      <c r="W707" s="897"/>
      <c r="X707" s="897"/>
      <c r="Y707" s="897"/>
    </row>
    <row r="708" spans="1:25" ht="12.75" customHeight="1">
      <c r="A708" s="913"/>
      <c r="B708" s="903"/>
      <c r="C708" s="904"/>
      <c r="D708" s="895"/>
      <c r="E708" s="908"/>
      <c r="F708" s="908"/>
      <c r="G708" s="897"/>
      <c r="H708" s="904"/>
      <c r="I708" s="895"/>
      <c r="J708" s="908"/>
      <c r="K708" s="908"/>
      <c r="L708" s="897"/>
      <c r="M708" s="904"/>
      <c r="N708" s="895"/>
      <c r="O708" s="908"/>
      <c r="P708" s="908"/>
      <c r="Q708" s="897"/>
      <c r="R708" s="904"/>
      <c r="S708" s="895"/>
      <c r="T708" s="908"/>
      <c r="U708" s="908"/>
      <c r="V708" s="897"/>
      <c r="W708" s="897"/>
      <c r="X708" s="897"/>
      <c r="Y708" s="897"/>
    </row>
    <row r="709" spans="1:25" ht="12.75" customHeight="1">
      <c r="A709" s="913"/>
      <c r="B709" s="903"/>
      <c r="C709" s="904"/>
      <c r="D709" s="895"/>
      <c r="E709" s="908"/>
      <c r="F709" s="908"/>
      <c r="G709" s="897"/>
      <c r="H709" s="904"/>
      <c r="I709" s="895"/>
      <c r="J709" s="908"/>
      <c r="K709" s="908"/>
      <c r="L709" s="897"/>
      <c r="M709" s="904"/>
      <c r="N709" s="895"/>
      <c r="O709" s="908"/>
      <c r="P709" s="908"/>
      <c r="Q709" s="897"/>
      <c r="R709" s="904"/>
      <c r="S709" s="895"/>
      <c r="T709" s="908"/>
      <c r="U709" s="908"/>
      <c r="V709" s="897"/>
      <c r="W709" s="897"/>
      <c r="X709" s="897"/>
      <c r="Y709" s="897"/>
    </row>
    <row r="710" spans="1:25" ht="12.75" customHeight="1">
      <c r="A710" s="913"/>
      <c r="B710" s="903"/>
      <c r="C710" s="904"/>
      <c r="D710" s="895"/>
      <c r="E710" s="908"/>
      <c r="F710" s="908"/>
      <c r="G710" s="897"/>
      <c r="H710" s="904"/>
      <c r="I710" s="895"/>
      <c r="J710" s="908"/>
      <c r="K710" s="908"/>
      <c r="L710" s="897"/>
      <c r="M710" s="904"/>
      <c r="N710" s="895"/>
      <c r="O710" s="908"/>
      <c r="P710" s="908"/>
      <c r="Q710" s="897"/>
      <c r="R710" s="904"/>
      <c r="S710" s="895"/>
      <c r="T710" s="908"/>
      <c r="U710" s="908"/>
      <c r="V710" s="897"/>
      <c r="W710" s="897"/>
      <c r="X710" s="897"/>
      <c r="Y710" s="897"/>
    </row>
    <row r="711" spans="1:25" ht="12.75" customHeight="1">
      <c r="A711" s="913"/>
      <c r="B711" s="903"/>
      <c r="C711" s="904"/>
      <c r="D711" s="895"/>
      <c r="E711" s="908"/>
      <c r="F711" s="908"/>
      <c r="G711" s="897"/>
      <c r="H711" s="904"/>
      <c r="I711" s="895"/>
      <c r="J711" s="908"/>
      <c r="K711" s="908"/>
      <c r="L711" s="897"/>
      <c r="M711" s="904"/>
      <c r="N711" s="895"/>
      <c r="O711" s="908"/>
      <c r="P711" s="908"/>
      <c r="Q711" s="897"/>
      <c r="R711" s="904"/>
      <c r="S711" s="895"/>
      <c r="T711" s="908"/>
      <c r="U711" s="908"/>
      <c r="V711" s="897"/>
      <c r="W711" s="897"/>
      <c r="X711" s="897"/>
      <c r="Y711" s="897"/>
    </row>
    <row r="712" spans="1:25" ht="12.75" customHeight="1">
      <c r="A712" s="913"/>
      <c r="B712" s="903"/>
      <c r="C712" s="904"/>
      <c r="D712" s="895"/>
      <c r="E712" s="908"/>
      <c r="F712" s="908"/>
      <c r="G712" s="897"/>
      <c r="H712" s="904"/>
      <c r="I712" s="895"/>
      <c r="J712" s="908"/>
      <c r="K712" s="908"/>
      <c r="L712" s="897"/>
      <c r="M712" s="904"/>
      <c r="N712" s="895"/>
      <c r="O712" s="908"/>
      <c r="P712" s="908"/>
      <c r="Q712" s="897"/>
      <c r="R712" s="904"/>
      <c r="S712" s="895"/>
      <c r="T712" s="908"/>
      <c r="U712" s="908"/>
      <c r="V712" s="897"/>
      <c r="W712" s="897"/>
      <c r="X712" s="897"/>
      <c r="Y712" s="897"/>
    </row>
    <row r="713" spans="1:25" ht="12.75" customHeight="1">
      <c r="A713" s="913"/>
      <c r="B713" s="903"/>
      <c r="C713" s="904"/>
      <c r="D713" s="895"/>
      <c r="E713" s="908"/>
      <c r="F713" s="908"/>
      <c r="G713" s="897"/>
      <c r="H713" s="904"/>
      <c r="I713" s="895"/>
      <c r="J713" s="908"/>
      <c r="K713" s="908"/>
      <c r="L713" s="897"/>
      <c r="M713" s="904"/>
      <c r="N713" s="895"/>
      <c r="O713" s="908"/>
      <c r="P713" s="908"/>
      <c r="Q713" s="897"/>
      <c r="R713" s="904"/>
      <c r="S713" s="895"/>
      <c r="T713" s="908"/>
      <c r="U713" s="908"/>
      <c r="V713" s="897"/>
      <c r="W713" s="897"/>
      <c r="X713" s="897"/>
      <c r="Y713" s="897"/>
    </row>
    <row r="714" spans="1:25" ht="12.75" customHeight="1">
      <c r="A714" s="913"/>
      <c r="B714" s="903"/>
      <c r="C714" s="904"/>
      <c r="D714" s="895"/>
      <c r="E714" s="908"/>
      <c r="F714" s="908"/>
      <c r="G714" s="897"/>
      <c r="H714" s="904"/>
      <c r="I714" s="895"/>
      <c r="J714" s="908"/>
      <c r="K714" s="908"/>
      <c r="L714" s="897"/>
      <c r="M714" s="904"/>
      <c r="N714" s="895"/>
      <c r="O714" s="908"/>
      <c r="P714" s="908"/>
      <c r="Q714" s="897"/>
      <c r="R714" s="904"/>
      <c r="S714" s="895"/>
      <c r="T714" s="908"/>
      <c r="U714" s="908"/>
      <c r="V714" s="897"/>
      <c r="W714" s="897"/>
      <c r="X714" s="897"/>
      <c r="Y714" s="897"/>
    </row>
    <row r="715" spans="1:25" ht="12.75" customHeight="1">
      <c r="A715" s="913"/>
      <c r="B715" s="903"/>
      <c r="C715" s="904"/>
      <c r="D715" s="895"/>
      <c r="E715" s="908"/>
      <c r="F715" s="908"/>
      <c r="G715" s="897"/>
      <c r="H715" s="904"/>
      <c r="I715" s="895"/>
      <c r="J715" s="908"/>
      <c r="K715" s="908"/>
      <c r="L715" s="897"/>
      <c r="M715" s="904"/>
      <c r="N715" s="895"/>
      <c r="O715" s="908"/>
      <c r="P715" s="908"/>
      <c r="Q715" s="897"/>
      <c r="R715" s="904"/>
      <c r="S715" s="895"/>
      <c r="T715" s="908"/>
      <c r="U715" s="908"/>
      <c r="V715" s="897"/>
      <c r="W715" s="897"/>
      <c r="X715" s="897"/>
      <c r="Y715" s="897"/>
    </row>
    <row r="716" spans="1:25" ht="12.75" customHeight="1">
      <c r="A716" s="913"/>
      <c r="B716" s="903"/>
      <c r="C716" s="904"/>
      <c r="D716" s="895"/>
      <c r="E716" s="908"/>
      <c r="F716" s="908"/>
      <c r="G716" s="897"/>
      <c r="H716" s="904"/>
      <c r="I716" s="895"/>
      <c r="J716" s="908"/>
      <c r="K716" s="908"/>
      <c r="L716" s="897"/>
      <c r="M716" s="904"/>
      <c r="N716" s="895"/>
      <c r="O716" s="908"/>
      <c r="P716" s="908"/>
      <c r="Q716" s="897"/>
      <c r="R716" s="904"/>
      <c r="S716" s="895"/>
      <c r="T716" s="908"/>
      <c r="U716" s="908"/>
      <c r="V716" s="897"/>
      <c r="W716" s="897"/>
      <c r="X716" s="897"/>
      <c r="Y716" s="897"/>
    </row>
    <row r="717" spans="1:25" ht="12.75" customHeight="1">
      <c r="A717" s="913"/>
      <c r="B717" s="903"/>
      <c r="C717" s="904"/>
      <c r="D717" s="895"/>
      <c r="E717" s="908"/>
      <c r="F717" s="908"/>
      <c r="G717" s="897"/>
      <c r="H717" s="904"/>
      <c r="I717" s="895"/>
      <c r="J717" s="908"/>
      <c r="K717" s="908"/>
      <c r="L717" s="897"/>
      <c r="M717" s="904"/>
      <c r="N717" s="895"/>
      <c r="O717" s="908"/>
      <c r="P717" s="908"/>
      <c r="Q717" s="897"/>
      <c r="R717" s="904"/>
      <c r="S717" s="895"/>
      <c r="T717" s="908"/>
      <c r="U717" s="908"/>
      <c r="V717" s="897"/>
      <c r="W717" s="897"/>
      <c r="X717" s="897"/>
      <c r="Y717" s="897"/>
    </row>
    <row r="718" spans="1:25" ht="12.75" customHeight="1">
      <c r="A718" s="913"/>
      <c r="B718" s="903"/>
      <c r="C718" s="904"/>
      <c r="D718" s="895"/>
      <c r="E718" s="908"/>
      <c r="F718" s="908"/>
      <c r="G718" s="897"/>
      <c r="H718" s="904"/>
      <c r="I718" s="895"/>
      <c r="J718" s="908"/>
      <c r="K718" s="908"/>
      <c r="L718" s="897"/>
      <c r="M718" s="904"/>
      <c r="N718" s="895"/>
      <c r="O718" s="908"/>
      <c r="P718" s="908"/>
      <c r="Q718" s="897"/>
      <c r="R718" s="904"/>
      <c r="S718" s="895"/>
      <c r="T718" s="908"/>
      <c r="U718" s="908"/>
      <c r="V718" s="897"/>
      <c r="W718" s="897"/>
      <c r="X718" s="897"/>
      <c r="Y718" s="897"/>
    </row>
    <row r="719" spans="1:25" ht="12.75" customHeight="1">
      <c r="A719" s="913"/>
      <c r="B719" s="903"/>
      <c r="C719" s="904"/>
      <c r="D719" s="895"/>
      <c r="E719" s="908"/>
      <c r="F719" s="908"/>
      <c r="G719" s="897"/>
      <c r="H719" s="904"/>
      <c r="I719" s="895"/>
      <c r="J719" s="908"/>
      <c r="K719" s="908"/>
      <c r="L719" s="897"/>
      <c r="M719" s="904"/>
      <c r="N719" s="895"/>
      <c r="O719" s="908"/>
      <c r="P719" s="908"/>
      <c r="Q719" s="897"/>
      <c r="R719" s="904"/>
      <c r="S719" s="895"/>
      <c r="T719" s="908"/>
      <c r="U719" s="908"/>
      <c r="V719" s="897"/>
      <c r="W719" s="897"/>
      <c r="X719" s="897"/>
      <c r="Y719" s="897"/>
    </row>
    <row r="720" spans="1:25" ht="12.75" customHeight="1">
      <c r="A720" s="913"/>
      <c r="B720" s="903"/>
      <c r="C720" s="904"/>
      <c r="D720" s="895"/>
      <c r="E720" s="908"/>
      <c r="F720" s="908"/>
      <c r="G720" s="897"/>
      <c r="H720" s="904"/>
      <c r="I720" s="895"/>
      <c r="J720" s="908"/>
      <c r="K720" s="908"/>
      <c r="L720" s="897"/>
      <c r="M720" s="904"/>
      <c r="N720" s="895"/>
      <c r="O720" s="908"/>
      <c r="P720" s="908"/>
      <c r="Q720" s="897"/>
      <c r="R720" s="904"/>
      <c r="S720" s="895"/>
      <c r="T720" s="908"/>
      <c r="U720" s="908"/>
      <c r="V720" s="897"/>
      <c r="W720" s="897"/>
      <c r="X720" s="897"/>
      <c r="Y720" s="897"/>
    </row>
    <row r="721" spans="1:25" ht="12.75" customHeight="1">
      <c r="A721" s="913"/>
      <c r="B721" s="903"/>
      <c r="C721" s="904"/>
      <c r="D721" s="895"/>
      <c r="E721" s="908"/>
      <c r="F721" s="908"/>
      <c r="G721" s="897"/>
      <c r="H721" s="904"/>
      <c r="I721" s="895"/>
      <c r="J721" s="908"/>
      <c r="K721" s="908"/>
      <c r="L721" s="897"/>
      <c r="M721" s="904"/>
      <c r="N721" s="895"/>
      <c r="O721" s="908"/>
      <c r="P721" s="908"/>
      <c r="Q721" s="897"/>
      <c r="R721" s="904"/>
      <c r="S721" s="895"/>
      <c r="T721" s="908"/>
      <c r="U721" s="908"/>
      <c r="V721" s="897"/>
      <c r="W721" s="897"/>
      <c r="X721" s="897"/>
      <c r="Y721" s="897"/>
    </row>
    <row r="722" spans="1:25" ht="12.75" customHeight="1">
      <c r="A722" s="913"/>
      <c r="B722" s="903"/>
      <c r="C722" s="904"/>
      <c r="D722" s="895"/>
      <c r="E722" s="908"/>
      <c r="F722" s="908"/>
      <c r="G722" s="897"/>
      <c r="H722" s="904"/>
      <c r="I722" s="895"/>
      <c r="J722" s="908"/>
      <c r="K722" s="908"/>
      <c r="L722" s="897"/>
      <c r="M722" s="904"/>
      <c r="N722" s="895"/>
      <c r="O722" s="908"/>
      <c r="P722" s="908"/>
      <c r="Q722" s="897"/>
      <c r="R722" s="904"/>
      <c r="S722" s="895"/>
      <c r="T722" s="908"/>
      <c r="U722" s="908"/>
      <c r="V722" s="897"/>
      <c r="W722" s="897"/>
      <c r="X722" s="897"/>
      <c r="Y722" s="897"/>
    </row>
    <row r="723" spans="1:25" ht="12.75" customHeight="1">
      <c r="A723" s="913"/>
      <c r="B723" s="903"/>
      <c r="C723" s="904"/>
      <c r="D723" s="895"/>
      <c r="E723" s="908"/>
      <c r="F723" s="908"/>
      <c r="G723" s="897"/>
      <c r="H723" s="904"/>
      <c r="I723" s="895"/>
      <c r="J723" s="908"/>
      <c r="K723" s="908"/>
      <c r="L723" s="897"/>
      <c r="M723" s="904"/>
      <c r="N723" s="895"/>
      <c r="O723" s="908"/>
      <c r="P723" s="908"/>
      <c r="Q723" s="897"/>
      <c r="R723" s="904"/>
      <c r="S723" s="895"/>
      <c r="T723" s="908"/>
      <c r="U723" s="908"/>
      <c r="V723" s="897"/>
      <c r="W723" s="897"/>
      <c r="X723" s="897"/>
      <c r="Y723" s="897"/>
    </row>
    <row r="724" spans="1:25" ht="12.75" customHeight="1">
      <c r="A724" s="913"/>
      <c r="B724" s="903"/>
      <c r="C724" s="904"/>
      <c r="D724" s="895"/>
      <c r="E724" s="908"/>
      <c r="F724" s="908"/>
      <c r="G724" s="897"/>
      <c r="H724" s="904"/>
      <c r="I724" s="895"/>
      <c r="J724" s="908"/>
      <c r="K724" s="908"/>
      <c r="L724" s="897"/>
      <c r="M724" s="904"/>
      <c r="N724" s="895"/>
      <c r="O724" s="908"/>
      <c r="P724" s="908"/>
      <c r="Q724" s="897"/>
      <c r="R724" s="904"/>
      <c r="S724" s="895"/>
      <c r="T724" s="908"/>
      <c r="U724" s="908"/>
      <c r="V724" s="897"/>
      <c r="W724" s="897"/>
      <c r="X724" s="897"/>
      <c r="Y724" s="897"/>
    </row>
    <row r="725" spans="1:25" ht="12.75" customHeight="1">
      <c r="A725" s="913"/>
      <c r="B725" s="903"/>
      <c r="C725" s="904"/>
      <c r="D725" s="895"/>
      <c r="E725" s="908"/>
      <c r="F725" s="908"/>
      <c r="G725" s="897"/>
      <c r="H725" s="904"/>
      <c r="I725" s="895"/>
      <c r="J725" s="908"/>
      <c r="K725" s="908"/>
      <c r="L725" s="897"/>
      <c r="M725" s="904"/>
      <c r="N725" s="895"/>
      <c r="O725" s="908"/>
      <c r="P725" s="908"/>
      <c r="Q725" s="897"/>
      <c r="R725" s="904"/>
      <c r="S725" s="895"/>
      <c r="T725" s="908"/>
      <c r="U725" s="908"/>
      <c r="V725" s="897"/>
      <c r="W725" s="897"/>
      <c r="X725" s="897"/>
      <c r="Y725" s="897"/>
    </row>
    <row r="726" spans="1:25" ht="12.75" customHeight="1">
      <c r="A726" s="913"/>
      <c r="B726" s="903"/>
      <c r="C726" s="904"/>
      <c r="D726" s="895"/>
      <c r="E726" s="908"/>
      <c r="F726" s="908"/>
      <c r="G726" s="897"/>
      <c r="H726" s="904"/>
      <c r="I726" s="895"/>
      <c r="J726" s="908"/>
      <c r="K726" s="908"/>
      <c r="L726" s="897"/>
      <c r="M726" s="904"/>
      <c r="N726" s="895"/>
      <c r="O726" s="908"/>
      <c r="P726" s="908"/>
      <c r="Q726" s="897"/>
      <c r="R726" s="904"/>
      <c r="S726" s="895"/>
      <c r="T726" s="908"/>
      <c r="U726" s="908"/>
      <c r="V726" s="897"/>
      <c r="W726" s="897"/>
      <c r="X726" s="897"/>
      <c r="Y726" s="897"/>
    </row>
    <row r="727" spans="1:25" ht="12.75" customHeight="1">
      <c r="A727" s="913"/>
      <c r="B727" s="903"/>
      <c r="C727" s="904"/>
      <c r="D727" s="895"/>
      <c r="E727" s="908"/>
      <c r="F727" s="908"/>
      <c r="G727" s="897"/>
      <c r="H727" s="904"/>
      <c r="I727" s="895"/>
      <c r="J727" s="908"/>
      <c r="K727" s="908"/>
      <c r="L727" s="897"/>
      <c r="M727" s="904"/>
      <c r="N727" s="895"/>
      <c r="O727" s="908"/>
      <c r="P727" s="908"/>
      <c r="Q727" s="897"/>
      <c r="R727" s="904"/>
      <c r="S727" s="895"/>
      <c r="T727" s="908"/>
      <c r="U727" s="908"/>
      <c r="V727" s="897"/>
      <c r="W727" s="897"/>
      <c r="X727" s="897"/>
      <c r="Y727" s="897"/>
    </row>
    <row r="728" spans="1:25" ht="12.75" customHeight="1">
      <c r="A728" s="913"/>
      <c r="B728" s="903"/>
      <c r="C728" s="904"/>
      <c r="D728" s="895"/>
      <c r="E728" s="908"/>
      <c r="F728" s="908"/>
      <c r="G728" s="897"/>
      <c r="H728" s="904"/>
      <c r="I728" s="895"/>
      <c r="J728" s="908"/>
      <c r="K728" s="908"/>
      <c r="L728" s="897"/>
      <c r="M728" s="904"/>
      <c r="N728" s="895"/>
      <c r="O728" s="908"/>
      <c r="P728" s="908"/>
      <c r="Q728" s="897"/>
      <c r="R728" s="904"/>
      <c r="S728" s="895"/>
      <c r="T728" s="908"/>
      <c r="U728" s="908"/>
      <c r="V728" s="897"/>
      <c r="W728" s="897"/>
      <c r="X728" s="897"/>
      <c r="Y728" s="897"/>
    </row>
    <row r="729" spans="1:25" ht="12.75" customHeight="1">
      <c r="A729" s="913"/>
      <c r="B729" s="903"/>
      <c r="C729" s="904"/>
      <c r="D729" s="895"/>
      <c r="E729" s="908"/>
      <c r="F729" s="908"/>
      <c r="G729" s="897"/>
      <c r="H729" s="904"/>
      <c r="I729" s="895"/>
      <c r="J729" s="908"/>
      <c r="K729" s="908"/>
      <c r="L729" s="897"/>
      <c r="M729" s="904"/>
      <c r="N729" s="895"/>
      <c r="O729" s="908"/>
      <c r="P729" s="908"/>
      <c r="Q729" s="897"/>
      <c r="R729" s="904"/>
      <c r="S729" s="895"/>
      <c r="T729" s="908"/>
      <c r="U729" s="908"/>
      <c r="V729" s="897"/>
      <c r="W729" s="897"/>
      <c r="X729" s="897"/>
      <c r="Y729" s="897"/>
    </row>
    <row r="730" spans="1:25" ht="12.75" customHeight="1">
      <c r="A730" s="913"/>
      <c r="B730" s="903"/>
      <c r="C730" s="904"/>
      <c r="D730" s="895"/>
      <c r="E730" s="908"/>
      <c r="F730" s="908"/>
      <c r="G730" s="897"/>
      <c r="H730" s="904"/>
      <c r="I730" s="895"/>
      <c r="J730" s="908"/>
      <c r="K730" s="908"/>
      <c r="L730" s="897"/>
      <c r="M730" s="904"/>
      <c r="N730" s="895"/>
      <c r="O730" s="908"/>
      <c r="P730" s="908"/>
      <c r="Q730" s="897"/>
      <c r="R730" s="904"/>
      <c r="S730" s="895"/>
      <c r="T730" s="908"/>
      <c r="U730" s="908"/>
      <c r="V730" s="897"/>
      <c r="W730" s="897"/>
      <c r="X730" s="897"/>
      <c r="Y730" s="897"/>
    </row>
    <row r="731" spans="1:25" ht="12.75" customHeight="1">
      <c r="A731" s="913"/>
      <c r="B731" s="903"/>
      <c r="C731" s="904"/>
      <c r="D731" s="895"/>
      <c r="E731" s="908"/>
      <c r="F731" s="908"/>
      <c r="G731" s="897"/>
      <c r="H731" s="904"/>
      <c r="I731" s="895"/>
      <c r="J731" s="908"/>
      <c r="K731" s="908"/>
      <c r="L731" s="897"/>
      <c r="M731" s="904"/>
      <c r="N731" s="895"/>
      <c r="O731" s="908"/>
      <c r="P731" s="908"/>
      <c r="Q731" s="897"/>
      <c r="R731" s="904"/>
      <c r="S731" s="895"/>
      <c r="T731" s="908"/>
      <c r="U731" s="908"/>
      <c r="V731" s="897"/>
      <c r="W731" s="897"/>
      <c r="X731" s="897"/>
      <c r="Y731" s="897"/>
    </row>
    <row r="732" spans="1:25" ht="12.75" customHeight="1">
      <c r="A732" s="913"/>
      <c r="B732" s="903"/>
      <c r="C732" s="904"/>
      <c r="D732" s="895"/>
      <c r="E732" s="908"/>
      <c r="F732" s="908"/>
      <c r="G732" s="897"/>
      <c r="H732" s="904"/>
      <c r="I732" s="895"/>
      <c r="J732" s="908"/>
      <c r="K732" s="908"/>
      <c r="L732" s="897"/>
      <c r="M732" s="904"/>
      <c r="N732" s="895"/>
      <c r="O732" s="908"/>
      <c r="P732" s="908"/>
      <c r="Q732" s="897"/>
      <c r="R732" s="904"/>
      <c r="S732" s="895"/>
      <c r="T732" s="908"/>
      <c r="U732" s="908"/>
      <c r="V732" s="897"/>
      <c r="W732" s="897"/>
      <c r="X732" s="897"/>
      <c r="Y732" s="897"/>
    </row>
    <row r="733" spans="1:25" ht="12.75" customHeight="1">
      <c r="A733" s="913"/>
      <c r="B733" s="903"/>
      <c r="C733" s="904"/>
      <c r="D733" s="895"/>
      <c r="E733" s="908"/>
      <c r="F733" s="908"/>
      <c r="G733" s="897"/>
      <c r="H733" s="904"/>
      <c r="I733" s="895"/>
      <c r="J733" s="908"/>
      <c r="K733" s="908"/>
      <c r="L733" s="897"/>
      <c r="M733" s="904"/>
      <c r="N733" s="895"/>
      <c r="O733" s="908"/>
      <c r="P733" s="908"/>
      <c r="Q733" s="897"/>
      <c r="R733" s="904"/>
      <c r="S733" s="895"/>
      <c r="T733" s="908"/>
      <c r="U733" s="908"/>
      <c r="V733" s="897"/>
      <c r="W733" s="897"/>
      <c r="X733" s="897"/>
      <c r="Y733" s="897"/>
    </row>
    <row r="734" spans="1:25" ht="12.75" customHeight="1">
      <c r="A734" s="913"/>
      <c r="B734" s="903"/>
      <c r="C734" s="904"/>
      <c r="D734" s="895"/>
      <c r="E734" s="908"/>
      <c r="F734" s="908"/>
      <c r="G734" s="897"/>
      <c r="H734" s="904"/>
      <c r="I734" s="895"/>
      <c r="J734" s="908"/>
      <c r="K734" s="908"/>
      <c r="L734" s="897"/>
      <c r="M734" s="904"/>
      <c r="N734" s="895"/>
      <c r="O734" s="908"/>
      <c r="P734" s="908"/>
      <c r="Q734" s="897"/>
      <c r="R734" s="904"/>
      <c r="S734" s="895"/>
      <c r="T734" s="908"/>
      <c r="U734" s="908"/>
      <c r="V734" s="897"/>
      <c r="W734" s="897"/>
      <c r="X734" s="897"/>
      <c r="Y734" s="897"/>
    </row>
    <row r="735" spans="1:25" ht="12.75" customHeight="1">
      <c r="A735" s="913"/>
      <c r="B735" s="903"/>
      <c r="C735" s="904"/>
      <c r="D735" s="895"/>
      <c r="E735" s="908"/>
      <c r="F735" s="908"/>
      <c r="G735" s="897"/>
      <c r="H735" s="904"/>
      <c r="I735" s="895"/>
      <c r="J735" s="908"/>
      <c r="K735" s="908"/>
      <c r="L735" s="897"/>
      <c r="M735" s="904"/>
      <c r="N735" s="895"/>
      <c r="O735" s="908"/>
      <c r="P735" s="908"/>
      <c r="Q735" s="897"/>
      <c r="R735" s="904"/>
      <c r="S735" s="895"/>
      <c r="T735" s="908"/>
      <c r="U735" s="908"/>
      <c r="V735" s="897"/>
      <c r="W735" s="897"/>
      <c r="X735" s="897"/>
      <c r="Y735" s="897"/>
    </row>
    <row r="736" spans="1:25" ht="12.75" customHeight="1">
      <c r="A736" s="913"/>
      <c r="B736" s="903"/>
      <c r="C736" s="904"/>
      <c r="D736" s="895"/>
      <c r="E736" s="908"/>
      <c r="F736" s="908"/>
      <c r="G736" s="897"/>
      <c r="H736" s="904"/>
      <c r="I736" s="895"/>
      <c r="J736" s="908"/>
      <c r="K736" s="908"/>
      <c r="L736" s="897"/>
      <c r="M736" s="904"/>
      <c r="N736" s="895"/>
      <c r="O736" s="908"/>
      <c r="P736" s="908"/>
      <c r="Q736" s="897"/>
      <c r="R736" s="904"/>
      <c r="S736" s="895"/>
      <c r="T736" s="908"/>
      <c r="U736" s="908"/>
      <c r="V736" s="897"/>
      <c r="W736" s="897"/>
      <c r="X736" s="897"/>
      <c r="Y736" s="897"/>
    </row>
    <row r="737" spans="1:25" ht="12.75" customHeight="1">
      <c r="A737" s="913"/>
      <c r="B737" s="903"/>
      <c r="C737" s="904"/>
      <c r="D737" s="895"/>
      <c r="E737" s="908"/>
      <c r="F737" s="908"/>
      <c r="G737" s="897"/>
      <c r="H737" s="904"/>
      <c r="I737" s="895"/>
      <c r="J737" s="908"/>
      <c r="K737" s="908"/>
      <c r="L737" s="897"/>
      <c r="M737" s="904"/>
      <c r="N737" s="895"/>
      <c r="O737" s="908"/>
      <c r="P737" s="908"/>
      <c r="Q737" s="897"/>
      <c r="R737" s="904"/>
      <c r="S737" s="895"/>
      <c r="T737" s="908"/>
      <c r="U737" s="908"/>
      <c r="V737" s="897"/>
      <c r="W737" s="897"/>
      <c r="X737" s="897"/>
      <c r="Y737" s="897"/>
    </row>
    <row r="738" spans="1:25" ht="12.75" customHeight="1">
      <c r="A738" s="913"/>
      <c r="B738" s="903"/>
      <c r="C738" s="904"/>
      <c r="D738" s="895"/>
      <c r="E738" s="908"/>
      <c r="F738" s="908"/>
      <c r="G738" s="897"/>
      <c r="H738" s="904"/>
      <c r="I738" s="895"/>
      <c r="J738" s="908"/>
      <c r="K738" s="908"/>
      <c r="L738" s="897"/>
      <c r="M738" s="904"/>
      <c r="N738" s="895"/>
      <c r="O738" s="908"/>
      <c r="P738" s="908"/>
      <c r="Q738" s="897"/>
      <c r="R738" s="904"/>
      <c r="S738" s="895"/>
      <c r="T738" s="908"/>
      <c r="U738" s="908"/>
      <c r="V738" s="897"/>
      <c r="W738" s="897"/>
      <c r="X738" s="897"/>
      <c r="Y738" s="897"/>
    </row>
    <row r="739" spans="1:25" ht="12.75" customHeight="1">
      <c r="A739" s="913"/>
      <c r="B739" s="903"/>
      <c r="C739" s="904"/>
      <c r="D739" s="895"/>
      <c r="E739" s="908"/>
      <c r="F739" s="908"/>
      <c r="G739" s="897"/>
      <c r="H739" s="904"/>
      <c r="I739" s="895"/>
      <c r="J739" s="908"/>
      <c r="K739" s="908"/>
      <c r="L739" s="897"/>
      <c r="M739" s="904"/>
      <c r="N739" s="895"/>
      <c r="O739" s="908"/>
      <c r="P739" s="908"/>
      <c r="Q739" s="897"/>
      <c r="R739" s="904"/>
      <c r="S739" s="895"/>
      <c r="T739" s="908"/>
      <c r="U739" s="908"/>
      <c r="V739" s="897"/>
      <c r="W739" s="897"/>
      <c r="X739" s="897"/>
      <c r="Y739" s="897"/>
    </row>
    <row r="740" spans="1:25" ht="12.75" customHeight="1">
      <c r="A740" s="913"/>
      <c r="B740" s="903"/>
      <c r="C740" s="904"/>
      <c r="D740" s="895"/>
      <c r="E740" s="908"/>
      <c r="F740" s="908"/>
      <c r="G740" s="897"/>
      <c r="H740" s="904"/>
      <c r="I740" s="895"/>
      <c r="J740" s="908"/>
      <c r="K740" s="908"/>
      <c r="L740" s="897"/>
      <c r="M740" s="904"/>
      <c r="N740" s="895"/>
      <c r="O740" s="908"/>
      <c r="P740" s="908"/>
      <c r="Q740" s="897"/>
      <c r="R740" s="904"/>
      <c r="S740" s="895"/>
      <c r="T740" s="908"/>
      <c r="U740" s="908"/>
      <c r="V740" s="897"/>
      <c r="W740" s="897"/>
      <c r="X740" s="897"/>
      <c r="Y740" s="897"/>
    </row>
    <row r="741" spans="1:25" ht="12.75" customHeight="1">
      <c r="A741" s="913"/>
      <c r="B741" s="903"/>
      <c r="C741" s="904"/>
      <c r="D741" s="895"/>
      <c r="E741" s="908"/>
      <c r="F741" s="908"/>
      <c r="G741" s="897"/>
      <c r="H741" s="904"/>
      <c r="I741" s="895"/>
      <c r="J741" s="908"/>
      <c r="K741" s="908"/>
      <c r="L741" s="897"/>
      <c r="M741" s="904"/>
      <c r="N741" s="895"/>
      <c r="O741" s="908"/>
      <c r="P741" s="908"/>
      <c r="Q741" s="897"/>
      <c r="R741" s="904"/>
      <c r="S741" s="895"/>
      <c r="T741" s="908"/>
      <c r="U741" s="908"/>
      <c r="V741" s="897"/>
      <c r="W741" s="897"/>
      <c r="X741" s="897"/>
      <c r="Y741" s="897"/>
    </row>
    <row r="742" spans="1:25" ht="12.75" customHeight="1">
      <c r="A742" s="913"/>
      <c r="B742" s="903"/>
      <c r="C742" s="904"/>
      <c r="D742" s="895"/>
      <c r="E742" s="908"/>
      <c r="F742" s="908"/>
      <c r="G742" s="897"/>
      <c r="H742" s="904"/>
      <c r="I742" s="895"/>
      <c r="J742" s="908"/>
      <c r="K742" s="908"/>
      <c r="L742" s="897"/>
      <c r="M742" s="904"/>
      <c r="N742" s="895"/>
      <c r="O742" s="908"/>
      <c r="P742" s="908"/>
      <c r="Q742" s="897"/>
      <c r="R742" s="904"/>
      <c r="S742" s="895"/>
      <c r="T742" s="908"/>
      <c r="U742" s="908"/>
      <c r="V742" s="897"/>
      <c r="W742" s="897"/>
      <c r="X742" s="897"/>
      <c r="Y742" s="897"/>
    </row>
    <row r="743" spans="1:25" ht="12.75" customHeight="1">
      <c r="A743" s="913"/>
      <c r="B743" s="903"/>
      <c r="C743" s="904"/>
      <c r="D743" s="895"/>
      <c r="E743" s="908"/>
      <c r="F743" s="908"/>
      <c r="G743" s="897"/>
      <c r="H743" s="904"/>
      <c r="I743" s="895"/>
      <c r="J743" s="908"/>
      <c r="K743" s="908"/>
      <c r="L743" s="897"/>
      <c r="M743" s="904"/>
      <c r="N743" s="895"/>
      <c r="O743" s="908"/>
      <c r="P743" s="908"/>
      <c r="Q743" s="897"/>
      <c r="R743" s="904"/>
      <c r="S743" s="895"/>
      <c r="T743" s="908"/>
      <c r="U743" s="908"/>
      <c r="V743" s="897"/>
      <c r="W743" s="897"/>
      <c r="X743" s="897"/>
      <c r="Y743" s="897"/>
    </row>
    <row r="744" spans="1:25" ht="12.75" customHeight="1">
      <c r="A744" s="913"/>
      <c r="B744" s="903"/>
      <c r="C744" s="904"/>
      <c r="D744" s="895"/>
      <c r="E744" s="908"/>
      <c r="F744" s="908"/>
      <c r="G744" s="897"/>
      <c r="H744" s="904"/>
      <c r="I744" s="895"/>
      <c r="J744" s="908"/>
      <c r="K744" s="908"/>
      <c r="L744" s="897"/>
      <c r="M744" s="904"/>
      <c r="N744" s="895"/>
      <c r="O744" s="908"/>
      <c r="P744" s="908"/>
      <c r="Q744" s="897"/>
      <c r="R744" s="904"/>
      <c r="S744" s="895"/>
      <c r="T744" s="908"/>
      <c r="U744" s="908"/>
      <c r="V744" s="897"/>
      <c r="W744" s="897"/>
      <c r="X744" s="897"/>
      <c r="Y744" s="897"/>
    </row>
    <row r="745" spans="1:25" ht="12.75" customHeight="1">
      <c r="A745" s="913"/>
      <c r="B745" s="903"/>
      <c r="C745" s="904"/>
      <c r="D745" s="895"/>
      <c r="E745" s="908"/>
      <c r="F745" s="908"/>
      <c r="G745" s="897"/>
      <c r="H745" s="904"/>
      <c r="I745" s="895"/>
      <c r="J745" s="908"/>
      <c r="K745" s="908"/>
      <c r="L745" s="897"/>
      <c r="M745" s="904"/>
      <c r="N745" s="895"/>
      <c r="O745" s="908"/>
      <c r="P745" s="908"/>
      <c r="Q745" s="897"/>
      <c r="R745" s="904"/>
      <c r="S745" s="895"/>
      <c r="T745" s="908"/>
      <c r="U745" s="908"/>
      <c r="V745" s="897"/>
      <c r="W745" s="897"/>
      <c r="X745" s="897"/>
      <c r="Y745" s="897"/>
    </row>
    <row r="746" spans="1:25" ht="12.75" customHeight="1">
      <c r="A746" s="913"/>
      <c r="B746" s="903"/>
      <c r="C746" s="904"/>
      <c r="D746" s="895"/>
      <c r="E746" s="908"/>
      <c r="F746" s="908"/>
      <c r="G746" s="897"/>
      <c r="H746" s="904"/>
      <c r="I746" s="895"/>
      <c r="J746" s="908"/>
      <c r="K746" s="908"/>
      <c r="L746" s="897"/>
      <c r="M746" s="904"/>
      <c r="N746" s="895"/>
      <c r="O746" s="908"/>
      <c r="P746" s="908"/>
      <c r="Q746" s="897"/>
      <c r="R746" s="904"/>
      <c r="S746" s="895"/>
      <c r="T746" s="908"/>
      <c r="U746" s="908"/>
      <c r="V746" s="897"/>
      <c r="W746" s="897"/>
      <c r="X746" s="897"/>
      <c r="Y746" s="897"/>
    </row>
    <row r="747" spans="1:25" ht="12.75" customHeight="1">
      <c r="A747" s="913"/>
      <c r="B747" s="903"/>
      <c r="C747" s="904"/>
      <c r="D747" s="895"/>
      <c r="E747" s="908"/>
      <c r="F747" s="908"/>
      <c r="G747" s="897"/>
      <c r="H747" s="904"/>
      <c r="I747" s="895"/>
      <c r="J747" s="908"/>
      <c r="K747" s="908"/>
      <c r="L747" s="897"/>
      <c r="M747" s="904"/>
      <c r="N747" s="895"/>
      <c r="O747" s="908"/>
      <c r="P747" s="908"/>
      <c r="Q747" s="897"/>
      <c r="R747" s="904"/>
      <c r="S747" s="895"/>
      <c r="T747" s="908"/>
      <c r="U747" s="908"/>
      <c r="V747" s="897"/>
      <c r="W747" s="897"/>
      <c r="X747" s="897"/>
      <c r="Y747" s="897"/>
    </row>
    <row r="748" spans="1:25" ht="12.75" customHeight="1">
      <c r="A748" s="913"/>
      <c r="B748" s="903"/>
      <c r="C748" s="904"/>
      <c r="D748" s="895"/>
      <c r="E748" s="908"/>
      <c r="F748" s="908"/>
      <c r="G748" s="897"/>
      <c r="H748" s="904"/>
      <c r="I748" s="895"/>
      <c r="J748" s="908"/>
      <c r="K748" s="908"/>
      <c r="L748" s="897"/>
      <c r="M748" s="904"/>
      <c r="N748" s="895"/>
      <c r="O748" s="908"/>
      <c r="P748" s="908"/>
      <c r="Q748" s="897"/>
      <c r="R748" s="904"/>
      <c r="S748" s="895"/>
      <c r="T748" s="908"/>
      <c r="U748" s="908"/>
      <c r="V748" s="897"/>
      <c r="W748" s="897"/>
      <c r="X748" s="897"/>
      <c r="Y748" s="897"/>
    </row>
    <row r="749" spans="1:25" ht="12.75" customHeight="1">
      <c r="A749" s="913"/>
      <c r="B749" s="903"/>
      <c r="C749" s="904"/>
      <c r="D749" s="895"/>
      <c r="E749" s="908"/>
      <c r="F749" s="908"/>
      <c r="G749" s="897"/>
      <c r="H749" s="904"/>
      <c r="I749" s="895"/>
      <c r="J749" s="908"/>
      <c r="K749" s="908"/>
      <c r="L749" s="897"/>
      <c r="M749" s="904"/>
      <c r="N749" s="895"/>
      <c r="O749" s="908"/>
      <c r="P749" s="908"/>
      <c r="Q749" s="897"/>
      <c r="R749" s="904"/>
      <c r="S749" s="895"/>
      <c r="T749" s="908"/>
      <c r="U749" s="908"/>
      <c r="V749" s="897"/>
      <c r="W749" s="897"/>
      <c r="X749" s="897"/>
      <c r="Y749" s="897"/>
    </row>
    <row r="750" spans="1:25" ht="12.75" customHeight="1">
      <c r="A750" s="913"/>
      <c r="B750" s="903"/>
      <c r="C750" s="904"/>
      <c r="D750" s="895"/>
      <c r="E750" s="908"/>
      <c r="F750" s="908"/>
      <c r="G750" s="897"/>
      <c r="H750" s="904"/>
      <c r="I750" s="895"/>
      <c r="J750" s="908"/>
      <c r="K750" s="908"/>
      <c r="L750" s="897"/>
      <c r="M750" s="904"/>
      <c r="N750" s="895"/>
      <c r="O750" s="908"/>
      <c r="P750" s="908"/>
      <c r="Q750" s="897"/>
      <c r="R750" s="904"/>
      <c r="S750" s="895"/>
      <c r="T750" s="908"/>
      <c r="U750" s="908"/>
      <c r="V750" s="897"/>
      <c r="W750" s="897"/>
      <c r="X750" s="897"/>
      <c r="Y750" s="897"/>
    </row>
    <row r="751" spans="1:25" ht="12.75" customHeight="1">
      <c r="A751" s="913"/>
      <c r="B751" s="903"/>
      <c r="C751" s="904"/>
      <c r="D751" s="895"/>
      <c r="E751" s="908"/>
      <c r="F751" s="908"/>
      <c r="G751" s="897"/>
      <c r="H751" s="904"/>
      <c r="I751" s="895"/>
      <c r="J751" s="908"/>
      <c r="K751" s="908"/>
      <c r="L751" s="897"/>
      <c r="M751" s="904"/>
      <c r="N751" s="895"/>
      <c r="O751" s="908"/>
      <c r="P751" s="908"/>
      <c r="Q751" s="897"/>
      <c r="R751" s="904"/>
      <c r="S751" s="895"/>
      <c r="T751" s="908"/>
      <c r="U751" s="908"/>
      <c r="V751" s="897"/>
      <c r="W751" s="897"/>
      <c r="X751" s="897"/>
      <c r="Y751" s="897"/>
    </row>
    <row r="752" spans="1:25" ht="12.75" customHeight="1">
      <c r="A752" s="913"/>
      <c r="B752" s="903"/>
      <c r="C752" s="904"/>
      <c r="D752" s="895"/>
      <c r="E752" s="908"/>
      <c r="F752" s="908"/>
      <c r="G752" s="897"/>
      <c r="H752" s="904"/>
      <c r="I752" s="895"/>
      <c r="J752" s="908"/>
      <c r="K752" s="908"/>
      <c r="L752" s="897"/>
      <c r="M752" s="904"/>
      <c r="N752" s="895"/>
      <c r="O752" s="908"/>
      <c r="P752" s="908"/>
      <c r="Q752" s="897"/>
      <c r="R752" s="904"/>
      <c r="S752" s="895"/>
      <c r="T752" s="908"/>
      <c r="U752" s="908"/>
      <c r="V752" s="897"/>
      <c r="W752" s="897"/>
      <c r="X752" s="897"/>
      <c r="Y752" s="897"/>
    </row>
    <row r="753" spans="1:25" ht="12.75" customHeight="1">
      <c r="A753" s="913"/>
      <c r="B753" s="903"/>
      <c r="C753" s="904"/>
      <c r="D753" s="895"/>
      <c r="E753" s="908"/>
      <c r="F753" s="908"/>
      <c r="G753" s="897"/>
      <c r="H753" s="904"/>
      <c r="I753" s="895"/>
      <c r="J753" s="908"/>
      <c r="K753" s="908"/>
      <c r="L753" s="897"/>
      <c r="M753" s="904"/>
      <c r="N753" s="895"/>
      <c r="O753" s="908"/>
      <c r="P753" s="908"/>
      <c r="Q753" s="897"/>
      <c r="R753" s="904"/>
      <c r="S753" s="895"/>
      <c r="T753" s="908"/>
      <c r="U753" s="908"/>
      <c r="V753" s="897"/>
      <c r="W753" s="897"/>
      <c r="X753" s="897"/>
      <c r="Y753" s="897"/>
    </row>
    <row r="754" spans="1:25" ht="12.75" customHeight="1">
      <c r="A754" s="913"/>
      <c r="B754" s="903"/>
      <c r="C754" s="904"/>
      <c r="D754" s="895"/>
      <c r="E754" s="908"/>
      <c r="F754" s="908"/>
      <c r="G754" s="897"/>
      <c r="H754" s="904"/>
      <c r="I754" s="895"/>
      <c r="J754" s="908"/>
      <c r="K754" s="908"/>
      <c r="L754" s="897"/>
      <c r="M754" s="904"/>
      <c r="N754" s="895"/>
      <c r="O754" s="908"/>
      <c r="P754" s="908"/>
      <c r="Q754" s="897"/>
      <c r="R754" s="904"/>
      <c r="S754" s="895"/>
      <c r="T754" s="908"/>
      <c r="U754" s="908"/>
      <c r="V754" s="897"/>
      <c r="W754" s="897"/>
      <c r="X754" s="897"/>
      <c r="Y754" s="897"/>
    </row>
    <row r="755" spans="1:25" ht="12.75" customHeight="1">
      <c r="A755" s="913"/>
      <c r="B755" s="903"/>
      <c r="C755" s="904"/>
      <c r="D755" s="895"/>
      <c r="E755" s="908"/>
      <c r="F755" s="908"/>
      <c r="G755" s="897"/>
      <c r="H755" s="904"/>
      <c r="I755" s="895"/>
      <c r="J755" s="908"/>
      <c r="K755" s="908"/>
      <c r="L755" s="897"/>
      <c r="M755" s="904"/>
      <c r="N755" s="895"/>
      <c r="O755" s="908"/>
      <c r="P755" s="908"/>
      <c r="Q755" s="897"/>
      <c r="R755" s="904"/>
      <c r="S755" s="895"/>
      <c r="T755" s="908"/>
      <c r="U755" s="908"/>
      <c r="V755" s="897"/>
      <c r="W755" s="897"/>
      <c r="X755" s="897"/>
      <c r="Y755" s="897"/>
    </row>
    <row r="756" spans="1:25" ht="12.75" customHeight="1">
      <c r="A756" s="913"/>
      <c r="B756" s="903"/>
      <c r="C756" s="904"/>
      <c r="D756" s="895"/>
      <c r="E756" s="908"/>
      <c r="F756" s="908"/>
      <c r="G756" s="897"/>
      <c r="H756" s="904"/>
      <c r="I756" s="895"/>
      <c r="J756" s="908"/>
      <c r="K756" s="908"/>
      <c r="L756" s="897"/>
      <c r="M756" s="904"/>
      <c r="N756" s="895"/>
      <c r="O756" s="908"/>
      <c r="P756" s="908"/>
      <c r="Q756" s="897"/>
      <c r="R756" s="904"/>
      <c r="S756" s="895"/>
      <c r="T756" s="908"/>
      <c r="U756" s="908"/>
      <c r="V756" s="897"/>
      <c r="W756" s="897"/>
      <c r="X756" s="897"/>
      <c r="Y756" s="897"/>
    </row>
    <row r="757" spans="1:25" ht="12.75" customHeight="1">
      <c r="A757" s="913"/>
      <c r="B757" s="903"/>
      <c r="C757" s="904"/>
      <c r="D757" s="895"/>
      <c r="E757" s="908"/>
      <c r="F757" s="908"/>
      <c r="G757" s="897"/>
      <c r="H757" s="904"/>
      <c r="I757" s="895"/>
      <c r="J757" s="908"/>
      <c r="K757" s="908"/>
      <c r="L757" s="897"/>
      <c r="M757" s="904"/>
      <c r="N757" s="895"/>
      <c r="O757" s="908"/>
      <c r="P757" s="908"/>
      <c r="Q757" s="897"/>
      <c r="R757" s="904"/>
      <c r="S757" s="895"/>
      <c r="T757" s="908"/>
      <c r="U757" s="908"/>
      <c r="V757" s="897"/>
      <c r="W757" s="897"/>
      <c r="X757" s="897"/>
      <c r="Y757" s="897"/>
    </row>
    <row r="758" spans="1:25" ht="12.75" customHeight="1">
      <c r="A758" s="913"/>
      <c r="B758" s="903"/>
      <c r="C758" s="904"/>
      <c r="D758" s="895"/>
      <c r="E758" s="908"/>
      <c r="F758" s="908"/>
      <c r="G758" s="897"/>
      <c r="H758" s="904"/>
      <c r="I758" s="895"/>
      <c r="J758" s="908"/>
      <c r="K758" s="908"/>
      <c r="L758" s="897"/>
      <c r="M758" s="904"/>
      <c r="N758" s="895"/>
      <c r="O758" s="908"/>
      <c r="P758" s="908"/>
      <c r="Q758" s="897"/>
      <c r="R758" s="904"/>
      <c r="S758" s="895"/>
      <c r="T758" s="908"/>
      <c r="U758" s="908"/>
      <c r="V758" s="897"/>
      <c r="W758" s="897"/>
      <c r="X758" s="897"/>
      <c r="Y758" s="897"/>
    </row>
    <row r="759" spans="1:25" ht="12.75" customHeight="1">
      <c r="A759" s="913"/>
      <c r="B759" s="903"/>
      <c r="C759" s="904"/>
      <c r="D759" s="895"/>
      <c r="E759" s="908"/>
      <c r="F759" s="908"/>
      <c r="G759" s="897"/>
      <c r="H759" s="904"/>
      <c r="I759" s="895"/>
      <c r="J759" s="908"/>
      <c r="K759" s="908"/>
      <c r="L759" s="897"/>
      <c r="M759" s="904"/>
      <c r="N759" s="895"/>
      <c r="O759" s="908"/>
      <c r="P759" s="908"/>
      <c r="Q759" s="897"/>
      <c r="R759" s="904"/>
      <c r="S759" s="895"/>
      <c r="T759" s="908"/>
      <c r="U759" s="908"/>
      <c r="V759" s="897"/>
      <c r="W759" s="897"/>
      <c r="X759" s="897"/>
      <c r="Y759" s="897"/>
    </row>
    <row r="760" spans="1:25" ht="12.75" customHeight="1">
      <c r="A760" s="913"/>
      <c r="B760" s="903"/>
      <c r="C760" s="904"/>
      <c r="D760" s="895"/>
      <c r="E760" s="908"/>
      <c r="F760" s="908"/>
      <c r="G760" s="897"/>
      <c r="H760" s="904"/>
      <c r="I760" s="895"/>
      <c r="J760" s="908"/>
      <c r="K760" s="908"/>
      <c r="L760" s="897"/>
      <c r="M760" s="904"/>
      <c r="N760" s="895"/>
      <c r="O760" s="908"/>
      <c r="P760" s="908"/>
      <c r="Q760" s="897"/>
      <c r="R760" s="904"/>
      <c r="S760" s="895"/>
      <c r="T760" s="908"/>
      <c r="U760" s="908"/>
      <c r="V760" s="897"/>
      <c r="W760" s="897"/>
      <c r="X760" s="897"/>
      <c r="Y760" s="897"/>
    </row>
    <row r="761" spans="1:25" ht="12.75" customHeight="1">
      <c r="A761" s="913"/>
      <c r="B761" s="903"/>
      <c r="C761" s="904"/>
      <c r="D761" s="895"/>
      <c r="E761" s="908"/>
      <c r="F761" s="908"/>
      <c r="G761" s="897"/>
      <c r="H761" s="904"/>
      <c r="I761" s="895"/>
      <c r="J761" s="908"/>
      <c r="K761" s="908"/>
      <c r="L761" s="897"/>
      <c r="M761" s="904"/>
      <c r="N761" s="895"/>
      <c r="O761" s="908"/>
      <c r="P761" s="908"/>
      <c r="Q761" s="897"/>
      <c r="R761" s="904"/>
      <c r="S761" s="895"/>
      <c r="T761" s="908"/>
      <c r="U761" s="908"/>
      <c r="V761" s="897"/>
      <c r="W761" s="897"/>
      <c r="X761" s="897"/>
      <c r="Y761" s="897"/>
    </row>
    <row r="762" spans="1:25" ht="12.75" customHeight="1">
      <c r="A762" s="913"/>
      <c r="B762" s="903"/>
      <c r="C762" s="904"/>
      <c r="D762" s="895"/>
      <c r="E762" s="908"/>
      <c r="F762" s="908"/>
      <c r="G762" s="897"/>
      <c r="H762" s="904"/>
      <c r="I762" s="895"/>
      <c r="J762" s="908"/>
      <c r="K762" s="908"/>
      <c r="L762" s="897"/>
      <c r="M762" s="904"/>
      <c r="N762" s="895"/>
      <c r="O762" s="908"/>
      <c r="P762" s="908"/>
      <c r="Q762" s="897"/>
      <c r="R762" s="904"/>
      <c r="S762" s="895"/>
      <c r="T762" s="908"/>
      <c r="U762" s="908"/>
      <c r="V762" s="897"/>
      <c r="W762" s="897"/>
      <c r="X762" s="897"/>
      <c r="Y762" s="897"/>
    </row>
    <row r="763" spans="1:25" ht="12.75" customHeight="1">
      <c r="A763" s="913"/>
      <c r="B763" s="903"/>
      <c r="C763" s="904"/>
      <c r="D763" s="895"/>
      <c r="E763" s="908"/>
      <c r="F763" s="908"/>
      <c r="G763" s="897"/>
      <c r="H763" s="904"/>
      <c r="I763" s="895"/>
      <c r="J763" s="908"/>
      <c r="K763" s="908"/>
      <c r="L763" s="897"/>
      <c r="M763" s="904"/>
      <c r="N763" s="895"/>
      <c r="O763" s="908"/>
      <c r="P763" s="908"/>
      <c r="Q763" s="897"/>
      <c r="R763" s="904"/>
      <c r="S763" s="895"/>
      <c r="T763" s="908"/>
      <c r="U763" s="908"/>
      <c r="V763" s="897"/>
      <c r="W763" s="897"/>
      <c r="X763" s="897"/>
      <c r="Y763" s="897"/>
    </row>
    <row r="764" spans="1:25" ht="12.75" customHeight="1">
      <c r="A764" s="913"/>
      <c r="B764" s="903"/>
      <c r="C764" s="904"/>
      <c r="D764" s="895"/>
      <c r="E764" s="908"/>
      <c r="F764" s="908"/>
      <c r="G764" s="897"/>
      <c r="H764" s="904"/>
      <c r="I764" s="895"/>
      <c r="J764" s="908"/>
      <c r="K764" s="908"/>
      <c r="L764" s="897"/>
      <c r="M764" s="904"/>
      <c r="N764" s="895"/>
      <c r="O764" s="908"/>
      <c r="P764" s="908"/>
      <c r="Q764" s="897"/>
      <c r="R764" s="904"/>
      <c r="S764" s="895"/>
      <c r="T764" s="908"/>
      <c r="U764" s="908"/>
      <c r="V764" s="897"/>
      <c r="W764" s="897"/>
      <c r="X764" s="897"/>
      <c r="Y764" s="897"/>
    </row>
    <row r="765" spans="1:25" ht="12.75" customHeight="1">
      <c r="A765" s="913"/>
      <c r="B765" s="903"/>
      <c r="C765" s="904"/>
      <c r="D765" s="895"/>
      <c r="E765" s="908"/>
      <c r="F765" s="908"/>
      <c r="G765" s="897"/>
      <c r="H765" s="904"/>
      <c r="I765" s="895"/>
      <c r="J765" s="908"/>
      <c r="K765" s="908"/>
      <c r="L765" s="897"/>
      <c r="M765" s="904"/>
      <c r="N765" s="895"/>
      <c r="O765" s="908"/>
      <c r="P765" s="908"/>
      <c r="Q765" s="897"/>
      <c r="R765" s="904"/>
      <c r="S765" s="895"/>
      <c r="T765" s="908"/>
      <c r="U765" s="908"/>
      <c r="V765" s="897"/>
      <c r="W765" s="897"/>
      <c r="X765" s="897"/>
      <c r="Y765" s="897"/>
    </row>
    <row r="766" spans="1:25" ht="12.75" customHeight="1">
      <c r="A766" s="913"/>
      <c r="B766" s="903"/>
      <c r="C766" s="904"/>
      <c r="D766" s="895"/>
      <c r="E766" s="908"/>
      <c r="F766" s="908"/>
      <c r="G766" s="897"/>
      <c r="H766" s="904"/>
      <c r="I766" s="895"/>
      <c r="J766" s="908"/>
      <c r="K766" s="908"/>
      <c r="L766" s="897"/>
      <c r="M766" s="904"/>
      <c r="N766" s="895"/>
      <c r="O766" s="908"/>
      <c r="P766" s="908"/>
      <c r="Q766" s="897"/>
      <c r="R766" s="904"/>
      <c r="S766" s="895"/>
      <c r="T766" s="908"/>
      <c r="U766" s="908"/>
      <c r="V766" s="897"/>
      <c r="W766" s="897"/>
      <c r="X766" s="897"/>
      <c r="Y766" s="897"/>
    </row>
    <row r="767" spans="1:25" ht="12.75" customHeight="1">
      <c r="A767" s="913"/>
      <c r="B767" s="903"/>
      <c r="C767" s="904"/>
      <c r="D767" s="895"/>
      <c r="E767" s="908"/>
      <c r="F767" s="908"/>
      <c r="G767" s="897"/>
      <c r="H767" s="904"/>
      <c r="I767" s="895"/>
      <c r="J767" s="908"/>
      <c r="K767" s="908"/>
      <c r="L767" s="897"/>
      <c r="M767" s="904"/>
      <c r="N767" s="895"/>
      <c r="O767" s="908"/>
      <c r="P767" s="908"/>
      <c r="Q767" s="897"/>
      <c r="R767" s="904"/>
      <c r="S767" s="895"/>
      <c r="T767" s="908"/>
      <c r="U767" s="908"/>
      <c r="V767" s="897"/>
      <c r="W767" s="897"/>
      <c r="X767" s="897"/>
      <c r="Y767" s="897"/>
    </row>
    <row r="768" spans="1:25" ht="12.75" customHeight="1">
      <c r="A768" s="913"/>
      <c r="B768" s="903"/>
      <c r="C768" s="904"/>
      <c r="D768" s="895"/>
      <c r="E768" s="908"/>
      <c r="F768" s="908"/>
      <c r="G768" s="897"/>
      <c r="H768" s="904"/>
      <c r="I768" s="895"/>
      <c r="J768" s="908"/>
      <c r="K768" s="908"/>
      <c r="L768" s="897"/>
      <c r="M768" s="904"/>
      <c r="N768" s="895"/>
      <c r="O768" s="908"/>
      <c r="P768" s="908"/>
      <c r="Q768" s="897"/>
      <c r="R768" s="904"/>
      <c r="S768" s="895"/>
      <c r="T768" s="908"/>
      <c r="U768" s="908"/>
      <c r="V768" s="897"/>
      <c r="W768" s="897"/>
      <c r="X768" s="897"/>
      <c r="Y768" s="897"/>
    </row>
    <row r="769" spans="1:25" ht="12.75" customHeight="1">
      <c r="A769" s="913"/>
      <c r="B769" s="903"/>
      <c r="C769" s="904"/>
      <c r="D769" s="895"/>
      <c r="E769" s="908"/>
      <c r="F769" s="908"/>
      <c r="G769" s="897"/>
      <c r="H769" s="904"/>
      <c r="I769" s="895"/>
      <c r="J769" s="908"/>
      <c r="K769" s="908"/>
      <c r="L769" s="897"/>
      <c r="M769" s="904"/>
      <c r="N769" s="895"/>
      <c r="O769" s="908"/>
      <c r="P769" s="908"/>
      <c r="Q769" s="897"/>
      <c r="R769" s="904"/>
      <c r="S769" s="895"/>
      <c r="T769" s="908"/>
      <c r="U769" s="908"/>
      <c r="V769" s="897"/>
      <c r="W769" s="897"/>
      <c r="X769" s="897"/>
      <c r="Y769" s="897"/>
    </row>
    <row r="770" spans="1:25" ht="12.75" customHeight="1">
      <c r="A770" s="913"/>
      <c r="B770" s="903"/>
      <c r="C770" s="904"/>
      <c r="D770" s="895"/>
      <c r="E770" s="908"/>
      <c r="F770" s="908"/>
      <c r="G770" s="897"/>
      <c r="H770" s="904"/>
      <c r="I770" s="895"/>
      <c r="J770" s="908"/>
      <c r="K770" s="908"/>
      <c r="L770" s="897"/>
      <c r="M770" s="904"/>
      <c r="N770" s="895"/>
      <c r="O770" s="908"/>
      <c r="P770" s="908"/>
      <c r="Q770" s="897"/>
      <c r="R770" s="904"/>
      <c r="S770" s="895"/>
      <c r="T770" s="908"/>
      <c r="U770" s="908"/>
      <c r="V770" s="897"/>
      <c r="W770" s="897"/>
      <c r="X770" s="897"/>
      <c r="Y770" s="897"/>
    </row>
    <row r="771" spans="1:25" ht="12.75" customHeight="1">
      <c r="A771" s="913"/>
      <c r="B771" s="903"/>
      <c r="C771" s="904"/>
      <c r="D771" s="895"/>
      <c r="E771" s="908"/>
      <c r="F771" s="908"/>
      <c r="G771" s="897"/>
      <c r="H771" s="904"/>
      <c r="I771" s="895"/>
      <c r="J771" s="908"/>
      <c r="K771" s="908"/>
      <c r="L771" s="897"/>
      <c r="M771" s="904"/>
      <c r="N771" s="895"/>
      <c r="O771" s="908"/>
      <c r="P771" s="908"/>
      <c r="Q771" s="897"/>
      <c r="R771" s="904"/>
      <c r="S771" s="895"/>
      <c r="T771" s="908"/>
      <c r="U771" s="908"/>
      <c r="V771" s="897"/>
      <c r="W771" s="897"/>
      <c r="X771" s="897"/>
      <c r="Y771" s="897"/>
    </row>
    <row r="772" spans="1:25" ht="12.75" customHeight="1">
      <c r="A772" s="913"/>
      <c r="B772" s="903"/>
      <c r="C772" s="904"/>
      <c r="D772" s="895"/>
      <c r="E772" s="908"/>
      <c r="F772" s="908"/>
      <c r="G772" s="897"/>
      <c r="H772" s="904"/>
      <c r="I772" s="895"/>
      <c r="J772" s="908"/>
      <c r="K772" s="908"/>
      <c r="L772" s="897"/>
      <c r="M772" s="904"/>
      <c r="N772" s="895"/>
      <c r="O772" s="908"/>
      <c r="P772" s="908"/>
      <c r="Q772" s="897"/>
      <c r="R772" s="904"/>
      <c r="S772" s="895"/>
      <c r="T772" s="908"/>
      <c r="U772" s="908"/>
      <c r="V772" s="897"/>
      <c r="W772" s="897"/>
      <c r="X772" s="897"/>
      <c r="Y772" s="897"/>
    </row>
    <row r="773" spans="1:25" ht="12.75" customHeight="1">
      <c r="A773" s="913"/>
      <c r="B773" s="903"/>
      <c r="C773" s="904"/>
      <c r="D773" s="895"/>
      <c r="E773" s="908"/>
      <c r="F773" s="908"/>
      <c r="G773" s="897"/>
      <c r="H773" s="904"/>
      <c r="I773" s="895"/>
      <c r="J773" s="908"/>
      <c r="K773" s="908"/>
      <c r="L773" s="897"/>
      <c r="M773" s="904"/>
      <c r="N773" s="895"/>
      <c r="O773" s="908"/>
      <c r="P773" s="908"/>
      <c r="Q773" s="897"/>
      <c r="R773" s="904"/>
      <c r="S773" s="895"/>
      <c r="T773" s="908"/>
      <c r="U773" s="908"/>
      <c r="V773" s="897"/>
      <c r="W773" s="897"/>
      <c r="X773" s="897"/>
      <c r="Y773" s="897"/>
    </row>
    <row r="774" spans="1:25" ht="12.75" customHeight="1">
      <c r="A774" s="913"/>
      <c r="B774" s="903"/>
      <c r="C774" s="904"/>
      <c r="D774" s="895"/>
      <c r="E774" s="908"/>
      <c r="F774" s="908"/>
      <c r="G774" s="897"/>
      <c r="H774" s="904"/>
      <c r="I774" s="895"/>
      <c r="J774" s="908"/>
      <c r="K774" s="908"/>
      <c r="L774" s="897"/>
      <c r="M774" s="904"/>
      <c r="N774" s="895"/>
      <c r="O774" s="908"/>
      <c r="P774" s="908"/>
      <c r="Q774" s="897"/>
      <c r="R774" s="904"/>
      <c r="S774" s="895"/>
      <c r="T774" s="908"/>
      <c r="U774" s="908"/>
      <c r="V774" s="897"/>
      <c r="W774" s="897"/>
      <c r="X774" s="897"/>
      <c r="Y774" s="897"/>
    </row>
    <row r="775" spans="1:25" ht="12.75" customHeight="1">
      <c r="A775" s="913"/>
      <c r="B775" s="903"/>
      <c r="C775" s="904"/>
      <c r="D775" s="895"/>
      <c r="E775" s="908"/>
      <c r="F775" s="908"/>
      <c r="G775" s="897"/>
      <c r="H775" s="904"/>
      <c r="I775" s="895"/>
      <c r="J775" s="908"/>
      <c r="K775" s="908"/>
      <c r="L775" s="897"/>
      <c r="M775" s="904"/>
      <c r="N775" s="895"/>
      <c r="O775" s="908"/>
      <c r="P775" s="908"/>
      <c r="Q775" s="897"/>
      <c r="R775" s="904"/>
      <c r="S775" s="895"/>
      <c r="T775" s="908"/>
      <c r="U775" s="908"/>
      <c r="V775" s="897"/>
      <c r="W775" s="897"/>
      <c r="X775" s="897"/>
      <c r="Y775" s="897"/>
    </row>
    <row r="776" spans="1:25" ht="12.75" customHeight="1">
      <c r="A776" s="913"/>
      <c r="B776" s="903"/>
      <c r="C776" s="904"/>
      <c r="D776" s="895"/>
      <c r="E776" s="908"/>
      <c r="F776" s="908"/>
      <c r="G776" s="897"/>
      <c r="H776" s="904"/>
      <c r="I776" s="895"/>
      <c r="J776" s="908"/>
      <c r="K776" s="908"/>
      <c r="L776" s="897"/>
      <c r="M776" s="904"/>
      <c r="N776" s="895"/>
      <c r="O776" s="908"/>
      <c r="P776" s="908"/>
      <c r="Q776" s="897"/>
      <c r="R776" s="904"/>
      <c r="S776" s="895"/>
      <c r="T776" s="908"/>
      <c r="U776" s="908"/>
      <c r="V776" s="897"/>
      <c r="W776" s="897"/>
      <c r="X776" s="897"/>
      <c r="Y776" s="897"/>
    </row>
    <row r="777" spans="1:25" ht="12.75" customHeight="1">
      <c r="A777" s="913"/>
      <c r="B777" s="903"/>
      <c r="C777" s="904"/>
      <c r="D777" s="895"/>
      <c r="E777" s="908"/>
      <c r="F777" s="908"/>
      <c r="G777" s="897"/>
      <c r="H777" s="904"/>
      <c r="I777" s="895"/>
      <c r="J777" s="908"/>
      <c r="K777" s="908"/>
      <c r="L777" s="897"/>
      <c r="M777" s="904"/>
      <c r="N777" s="895"/>
      <c r="O777" s="908"/>
      <c r="P777" s="908"/>
      <c r="Q777" s="897"/>
      <c r="R777" s="904"/>
      <c r="S777" s="895"/>
      <c r="T777" s="908"/>
      <c r="U777" s="908"/>
      <c r="V777" s="897"/>
      <c r="W777" s="897"/>
      <c r="X777" s="897"/>
      <c r="Y777" s="897"/>
    </row>
    <row r="778" spans="1:25" ht="12.75" customHeight="1">
      <c r="A778" s="913"/>
      <c r="B778" s="903"/>
      <c r="C778" s="904"/>
      <c r="D778" s="895"/>
      <c r="E778" s="908"/>
      <c r="F778" s="908"/>
      <c r="G778" s="897"/>
      <c r="H778" s="904"/>
      <c r="I778" s="895"/>
      <c r="J778" s="908"/>
      <c r="K778" s="908"/>
      <c r="L778" s="897"/>
      <c r="M778" s="904"/>
      <c r="N778" s="895"/>
      <c r="O778" s="908"/>
      <c r="P778" s="908"/>
      <c r="Q778" s="897"/>
      <c r="R778" s="904"/>
      <c r="S778" s="895"/>
      <c r="T778" s="908"/>
      <c r="U778" s="908"/>
      <c r="V778" s="897"/>
      <c r="W778" s="897"/>
      <c r="X778" s="897"/>
      <c r="Y778" s="897"/>
    </row>
    <row r="779" spans="1:25" ht="12.75" customHeight="1">
      <c r="A779" s="913"/>
      <c r="B779" s="903"/>
      <c r="C779" s="904"/>
      <c r="D779" s="895"/>
      <c r="E779" s="908"/>
      <c r="F779" s="908"/>
      <c r="G779" s="897"/>
      <c r="H779" s="904"/>
      <c r="I779" s="895"/>
      <c r="J779" s="908"/>
      <c r="K779" s="908"/>
      <c r="L779" s="897"/>
      <c r="M779" s="904"/>
      <c r="N779" s="895"/>
      <c r="O779" s="908"/>
      <c r="P779" s="908"/>
      <c r="Q779" s="897"/>
      <c r="R779" s="904"/>
      <c r="S779" s="895"/>
      <c r="T779" s="908"/>
      <c r="U779" s="908"/>
      <c r="V779" s="897"/>
      <c r="W779" s="897"/>
      <c r="X779" s="897"/>
      <c r="Y779" s="897"/>
    </row>
    <row r="780" spans="1:25" ht="12.75" customHeight="1">
      <c r="A780" s="913"/>
      <c r="B780" s="903"/>
      <c r="C780" s="904"/>
      <c r="D780" s="895"/>
      <c r="E780" s="908"/>
      <c r="F780" s="908"/>
      <c r="G780" s="897"/>
      <c r="H780" s="904"/>
      <c r="I780" s="895"/>
      <c r="J780" s="908"/>
      <c r="K780" s="908"/>
      <c r="L780" s="897"/>
      <c r="M780" s="904"/>
      <c r="N780" s="895"/>
      <c r="O780" s="908"/>
      <c r="P780" s="908"/>
      <c r="Q780" s="897"/>
      <c r="R780" s="904"/>
      <c r="S780" s="895"/>
      <c r="T780" s="908"/>
      <c r="U780" s="908"/>
      <c r="V780" s="897"/>
      <c r="W780" s="897"/>
      <c r="X780" s="897"/>
      <c r="Y780" s="897"/>
    </row>
    <row r="781" spans="1:25" ht="12.75" customHeight="1">
      <c r="A781" s="913"/>
      <c r="B781" s="903"/>
      <c r="C781" s="904"/>
      <c r="D781" s="895"/>
      <c r="E781" s="908"/>
      <c r="F781" s="908"/>
      <c r="G781" s="897"/>
      <c r="H781" s="904"/>
      <c r="I781" s="895"/>
      <c r="J781" s="908"/>
      <c r="K781" s="908"/>
      <c r="L781" s="897"/>
      <c r="M781" s="904"/>
      <c r="N781" s="895"/>
      <c r="O781" s="908"/>
      <c r="P781" s="908"/>
      <c r="Q781" s="897"/>
      <c r="R781" s="904"/>
      <c r="S781" s="895"/>
      <c r="T781" s="908"/>
      <c r="U781" s="908"/>
      <c r="V781" s="897"/>
      <c r="W781" s="897"/>
      <c r="X781" s="897"/>
      <c r="Y781" s="897"/>
    </row>
    <row r="782" spans="1:25" ht="12.75" customHeight="1">
      <c r="A782" s="913"/>
      <c r="B782" s="903"/>
      <c r="C782" s="904"/>
      <c r="D782" s="895"/>
      <c r="E782" s="908"/>
      <c r="F782" s="908"/>
      <c r="G782" s="897"/>
      <c r="H782" s="904"/>
      <c r="I782" s="895"/>
      <c r="J782" s="908"/>
      <c r="K782" s="908"/>
      <c r="L782" s="897"/>
      <c r="M782" s="904"/>
      <c r="N782" s="895"/>
      <c r="O782" s="908"/>
      <c r="P782" s="908"/>
      <c r="Q782" s="897"/>
      <c r="R782" s="904"/>
      <c r="S782" s="895"/>
      <c r="T782" s="908"/>
      <c r="U782" s="908"/>
      <c r="V782" s="897"/>
      <c r="W782" s="897"/>
      <c r="X782" s="897"/>
      <c r="Y782" s="897"/>
    </row>
    <row r="783" spans="1:25" ht="12.75" customHeight="1">
      <c r="A783" s="913"/>
      <c r="B783" s="903"/>
      <c r="C783" s="904"/>
      <c r="D783" s="895"/>
      <c r="E783" s="908"/>
      <c r="F783" s="908"/>
      <c r="G783" s="897"/>
      <c r="H783" s="904"/>
      <c r="I783" s="895"/>
      <c r="J783" s="908"/>
      <c r="K783" s="908"/>
      <c r="L783" s="897"/>
      <c r="M783" s="904"/>
      <c r="N783" s="895"/>
      <c r="O783" s="908"/>
      <c r="P783" s="908"/>
      <c r="Q783" s="897"/>
      <c r="R783" s="904"/>
      <c r="S783" s="895"/>
      <c r="T783" s="908"/>
      <c r="U783" s="908"/>
      <c r="V783" s="897"/>
      <c r="W783" s="897"/>
      <c r="X783" s="897"/>
      <c r="Y783" s="897"/>
    </row>
    <row r="784" spans="1:25" ht="12.75" customHeight="1">
      <c r="A784" s="913"/>
      <c r="B784" s="903"/>
      <c r="C784" s="904"/>
      <c r="D784" s="895"/>
      <c r="E784" s="908"/>
      <c r="F784" s="908"/>
      <c r="G784" s="897"/>
      <c r="H784" s="904"/>
      <c r="I784" s="895"/>
      <c r="J784" s="908"/>
      <c r="K784" s="908"/>
      <c r="L784" s="897"/>
      <c r="M784" s="904"/>
      <c r="N784" s="895"/>
      <c r="O784" s="908"/>
      <c r="P784" s="908"/>
      <c r="Q784" s="897"/>
      <c r="R784" s="904"/>
      <c r="S784" s="895"/>
      <c r="T784" s="908"/>
      <c r="U784" s="908"/>
      <c r="V784" s="897"/>
      <c r="W784" s="897"/>
      <c r="X784" s="897"/>
      <c r="Y784" s="897"/>
    </row>
    <row r="785" spans="1:25" ht="12.75" customHeight="1">
      <c r="A785" s="913"/>
      <c r="B785" s="903"/>
      <c r="C785" s="904"/>
      <c r="D785" s="895"/>
      <c r="E785" s="908"/>
      <c r="F785" s="908"/>
      <c r="G785" s="897"/>
      <c r="H785" s="904"/>
      <c r="I785" s="895"/>
      <c r="J785" s="908"/>
      <c r="K785" s="908"/>
      <c r="L785" s="897"/>
      <c r="M785" s="904"/>
      <c r="N785" s="895"/>
      <c r="O785" s="908"/>
      <c r="P785" s="908"/>
      <c r="Q785" s="897"/>
      <c r="R785" s="904"/>
      <c r="S785" s="895"/>
      <c r="T785" s="908"/>
      <c r="U785" s="908"/>
      <c r="V785" s="897"/>
      <c r="W785" s="897"/>
      <c r="X785" s="897"/>
      <c r="Y785" s="897"/>
    </row>
    <row r="786" spans="1:25" ht="12.75" customHeight="1">
      <c r="A786" s="913"/>
      <c r="B786" s="903"/>
      <c r="C786" s="904"/>
      <c r="D786" s="895"/>
      <c r="E786" s="908"/>
      <c r="F786" s="908"/>
      <c r="G786" s="897"/>
      <c r="H786" s="904"/>
      <c r="I786" s="895"/>
      <c r="J786" s="908"/>
      <c r="K786" s="908"/>
      <c r="L786" s="897"/>
      <c r="M786" s="904"/>
      <c r="N786" s="895"/>
      <c r="O786" s="908"/>
      <c r="P786" s="908"/>
      <c r="Q786" s="897"/>
      <c r="R786" s="904"/>
      <c r="S786" s="895"/>
      <c r="T786" s="908"/>
      <c r="U786" s="908"/>
      <c r="V786" s="897"/>
      <c r="W786" s="897"/>
      <c r="X786" s="897"/>
      <c r="Y786" s="897"/>
    </row>
    <row r="787" spans="1:25" ht="12.75" customHeight="1">
      <c r="A787" s="913"/>
      <c r="B787" s="903"/>
      <c r="C787" s="904"/>
      <c r="D787" s="895"/>
      <c r="E787" s="908"/>
      <c r="F787" s="908"/>
      <c r="G787" s="897"/>
      <c r="H787" s="904"/>
      <c r="I787" s="895"/>
      <c r="J787" s="908"/>
      <c r="K787" s="908"/>
      <c r="L787" s="897"/>
      <c r="M787" s="904"/>
      <c r="N787" s="895"/>
      <c r="O787" s="908"/>
      <c r="P787" s="908"/>
      <c r="Q787" s="897"/>
      <c r="R787" s="904"/>
      <c r="S787" s="895"/>
      <c r="T787" s="908"/>
      <c r="U787" s="908"/>
      <c r="V787" s="897"/>
      <c r="W787" s="897"/>
      <c r="X787" s="897"/>
      <c r="Y787" s="897"/>
    </row>
    <row r="788" spans="1:25" ht="12.75" customHeight="1">
      <c r="A788" s="913"/>
      <c r="B788" s="903"/>
      <c r="C788" s="904"/>
      <c r="D788" s="895"/>
      <c r="E788" s="908"/>
      <c r="F788" s="908"/>
      <c r="G788" s="897"/>
      <c r="H788" s="904"/>
      <c r="I788" s="895"/>
      <c r="J788" s="908"/>
      <c r="K788" s="908"/>
      <c r="L788" s="897"/>
      <c r="M788" s="904"/>
      <c r="N788" s="895"/>
      <c r="O788" s="908"/>
      <c r="P788" s="908"/>
      <c r="Q788" s="897"/>
      <c r="R788" s="904"/>
      <c r="S788" s="895"/>
      <c r="T788" s="908"/>
      <c r="U788" s="908"/>
      <c r="V788" s="897"/>
      <c r="W788" s="897"/>
      <c r="X788" s="897"/>
      <c r="Y788" s="897"/>
    </row>
    <row r="789" spans="1:25" ht="12.75" customHeight="1">
      <c r="A789" s="913"/>
      <c r="B789" s="903"/>
      <c r="C789" s="904"/>
      <c r="D789" s="895"/>
      <c r="E789" s="908"/>
      <c r="F789" s="908"/>
      <c r="G789" s="897"/>
      <c r="H789" s="904"/>
      <c r="I789" s="895"/>
      <c r="J789" s="908"/>
      <c r="K789" s="908"/>
      <c r="L789" s="897"/>
      <c r="M789" s="904"/>
      <c r="N789" s="895"/>
      <c r="O789" s="908"/>
      <c r="P789" s="908"/>
      <c r="Q789" s="897"/>
      <c r="R789" s="904"/>
      <c r="S789" s="895"/>
      <c r="T789" s="908"/>
      <c r="U789" s="908"/>
      <c r="V789" s="897"/>
      <c r="W789" s="897"/>
      <c r="X789" s="897"/>
      <c r="Y789" s="897"/>
    </row>
    <row r="790" spans="1:25" ht="12.75" customHeight="1">
      <c r="A790" s="913"/>
      <c r="B790" s="903"/>
      <c r="C790" s="904"/>
      <c r="D790" s="895"/>
      <c r="E790" s="908"/>
      <c r="F790" s="908"/>
      <c r="G790" s="897"/>
      <c r="H790" s="904"/>
      <c r="I790" s="895"/>
      <c r="J790" s="908"/>
      <c r="K790" s="908"/>
      <c r="L790" s="897"/>
      <c r="M790" s="904"/>
      <c r="N790" s="895"/>
      <c r="O790" s="908"/>
      <c r="P790" s="908"/>
      <c r="Q790" s="897"/>
      <c r="R790" s="904"/>
      <c r="S790" s="895"/>
      <c r="T790" s="908"/>
      <c r="U790" s="908"/>
      <c r="V790" s="897"/>
      <c r="W790" s="897"/>
      <c r="X790" s="897"/>
      <c r="Y790" s="897"/>
    </row>
    <row r="791" spans="1:25" ht="12.75" customHeight="1">
      <c r="A791" s="913"/>
      <c r="B791" s="903"/>
      <c r="C791" s="904"/>
      <c r="D791" s="895"/>
      <c r="E791" s="908"/>
      <c r="F791" s="908"/>
      <c r="G791" s="897"/>
      <c r="H791" s="904"/>
      <c r="I791" s="895"/>
      <c r="J791" s="908"/>
      <c r="K791" s="908"/>
      <c r="L791" s="897"/>
      <c r="M791" s="904"/>
      <c r="N791" s="895"/>
      <c r="O791" s="908"/>
      <c r="P791" s="908"/>
      <c r="Q791" s="897"/>
      <c r="R791" s="904"/>
      <c r="S791" s="895"/>
      <c r="T791" s="908"/>
      <c r="U791" s="908"/>
      <c r="V791" s="897"/>
      <c r="W791" s="897"/>
      <c r="X791" s="897"/>
      <c r="Y791" s="897"/>
    </row>
    <row r="792" spans="1:25" ht="12.75" customHeight="1">
      <c r="A792" s="913"/>
      <c r="B792" s="903"/>
      <c r="C792" s="904"/>
      <c r="D792" s="895"/>
      <c r="E792" s="908"/>
      <c r="F792" s="908"/>
      <c r="G792" s="897"/>
      <c r="H792" s="904"/>
      <c r="I792" s="895"/>
      <c r="J792" s="908"/>
      <c r="K792" s="908"/>
      <c r="L792" s="897"/>
      <c r="M792" s="904"/>
      <c r="N792" s="895"/>
      <c r="O792" s="908"/>
      <c r="P792" s="908"/>
      <c r="Q792" s="897"/>
      <c r="R792" s="904"/>
      <c r="S792" s="895"/>
      <c r="T792" s="908"/>
      <c r="U792" s="908"/>
      <c r="V792" s="897"/>
      <c r="W792" s="897"/>
      <c r="X792" s="897"/>
      <c r="Y792" s="897"/>
    </row>
    <row r="793" spans="1:25" ht="12.75" customHeight="1">
      <c r="A793" s="913"/>
      <c r="B793" s="903"/>
      <c r="C793" s="904"/>
      <c r="D793" s="895"/>
      <c r="E793" s="908"/>
      <c r="F793" s="908"/>
      <c r="G793" s="897"/>
      <c r="H793" s="904"/>
      <c r="I793" s="895"/>
      <c r="J793" s="908"/>
      <c r="K793" s="908"/>
      <c r="L793" s="897"/>
      <c r="M793" s="904"/>
      <c r="N793" s="895"/>
      <c r="O793" s="908"/>
      <c r="P793" s="908"/>
      <c r="Q793" s="897"/>
      <c r="R793" s="904"/>
      <c r="S793" s="895"/>
      <c r="T793" s="908"/>
      <c r="U793" s="908"/>
      <c r="V793" s="897"/>
      <c r="W793" s="897"/>
      <c r="X793" s="897"/>
      <c r="Y793" s="897"/>
    </row>
    <row r="794" spans="1:25" ht="12.75" customHeight="1">
      <c r="A794" s="913"/>
      <c r="B794" s="903"/>
      <c r="C794" s="904"/>
      <c r="D794" s="895"/>
      <c r="E794" s="908"/>
      <c r="F794" s="908"/>
      <c r="G794" s="897"/>
      <c r="H794" s="904"/>
      <c r="I794" s="895"/>
      <c r="J794" s="908"/>
      <c r="K794" s="908"/>
      <c r="L794" s="897"/>
      <c r="M794" s="904"/>
      <c r="N794" s="895"/>
      <c r="O794" s="908"/>
      <c r="P794" s="908"/>
      <c r="Q794" s="897"/>
      <c r="R794" s="904"/>
      <c r="S794" s="895"/>
      <c r="T794" s="908"/>
      <c r="U794" s="908"/>
      <c r="V794" s="897"/>
      <c r="W794" s="897"/>
      <c r="X794" s="897"/>
      <c r="Y794" s="897"/>
    </row>
    <row r="795" spans="1:25" ht="12.75" customHeight="1">
      <c r="A795" s="913"/>
      <c r="B795" s="903"/>
      <c r="C795" s="904"/>
      <c r="D795" s="895"/>
      <c r="E795" s="908"/>
      <c r="F795" s="908"/>
      <c r="G795" s="897"/>
      <c r="H795" s="904"/>
      <c r="I795" s="895"/>
      <c r="J795" s="908"/>
      <c r="K795" s="908"/>
      <c r="L795" s="897"/>
      <c r="M795" s="904"/>
      <c r="N795" s="895"/>
      <c r="O795" s="908"/>
      <c r="P795" s="908"/>
      <c r="Q795" s="897"/>
      <c r="R795" s="904"/>
      <c r="S795" s="895"/>
      <c r="T795" s="908"/>
      <c r="U795" s="908"/>
      <c r="V795" s="897"/>
      <c r="W795" s="897"/>
      <c r="X795" s="897"/>
      <c r="Y795" s="897"/>
    </row>
    <row r="796" spans="1:25" ht="12.75" customHeight="1">
      <c r="A796" s="913"/>
      <c r="B796" s="903"/>
      <c r="C796" s="904"/>
      <c r="D796" s="895"/>
      <c r="E796" s="908"/>
      <c r="F796" s="908"/>
      <c r="G796" s="897"/>
      <c r="H796" s="904"/>
      <c r="I796" s="895"/>
      <c r="J796" s="908"/>
      <c r="K796" s="908"/>
      <c r="L796" s="897"/>
      <c r="M796" s="904"/>
      <c r="N796" s="895"/>
      <c r="O796" s="908"/>
      <c r="P796" s="908"/>
      <c r="Q796" s="897"/>
      <c r="R796" s="904"/>
      <c r="S796" s="895"/>
      <c r="T796" s="908"/>
      <c r="U796" s="908"/>
      <c r="V796" s="897"/>
      <c r="W796" s="897"/>
      <c r="X796" s="897"/>
      <c r="Y796" s="897"/>
    </row>
    <row r="797" spans="1:25" ht="12.75" customHeight="1">
      <c r="A797" s="913"/>
      <c r="B797" s="903"/>
      <c r="C797" s="904"/>
      <c r="D797" s="895"/>
      <c r="E797" s="908"/>
      <c r="F797" s="908"/>
      <c r="G797" s="897"/>
      <c r="H797" s="904"/>
      <c r="I797" s="895"/>
      <c r="J797" s="908"/>
      <c r="K797" s="908"/>
      <c r="L797" s="897"/>
      <c r="M797" s="904"/>
      <c r="N797" s="895"/>
      <c r="O797" s="908"/>
      <c r="P797" s="908"/>
      <c r="Q797" s="897"/>
      <c r="R797" s="904"/>
      <c r="S797" s="895"/>
      <c r="T797" s="908"/>
      <c r="U797" s="908"/>
      <c r="V797" s="897"/>
      <c r="W797" s="897"/>
      <c r="X797" s="897"/>
      <c r="Y797" s="897"/>
    </row>
    <row r="798" spans="1:25" ht="12.75" customHeight="1">
      <c r="A798" s="913"/>
      <c r="B798" s="903"/>
      <c r="C798" s="904"/>
      <c r="D798" s="895"/>
      <c r="E798" s="908"/>
      <c r="F798" s="908"/>
      <c r="G798" s="897"/>
      <c r="H798" s="904"/>
      <c r="I798" s="895"/>
      <c r="J798" s="908"/>
      <c r="K798" s="908"/>
      <c r="L798" s="897"/>
      <c r="M798" s="904"/>
      <c r="N798" s="895"/>
      <c r="O798" s="908"/>
      <c r="P798" s="908"/>
      <c r="Q798" s="897"/>
      <c r="R798" s="904"/>
      <c r="S798" s="895"/>
      <c r="T798" s="908"/>
      <c r="U798" s="908"/>
      <c r="V798" s="897"/>
      <c r="W798" s="897"/>
      <c r="X798" s="897"/>
      <c r="Y798" s="897"/>
    </row>
    <row r="799" spans="1:25" ht="12.75" customHeight="1">
      <c r="A799" s="913"/>
      <c r="B799" s="903"/>
      <c r="C799" s="904"/>
      <c r="D799" s="895"/>
      <c r="E799" s="908"/>
      <c r="F799" s="908"/>
      <c r="G799" s="897"/>
      <c r="H799" s="904"/>
      <c r="I799" s="895"/>
      <c r="J799" s="908"/>
      <c r="K799" s="908"/>
      <c r="L799" s="897"/>
      <c r="M799" s="904"/>
      <c r="N799" s="895"/>
      <c r="O799" s="908"/>
      <c r="P799" s="908"/>
      <c r="Q799" s="897"/>
      <c r="R799" s="904"/>
      <c r="S799" s="895"/>
      <c r="T799" s="908"/>
      <c r="U799" s="908"/>
      <c r="V799" s="897"/>
      <c r="W799" s="897"/>
      <c r="X799" s="897"/>
      <c r="Y799" s="897"/>
    </row>
    <row r="800" spans="1:25" ht="12.75" customHeight="1">
      <c r="A800" s="913"/>
      <c r="B800" s="903"/>
      <c r="C800" s="904"/>
      <c r="D800" s="895"/>
      <c r="E800" s="908"/>
      <c r="F800" s="908"/>
      <c r="G800" s="897"/>
      <c r="H800" s="904"/>
      <c r="I800" s="895"/>
      <c r="J800" s="908"/>
      <c r="K800" s="908"/>
      <c r="L800" s="897"/>
      <c r="M800" s="904"/>
      <c r="N800" s="895"/>
      <c r="O800" s="908"/>
      <c r="P800" s="908"/>
      <c r="Q800" s="897"/>
      <c r="R800" s="904"/>
      <c r="S800" s="895"/>
      <c r="T800" s="908"/>
      <c r="U800" s="908"/>
      <c r="V800" s="897"/>
      <c r="W800" s="897"/>
      <c r="X800" s="897"/>
      <c r="Y800" s="897"/>
    </row>
    <row r="801" spans="1:25" ht="12.75" customHeight="1">
      <c r="A801" s="913"/>
      <c r="B801" s="903"/>
      <c r="C801" s="904"/>
      <c r="D801" s="895"/>
      <c r="E801" s="908"/>
      <c r="F801" s="908"/>
      <c r="G801" s="897"/>
      <c r="H801" s="904"/>
      <c r="I801" s="895"/>
      <c r="J801" s="908"/>
      <c r="K801" s="908"/>
      <c r="L801" s="897"/>
      <c r="M801" s="904"/>
      <c r="N801" s="895"/>
      <c r="O801" s="908"/>
      <c r="P801" s="908"/>
      <c r="Q801" s="897"/>
      <c r="R801" s="904"/>
      <c r="S801" s="895"/>
      <c r="T801" s="908"/>
      <c r="U801" s="908"/>
      <c r="V801" s="897"/>
      <c r="W801" s="897"/>
      <c r="X801" s="897"/>
      <c r="Y801" s="897"/>
    </row>
    <row r="802" spans="1:25" ht="12.75" customHeight="1">
      <c r="A802" s="913"/>
      <c r="B802" s="903"/>
      <c r="C802" s="904"/>
      <c r="D802" s="895"/>
      <c r="E802" s="908"/>
      <c r="F802" s="908"/>
      <c r="G802" s="897"/>
      <c r="H802" s="904"/>
      <c r="I802" s="895"/>
      <c r="J802" s="908"/>
      <c r="K802" s="908"/>
      <c r="L802" s="897"/>
      <c r="M802" s="904"/>
      <c r="N802" s="895"/>
      <c r="O802" s="908"/>
      <c r="P802" s="908"/>
      <c r="Q802" s="897"/>
      <c r="R802" s="904"/>
      <c r="S802" s="895"/>
      <c r="T802" s="908"/>
      <c r="U802" s="908"/>
      <c r="V802" s="897"/>
      <c r="W802" s="897"/>
      <c r="X802" s="897"/>
      <c r="Y802" s="897"/>
    </row>
    <row r="803" spans="1:25" ht="12.75" customHeight="1">
      <c r="A803" s="913"/>
      <c r="B803" s="903"/>
      <c r="C803" s="904"/>
      <c r="D803" s="895"/>
      <c r="E803" s="908"/>
      <c r="F803" s="908"/>
      <c r="G803" s="897"/>
      <c r="H803" s="904"/>
      <c r="I803" s="895"/>
      <c r="J803" s="908"/>
      <c r="K803" s="908"/>
      <c r="L803" s="897"/>
      <c r="M803" s="904"/>
      <c r="N803" s="895"/>
      <c r="O803" s="908"/>
      <c r="P803" s="908"/>
      <c r="Q803" s="897"/>
      <c r="R803" s="904"/>
      <c r="S803" s="895"/>
      <c r="T803" s="908"/>
      <c r="U803" s="908"/>
      <c r="V803" s="897"/>
      <c r="W803" s="897"/>
      <c r="X803" s="897"/>
      <c r="Y803" s="897"/>
    </row>
    <row r="804" spans="1:25" ht="12.75" customHeight="1">
      <c r="A804" s="913"/>
      <c r="B804" s="903"/>
      <c r="C804" s="904"/>
      <c r="D804" s="895"/>
      <c r="E804" s="908"/>
      <c r="F804" s="908"/>
      <c r="G804" s="897"/>
      <c r="H804" s="904"/>
      <c r="I804" s="895"/>
      <c r="J804" s="908"/>
      <c r="K804" s="908"/>
      <c r="L804" s="897"/>
      <c r="M804" s="904"/>
      <c r="N804" s="895"/>
      <c r="O804" s="908"/>
      <c r="P804" s="908"/>
      <c r="Q804" s="897"/>
      <c r="R804" s="904"/>
      <c r="S804" s="895"/>
      <c r="T804" s="908"/>
      <c r="U804" s="908"/>
      <c r="V804" s="897"/>
      <c r="W804" s="897"/>
      <c r="X804" s="897"/>
      <c r="Y804" s="897"/>
    </row>
    <row r="805" spans="1:25" ht="12.75" customHeight="1">
      <c r="A805" s="913"/>
      <c r="B805" s="903"/>
      <c r="C805" s="904"/>
      <c r="D805" s="895"/>
      <c r="E805" s="908"/>
      <c r="F805" s="908"/>
      <c r="G805" s="897"/>
      <c r="H805" s="904"/>
      <c r="I805" s="895"/>
      <c r="J805" s="908"/>
      <c r="K805" s="908"/>
      <c r="L805" s="897"/>
      <c r="M805" s="904"/>
      <c r="N805" s="895"/>
      <c r="O805" s="908"/>
      <c r="P805" s="908"/>
      <c r="Q805" s="897"/>
      <c r="R805" s="904"/>
      <c r="S805" s="895"/>
      <c r="T805" s="908"/>
      <c r="U805" s="908"/>
      <c r="V805" s="897"/>
      <c r="W805" s="897"/>
      <c r="X805" s="897"/>
      <c r="Y805" s="897"/>
    </row>
    <row r="806" spans="1:25" ht="12.75" customHeight="1">
      <c r="A806" s="913"/>
      <c r="B806" s="903"/>
      <c r="C806" s="904"/>
      <c r="D806" s="895"/>
      <c r="E806" s="908"/>
      <c r="F806" s="908"/>
      <c r="G806" s="897"/>
      <c r="H806" s="904"/>
      <c r="I806" s="895"/>
      <c r="J806" s="908"/>
      <c r="K806" s="908"/>
      <c r="L806" s="897"/>
      <c r="M806" s="904"/>
      <c r="N806" s="895"/>
      <c r="O806" s="908"/>
      <c r="P806" s="908"/>
      <c r="Q806" s="897"/>
      <c r="R806" s="904"/>
      <c r="S806" s="895"/>
      <c r="T806" s="908"/>
      <c r="U806" s="908"/>
      <c r="V806" s="897"/>
      <c r="W806" s="897"/>
      <c r="X806" s="897"/>
      <c r="Y806" s="897"/>
    </row>
    <row r="807" spans="1:25" ht="12.75" customHeight="1">
      <c r="A807" s="913"/>
      <c r="B807" s="903"/>
      <c r="C807" s="904"/>
      <c r="D807" s="895"/>
      <c r="E807" s="908"/>
      <c r="F807" s="908"/>
      <c r="G807" s="897"/>
      <c r="H807" s="904"/>
      <c r="I807" s="895"/>
      <c r="J807" s="908"/>
      <c r="K807" s="908"/>
      <c r="L807" s="897"/>
      <c r="M807" s="904"/>
      <c r="N807" s="895"/>
      <c r="O807" s="908"/>
      <c r="P807" s="908"/>
      <c r="Q807" s="897"/>
      <c r="R807" s="904"/>
      <c r="S807" s="895"/>
      <c r="T807" s="908"/>
      <c r="U807" s="908"/>
      <c r="V807" s="897"/>
      <c r="W807" s="897"/>
      <c r="X807" s="897"/>
      <c r="Y807" s="897"/>
    </row>
    <row r="808" spans="1:25" ht="12.75" customHeight="1">
      <c r="A808" s="913"/>
      <c r="B808" s="903"/>
      <c r="C808" s="904"/>
      <c r="D808" s="895"/>
      <c r="E808" s="908"/>
      <c r="F808" s="908"/>
      <c r="G808" s="897"/>
      <c r="H808" s="904"/>
      <c r="I808" s="895"/>
      <c r="J808" s="908"/>
      <c r="K808" s="908"/>
      <c r="L808" s="897"/>
      <c r="M808" s="904"/>
      <c r="N808" s="895"/>
      <c r="O808" s="908"/>
      <c r="P808" s="908"/>
      <c r="Q808" s="897"/>
      <c r="R808" s="904"/>
      <c r="S808" s="895"/>
      <c r="T808" s="908"/>
      <c r="U808" s="908"/>
      <c r="V808" s="897"/>
      <c r="W808" s="897"/>
      <c r="X808" s="897"/>
      <c r="Y808" s="897"/>
    </row>
    <row r="809" spans="1:25" ht="12.75" customHeight="1">
      <c r="A809" s="913"/>
      <c r="B809" s="903"/>
      <c r="C809" s="904"/>
      <c r="D809" s="895"/>
      <c r="E809" s="908"/>
      <c r="F809" s="908"/>
      <c r="G809" s="897"/>
      <c r="H809" s="904"/>
      <c r="I809" s="895"/>
      <c r="J809" s="908"/>
      <c r="K809" s="908"/>
      <c r="L809" s="897"/>
      <c r="M809" s="904"/>
      <c r="N809" s="895"/>
      <c r="O809" s="908"/>
      <c r="P809" s="908"/>
      <c r="Q809" s="897"/>
      <c r="R809" s="904"/>
      <c r="S809" s="895"/>
      <c r="T809" s="908"/>
      <c r="U809" s="908"/>
      <c r="V809" s="897"/>
      <c r="W809" s="897"/>
      <c r="X809" s="897"/>
      <c r="Y809" s="897"/>
    </row>
    <row r="810" spans="1:25" ht="12.75" customHeight="1">
      <c r="A810" s="913"/>
      <c r="B810" s="903"/>
      <c r="C810" s="904"/>
      <c r="D810" s="895"/>
      <c r="E810" s="908"/>
      <c r="F810" s="908"/>
      <c r="G810" s="897"/>
      <c r="H810" s="904"/>
      <c r="I810" s="895"/>
      <c r="J810" s="908"/>
      <c r="K810" s="908"/>
      <c r="L810" s="897"/>
      <c r="M810" s="904"/>
      <c r="N810" s="895"/>
      <c r="O810" s="908"/>
      <c r="P810" s="908"/>
      <c r="Q810" s="897"/>
      <c r="R810" s="904"/>
      <c r="S810" s="895"/>
      <c r="T810" s="908"/>
      <c r="U810" s="908"/>
      <c r="V810" s="897"/>
      <c r="W810" s="897"/>
      <c r="X810" s="897"/>
      <c r="Y810" s="897"/>
    </row>
    <row r="811" spans="1:25" ht="12.75" customHeight="1">
      <c r="A811" s="913"/>
      <c r="B811" s="903"/>
      <c r="C811" s="904"/>
      <c r="D811" s="895"/>
      <c r="E811" s="908"/>
      <c r="F811" s="908"/>
      <c r="G811" s="897"/>
      <c r="H811" s="904"/>
      <c r="I811" s="895"/>
      <c r="J811" s="908"/>
      <c r="K811" s="908"/>
      <c r="L811" s="897"/>
      <c r="M811" s="904"/>
      <c r="N811" s="895"/>
      <c r="O811" s="908"/>
      <c r="P811" s="908"/>
      <c r="Q811" s="897"/>
      <c r="R811" s="904"/>
      <c r="S811" s="895"/>
      <c r="T811" s="908"/>
      <c r="U811" s="908"/>
      <c r="V811" s="897"/>
      <c r="W811" s="897"/>
      <c r="X811" s="897"/>
      <c r="Y811" s="897"/>
    </row>
    <row r="812" spans="1:25" ht="12.75" customHeight="1">
      <c r="A812" s="913"/>
      <c r="B812" s="903"/>
      <c r="C812" s="904"/>
      <c r="D812" s="895"/>
      <c r="E812" s="908"/>
      <c r="F812" s="908"/>
      <c r="G812" s="897"/>
      <c r="H812" s="904"/>
      <c r="I812" s="895"/>
      <c r="J812" s="908"/>
      <c r="K812" s="908"/>
      <c r="L812" s="897"/>
      <c r="M812" s="904"/>
      <c r="N812" s="895"/>
      <c r="O812" s="908"/>
      <c r="P812" s="908"/>
      <c r="Q812" s="897"/>
      <c r="R812" s="904"/>
      <c r="S812" s="895"/>
      <c r="T812" s="908"/>
      <c r="U812" s="908"/>
      <c r="V812" s="897"/>
      <c r="W812" s="897"/>
      <c r="X812" s="897"/>
      <c r="Y812" s="897"/>
    </row>
    <row r="813" spans="1:25" ht="12.75" customHeight="1">
      <c r="A813" s="913"/>
      <c r="B813" s="903"/>
      <c r="C813" s="904"/>
      <c r="D813" s="895"/>
      <c r="E813" s="908"/>
      <c r="F813" s="908"/>
      <c r="G813" s="897"/>
      <c r="H813" s="904"/>
      <c r="I813" s="895"/>
      <c r="J813" s="908"/>
      <c r="K813" s="908"/>
      <c r="L813" s="897"/>
      <c r="M813" s="904"/>
      <c r="N813" s="895"/>
      <c r="O813" s="908"/>
      <c r="P813" s="908"/>
      <c r="Q813" s="897"/>
      <c r="R813" s="904"/>
      <c r="S813" s="895"/>
      <c r="T813" s="908"/>
      <c r="U813" s="908"/>
      <c r="V813" s="897"/>
      <c r="W813" s="897"/>
      <c r="X813" s="897"/>
      <c r="Y813" s="897"/>
    </row>
    <row r="814" spans="1:25" ht="12.75" customHeight="1">
      <c r="A814" s="913"/>
      <c r="B814" s="903"/>
      <c r="C814" s="904"/>
      <c r="D814" s="895"/>
      <c r="E814" s="908"/>
      <c r="F814" s="908"/>
      <c r="G814" s="897"/>
      <c r="H814" s="904"/>
      <c r="I814" s="895"/>
      <c r="J814" s="908"/>
      <c r="K814" s="908"/>
      <c r="L814" s="897"/>
      <c r="M814" s="904"/>
      <c r="N814" s="895"/>
      <c r="O814" s="908"/>
      <c r="P814" s="908"/>
      <c r="Q814" s="897"/>
      <c r="R814" s="904"/>
      <c r="S814" s="895"/>
      <c r="T814" s="908"/>
      <c r="U814" s="908"/>
      <c r="V814" s="897"/>
      <c r="W814" s="897"/>
      <c r="X814" s="897"/>
      <c r="Y814" s="897"/>
    </row>
    <row r="815" spans="1:25" ht="12.75" customHeight="1">
      <c r="A815" s="913"/>
      <c r="B815" s="903"/>
      <c r="C815" s="904"/>
      <c r="D815" s="895"/>
      <c r="E815" s="908"/>
      <c r="F815" s="908"/>
      <c r="G815" s="897"/>
      <c r="H815" s="904"/>
      <c r="I815" s="895"/>
      <c r="J815" s="908"/>
      <c r="K815" s="908"/>
      <c r="L815" s="897"/>
      <c r="M815" s="904"/>
      <c r="N815" s="895"/>
      <c r="O815" s="908"/>
      <c r="P815" s="908"/>
      <c r="Q815" s="897"/>
      <c r="R815" s="904"/>
      <c r="S815" s="895"/>
      <c r="T815" s="908"/>
      <c r="U815" s="908"/>
      <c r="V815" s="897"/>
      <c r="W815" s="897"/>
      <c r="X815" s="897"/>
      <c r="Y815" s="897"/>
    </row>
    <row r="816" spans="1:25" ht="12.75" customHeight="1">
      <c r="A816" s="913"/>
      <c r="B816" s="903"/>
      <c r="C816" s="904"/>
      <c r="D816" s="895"/>
      <c r="E816" s="908"/>
      <c r="F816" s="908"/>
      <c r="G816" s="897"/>
      <c r="H816" s="904"/>
      <c r="I816" s="895"/>
      <c r="J816" s="908"/>
      <c r="K816" s="908"/>
      <c r="L816" s="897"/>
      <c r="M816" s="904"/>
      <c r="N816" s="895"/>
      <c r="O816" s="908"/>
      <c r="P816" s="908"/>
      <c r="Q816" s="897"/>
      <c r="R816" s="904"/>
      <c r="S816" s="895"/>
      <c r="T816" s="908"/>
      <c r="U816" s="908"/>
      <c r="V816" s="897"/>
      <c r="W816" s="897"/>
      <c r="X816" s="897"/>
      <c r="Y816" s="897"/>
    </row>
    <row r="817" spans="1:25" ht="12.75" customHeight="1">
      <c r="A817" s="913"/>
      <c r="B817" s="903"/>
      <c r="C817" s="904"/>
      <c r="D817" s="895"/>
      <c r="E817" s="908"/>
      <c r="F817" s="908"/>
      <c r="G817" s="897"/>
      <c r="H817" s="904"/>
      <c r="I817" s="895"/>
      <c r="J817" s="908"/>
      <c r="K817" s="908"/>
      <c r="L817" s="897"/>
      <c r="M817" s="904"/>
      <c r="N817" s="895"/>
      <c r="O817" s="908"/>
      <c r="P817" s="908"/>
      <c r="Q817" s="897"/>
      <c r="R817" s="904"/>
      <c r="S817" s="895"/>
      <c r="T817" s="908"/>
      <c r="U817" s="908"/>
      <c r="V817" s="897"/>
      <c r="W817" s="897"/>
      <c r="X817" s="897"/>
      <c r="Y817" s="897"/>
    </row>
    <row r="818" spans="1:25" ht="12.75" customHeight="1">
      <c r="A818" s="913"/>
      <c r="B818" s="903"/>
      <c r="C818" s="904"/>
      <c r="D818" s="895"/>
      <c r="E818" s="908"/>
      <c r="F818" s="908"/>
      <c r="G818" s="897"/>
      <c r="H818" s="904"/>
      <c r="I818" s="895"/>
      <c r="J818" s="908"/>
      <c r="K818" s="908"/>
      <c r="L818" s="897"/>
      <c r="M818" s="904"/>
      <c r="N818" s="895"/>
      <c r="O818" s="908"/>
      <c r="P818" s="908"/>
      <c r="Q818" s="897"/>
      <c r="R818" s="904"/>
      <c r="S818" s="895"/>
      <c r="T818" s="908"/>
      <c r="U818" s="908"/>
      <c r="V818" s="897"/>
      <c r="W818" s="897"/>
      <c r="X818" s="897"/>
      <c r="Y818" s="897"/>
    </row>
    <row r="819" spans="1:25" ht="12.75" customHeight="1">
      <c r="A819" s="913"/>
      <c r="B819" s="903"/>
      <c r="C819" s="904"/>
      <c r="D819" s="895"/>
      <c r="E819" s="908"/>
      <c r="F819" s="908"/>
      <c r="G819" s="897"/>
      <c r="H819" s="904"/>
      <c r="I819" s="895"/>
      <c r="J819" s="908"/>
      <c r="K819" s="908"/>
      <c r="L819" s="897"/>
      <c r="M819" s="904"/>
      <c r="N819" s="895"/>
      <c r="O819" s="908"/>
      <c r="P819" s="908"/>
      <c r="Q819" s="897"/>
      <c r="R819" s="904"/>
      <c r="S819" s="895"/>
      <c r="T819" s="908"/>
      <c r="U819" s="908"/>
      <c r="V819" s="897"/>
      <c r="W819" s="897"/>
      <c r="X819" s="897"/>
      <c r="Y819" s="897"/>
    </row>
    <row r="820" spans="1:25" ht="12.75" customHeight="1">
      <c r="A820" s="913"/>
      <c r="B820" s="903"/>
      <c r="C820" s="904"/>
      <c r="D820" s="895"/>
      <c r="E820" s="908"/>
      <c r="F820" s="908"/>
      <c r="G820" s="897"/>
      <c r="H820" s="904"/>
      <c r="I820" s="895"/>
      <c r="J820" s="908"/>
      <c r="K820" s="908"/>
      <c r="L820" s="897"/>
      <c r="M820" s="904"/>
      <c r="N820" s="895"/>
      <c r="O820" s="908"/>
      <c r="P820" s="908"/>
      <c r="Q820" s="897"/>
      <c r="R820" s="904"/>
      <c r="S820" s="895"/>
      <c r="T820" s="908"/>
      <c r="U820" s="908"/>
      <c r="V820" s="897"/>
      <c r="W820" s="897"/>
      <c r="X820" s="897"/>
      <c r="Y820" s="897"/>
    </row>
    <row r="821" spans="1:25" ht="12.75" customHeight="1">
      <c r="A821" s="913"/>
      <c r="B821" s="903"/>
      <c r="C821" s="904"/>
      <c r="D821" s="895"/>
      <c r="E821" s="908"/>
      <c r="F821" s="908"/>
      <c r="G821" s="897"/>
      <c r="H821" s="904"/>
      <c r="I821" s="895"/>
      <c r="J821" s="908"/>
      <c r="K821" s="908"/>
      <c r="L821" s="897"/>
      <c r="M821" s="904"/>
      <c r="N821" s="895"/>
      <c r="O821" s="908"/>
      <c r="P821" s="908"/>
      <c r="Q821" s="897"/>
      <c r="R821" s="904"/>
      <c r="S821" s="895"/>
      <c r="T821" s="908"/>
      <c r="U821" s="908"/>
      <c r="V821" s="897"/>
      <c r="W821" s="897"/>
      <c r="X821" s="897"/>
      <c r="Y821" s="897"/>
    </row>
    <row r="822" spans="1:25" ht="12.75" customHeight="1">
      <c r="A822" s="913"/>
      <c r="B822" s="903"/>
      <c r="C822" s="904"/>
      <c r="D822" s="895"/>
      <c r="E822" s="908"/>
      <c r="F822" s="908"/>
      <c r="G822" s="897"/>
      <c r="H822" s="904"/>
      <c r="I822" s="895"/>
      <c r="J822" s="908"/>
      <c r="K822" s="908"/>
      <c r="L822" s="897"/>
      <c r="M822" s="904"/>
      <c r="N822" s="895"/>
      <c r="O822" s="908"/>
      <c r="P822" s="908"/>
      <c r="Q822" s="897"/>
      <c r="R822" s="904"/>
      <c r="S822" s="895"/>
      <c r="T822" s="908"/>
      <c r="U822" s="908"/>
      <c r="V822" s="897"/>
      <c r="W822" s="897"/>
      <c r="X822" s="897"/>
      <c r="Y822" s="897"/>
    </row>
    <row r="823" spans="1:25" ht="12.75" customHeight="1">
      <c r="A823" s="913"/>
      <c r="B823" s="903"/>
      <c r="C823" s="904"/>
      <c r="D823" s="895"/>
      <c r="E823" s="908"/>
      <c r="F823" s="908"/>
      <c r="G823" s="897"/>
      <c r="H823" s="904"/>
      <c r="I823" s="895"/>
      <c r="J823" s="908"/>
      <c r="K823" s="908"/>
      <c r="L823" s="897"/>
      <c r="M823" s="904"/>
      <c r="N823" s="895"/>
      <c r="O823" s="908"/>
      <c r="P823" s="908"/>
      <c r="Q823" s="897"/>
      <c r="R823" s="904"/>
      <c r="S823" s="895"/>
      <c r="T823" s="908"/>
      <c r="U823" s="908"/>
      <c r="V823" s="897"/>
      <c r="W823" s="897"/>
      <c r="X823" s="897"/>
      <c r="Y823" s="897"/>
    </row>
    <row r="824" spans="1:25" ht="12.75" customHeight="1">
      <c r="A824" s="913"/>
      <c r="B824" s="903"/>
      <c r="C824" s="904"/>
      <c r="D824" s="895"/>
      <c r="E824" s="908"/>
      <c r="F824" s="908"/>
      <c r="G824" s="897"/>
      <c r="H824" s="904"/>
      <c r="I824" s="895"/>
      <c r="J824" s="908"/>
      <c r="K824" s="908"/>
      <c r="L824" s="897"/>
      <c r="M824" s="904"/>
      <c r="N824" s="895"/>
      <c r="O824" s="908"/>
      <c r="P824" s="908"/>
      <c r="Q824" s="897"/>
      <c r="R824" s="904"/>
      <c r="S824" s="895"/>
      <c r="T824" s="908"/>
      <c r="U824" s="908"/>
      <c r="V824" s="897"/>
      <c r="W824" s="897"/>
      <c r="X824" s="897"/>
      <c r="Y824" s="897"/>
    </row>
    <row r="825" spans="1:25" ht="12.75" customHeight="1">
      <c r="A825" s="913"/>
      <c r="B825" s="903"/>
      <c r="C825" s="904"/>
      <c r="D825" s="895"/>
      <c r="E825" s="908"/>
      <c r="F825" s="908"/>
      <c r="G825" s="897"/>
      <c r="H825" s="904"/>
      <c r="I825" s="895"/>
      <c r="J825" s="908"/>
      <c r="K825" s="908"/>
      <c r="L825" s="897"/>
      <c r="M825" s="904"/>
      <c r="N825" s="895"/>
      <c r="O825" s="908"/>
      <c r="P825" s="908"/>
      <c r="Q825" s="897"/>
      <c r="R825" s="904"/>
      <c r="S825" s="895"/>
      <c r="T825" s="908"/>
      <c r="U825" s="908"/>
      <c r="V825" s="897"/>
      <c r="W825" s="897"/>
      <c r="X825" s="897"/>
      <c r="Y825" s="897"/>
    </row>
    <row r="826" spans="1:25" ht="12.75" customHeight="1">
      <c r="A826" s="913"/>
      <c r="B826" s="903"/>
      <c r="C826" s="904"/>
      <c r="D826" s="895"/>
      <c r="E826" s="908"/>
      <c r="F826" s="908"/>
      <c r="G826" s="897"/>
      <c r="H826" s="904"/>
      <c r="I826" s="895"/>
      <c r="J826" s="908"/>
      <c r="K826" s="908"/>
      <c r="L826" s="897"/>
      <c r="M826" s="904"/>
      <c r="N826" s="895"/>
      <c r="O826" s="908"/>
      <c r="P826" s="908"/>
      <c r="Q826" s="897"/>
      <c r="R826" s="904"/>
      <c r="S826" s="895"/>
      <c r="T826" s="908"/>
      <c r="U826" s="908"/>
      <c r="V826" s="897"/>
      <c r="W826" s="897"/>
      <c r="X826" s="897"/>
      <c r="Y826" s="897"/>
    </row>
    <row r="827" spans="1:25" ht="12.75" customHeight="1">
      <c r="A827" s="913"/>
      <c r="B827" s="903"/>
      <c r="C827" s="904"/>
      <c r="D827" s="895"/>
      <c r="E827" s="908"/>
      <c r="F827" s="908"/>
      <c r="G827" s="897"/>
      <c r="H827" s="904"/>
      <c r="I827" s="895"/>
      <c r="J827" s="908"/>
      <c r="K827" s="908"/>
      <c r="L827" s="897"/>
      <c r="M827" s="904"/>
      <c r="N827" s="895"/>
      <c r="O827" s="908"/>
      <c r="P827" s="908"/>
      <c r="Q827" s="897"/>
      <c r="R827" s="904"/>
      <c r="S827" s="895"/>
      <c r="T827" s="908"/>
      <c r="U827" s="908"/>
      <c r="V827" s="897"/>
      <c r="W827" s="897"/>
      <c r="X827" s="897"/>
      <c r="Y827" s="897"/>
    </row>
    <row r="828" spans="1:25" ht="12.75" customHeight="1">
      <c r="A828" s="913"/>
      <c r="B828" s="903"/>
      <c r="C828" s="904"/>
      <c r="D828" s="895"/>
      <c r="E828" s="908"/>
      <c r="F828" s="908"/>
      <c r="G828" s="897"/>
      <c r="H828" s="904"/>
      <c r="I828" s="895"/>
      <c r="J828" s="908"/>
      <c r="K828" s="908"/>
      <c r="L828" s="897"/>
      <c r="M828" s="904"/>
      <c r="N828" s="895"/>
      <c r="O828" s="908"/>
      <c r="P828" s="908"/>
      <c r="Q828" s="897"/>
      <c r="R828" s="904"/>
      <c r="S828" s="895"/>
      <c r="T828" s="908"/>
      <c r="U828" s="908"/>
      <c r="V828" s="897"/>
      <c r="W828" s="897"/>
      <c r="X828" s="897"/>
      <c r="Y828" s="897"/>
    </row>
    <row r="829" spans="1:25" ht="12.75" customHeight="1">
      <c r="A829" s="913"/>
      <c r="B829" s="903"/>
      <c r="C829" s="904"/>
      <c r="D829" s="895"/>
      <c r="E829" s="908"/>
      <c r="F829" s="908"/>
      <c r="G829" s="897"/>
      <c r="H829" s="904"/>
      <c r="I829" s="895"/>
      <c r="J829" s="908"/>
      <c r="K829" s="908"/>
      <c r="L829" s="897"/>
      <c r="M829" s="904"/>
      <c r="N829" s="895"/>
      <c r="O829" s="908"/>
      <c r="P829" s="908"/>
      <c r="Q829" s="897"/>
      <c r="R829" s="904"/>
      <c r="S829" s="895"/>
      <c r="T829" s="908"/>
      <c r="U829" s="908"/>
      <c r="V829" s="897"/>
      <c r="W829" s="897"/>
      <c r="X829" s="897"/>
      <c r="Y829" s="897"/>
    </row>
    <row r="830" spans="1:25" ht="12.75" customHeight="1">
      <c r="A830" s="913"/>
      <c r="B830" s="903"/>
      <c r="C830" s="904"/>
      <c r="D830" s="895"/>
      <c r="E830" s="908"/>
      <c r="F830" s="908"/>
      <c r="G830" s="897"/>
      <c r="H830" s="904"/>
      <c r="I830" s="895"/>
      <c r="J830" s="908"/>
      <c r="K830" s="908"/>
      <c r="L830" s="897"/>
      <c r="M830" s="904"/>
      <c r="N830" s="895"/>
      <c r="O830" s="908"/>
      <c r="P830" s="908"/>
      <c r="Q830" s="897"/>
      <c r="R830" s="904"/>
      <c r="S830" s="895"/>
      <c r="T830" s="908"/>
      <c r="U830" s="908"/>
      <c r="V830" s="897"/>
      <c r="W830" s="897"/>
      <c r="X830" s="897"/>
      <c r="Y830" s="897"/>
    </row>
    <row r="831" spans="1:25" ht="12.75" customHeight="1">
      <c r="A831" s="913"/>
      <c r="B831" s="903"/>
      <c r="C831" s="904"/>
      <c r="D831" s="895"/>
      <c r="E831" s="908"/>
      <c r="F831" s="908"/>
      <c r="G831" s="897"/>
      <c r="H831" s="904"/>
      <c r="I831" s="895"/>
      <c r="J831" s="908"/>
      <c r="K831" s="908"/>
      <c r="L831" s="897"/>
      <c r="M831" s="904"/>
      <c r="N831" s="895"/>
      <c r="O831" s="908"/>
      <c r="P831" s="908"/>
      <c r="Q831" s="897"/>
      <c r="R831" s="904"/>
      <c r="S831" s="895"/>
      <c r="T831" s="908"/>
      <c r="U831" s="908"/>
      <c r="V831" s="897"/>
      <c r="W831" s="897"/>
      <c r="X831" s="897"/>
      <c r="Y831" s="897"/>
    </row>
    <row r="832" spans="1:25" ht="12.75" customHeight="1">
      <c r="A832" s="913"/>
      <c r="B832" s="903"/>
      <c r="C832" s="904"/>
      <c r="D832" s="895"/>
      <c r="E832" s="908"/>
      <c r="F832" s="908"/>
      <c r="G832" s="897"/>
      <c r="H832" s="904"/>
      <c r="I832" s="895"/>
      <c r="J832" s="908"/>
      <c r="K832" s="908"/>
      <c r="L832" s="897"/>
      <c r="M832" s="904"/>
      <c r="N832" s="895"/>
      <c r="O832" s="908"/>
      <c r="P832" s="908"/>
      <c r="Q832" s="897"/>
      <c r="R832" s="904"/>
      <c r="S832" s="895"/>
      <c r="T832" s="908"/>
      <c r="U832" s="908"/>
      <c r="V832" s="897"/>
      <c r="W832" s="897"/>
      <c r="X832" s="897"/>
      <c r="Y832" s="897"/>
    </row>
    <row r="833" spans="1:25" ht="12.75" customHeight="1">
      <c r="A833" s="913"/>
      <c r="B833" s="903"/>
      <c r="C833" s="904"/>
      <c r="D833" s="895"/>
      <c r="E833" s="908"/>
      <c r="F833" s="908"/>
      <c r="G833" s="897"/>
      <c r="H833" s="904"/>
      <c r="I833" s="895"/>
      <c r="J833" s="908"/>
      <c r="K833" s="908"/>
      <c r="L833" s="897"/>
      <c r="M833" s="904"/>
      <c r="N833" s="895"/>
      <c r="O833" s="908"/>
      <c r="P833" s="908"/>
      <c r="Q833" s="897"/>
      <c r="R833" s="904"/>
      <c r="S833" s="895"/>
      <c r="T833" s="908"/>
      <c r="U833" s="908"/>
      <c r="V833" s="897"/>
      <c r="W833" s="897"/>
      <c r="X833" s="897"/>
      <c r="Y833" s="897"/>
    </row>
    <row r="834" spans="1:25" ht="12.75" customHeight="1">
      <c r="A834" s="913"/>
      <c r="B834" s="903"/>
      <c r="C834" s="904"/>
      <c r="D834" s="895"/>
      <c r="E834" s="908"/>
      <c r="F834" s="908"/>
      <c r="G834" s="897"/>
      <c r="H834" s="904"/>
      <c r="I834" s="895"/>
      <c r="J834" s="908"/>
      <c r="K834" s="908"/>
      <c r="L834" s="897"/>
      <c r="M834" s="904"/>
      <c r="N834" s="895"/>
      <c r="O834" s="908"/>
      <c r="P834" s="908"/>
      <c r="Q834" s="897"/>
      <c r="R834" s="904"/>
      <c r="S834" s="895"/>
      <c r="T834" s="908"/>
      <c r="U834" s="908"/>
      <c r="V834" s="897"/>
      <c r="W834" s="897"/>
      <c r="X834" s="897"/>
      <c r="Y834" s="897"/>
    </row>
    <row r="835" spans="1:25" ht="12.75" customHeight="1">
      <c r="A835" s="913"/>
      <c r="B835" s="903"/>
      <c r="C835" s="904"/>
      <c r="D835" s="895"/>
      <c r="E835" s="908"/>
      <c r="F835" s="908"/>
      <c r="G835" s="897"/>
      <c r="H835" s="904"/>
      <c r="I835" s="895"/>
      <c r="J835" s="908"/>
      <c r="K835" s="908"/>
      <c r="L835" s="897"/>
      <c r="M835" s="904"/>
      <c r="N835" s="895"/>
      <c r="O835" s="908"/>
      <c r="P835" s="908"/>
      <c r="Q835" s="897"/>
      <c r="R835" s="904"/>
      <c r="S835" s="895"/>
      <c r="T835" s="908"/>
      <c r="U835" s="908"/>
      <c r="V835" s="897"/>
      <c r="W835" s="897"/>
      <c r="X835" s="897"/>
      <c r="Y835" s="897"/>
    </row>
    <row r="836" spans="1:25" ht="12.75" customHeight="1">
      <c r="A836" s="913"/>
      <c r="B836" s="903"/>
      <c r="C836" s="904"/>
      <c r="D836" s="895"/>
      <c r="E836" s="908"/>
      <c r="F836" s="908"/>
      <c r="G836" s="897"/>
      <c r="H836" s="904"/>
      <c r="I836" s="895"/>
      <c r="J836" s="908"/>
      <c r="K836" s="908"/>
      <c r="L836" s="897"/>
      <c r="M836" s="904"/>
      <c r="N836" s="895"/>
      <c r="O836" s="908"/>
      <c r="P836" s="908"/>
      <c r="Q836" s="897"/>
      <c r="R836" s="904"/>
      <c r="S836" s="895"/>
      <c r="T836" s="908"/>
      <c r="U836" s="908"/>
      <c r="V836" s="897"/>
      <c r="W836" s="897"/>
      <c r="X836" s="897"/>
      <c r="Y836" s="897"/>
    </row>
    <row r="837" spans="1:25" ht="12.75" customHeight="1">
      <c r="A837" s="913"/>
      <c r="B837" s="903"/>
      <c r="C837" s="904"/>
      <c r="D837" s="895"/>
      <c r="E837" s="908"/>
      <c r="F837" s="908"/>
      <c r="G837" s="897"/>
      <c r="H837" s="904"/>
      <c r="I837" s="895"/>
      <c r="J837" s="908"/>
      <c r="K837" s="908"/>
      <c r="L837" s="897"/>
      <c r="M837" s="904"/>
      <c r="N837" s="895"/>
      <c r="O837" s="908"/>
      <c r="P837" s="908"/>
      <c r="Q837" s="897"/>
      <c r="R837" s="904"/>
      <c r="S837" s="895"/>
      <c r="T837" s="908"/>
      <c r="U837" s="908"/>
      <c r="V837" s="897"/>
      <c r="W837" s="897"/>
      <c r="X837" s="897"/>
      <c r="Y837" s="897"/>
    </row>
    <row r="838" spans="1:25" ht="12.75" customHeight="1">
      <c r="A838" s="913"/>
      <c r="B838" s="903"/>
      <c r="C838" s="904"/>
      <c r="D838" s="895"/>
      <c r="E838" s="908"/>
      <c r="F838" s="908"/>
      <c r="G838" s="897"/>
      <c r="H838" s="904"/>
      <c r="I838" s="895"/>
      <c r="J838" s="908"/>
      <c r="K838" s="908"/>
      <c r="L838" s="897"/>
      <c r="M838" s="904"/>
      <c r="N838" s="895"/>
      <c r="O838" s="908"/>
      <c r="P838" s="908"/>
      <c r="Q838" s="897"/>
      <c r="R838" s="904"/>
      <c r="S838" s="895"/>
      <c r="T838" s="908"/>
      <c r="U838" s="908"/>
      <c r="V838" s="897"/>
      <c r="W838" s="897"/>
      <c r="X838" s="897"/>
      <c r="Y838" s="897"/>
    </row>
    <row r="839" spans="1:25" ht="12.75" customHeight="1">
      <c r="A839" s="913"/>
      <c r="B839" s="903"/>
      <c r="C839" s="904"/>
      <c r="D839" s="895"/>
      <c r="E839" s="908"/>
      <c r="F839" s="908"/>
      <c r="G839" s="897"/>
      <c r="H839" s="904"/>
      <c r="I839" s="895"/>
      <c r="J839" s="908"/>
      <c r="K839" s="908"/>
      <c r="L839" s="897"/>
      <c r="M839" s="904"/>
      <c r="N839" s="895"/>
      <c r="O839" s="908"/>
      <c r="P839" s="908"/>
      <c r="Q839" s="897"/>
      <c r="R839" s="904"/>
      <c r="S839" s="895"/>
      <c r="T839" s="908"/>
      <c r="U839" s="908"/>
      <c r="V839" s="897"/>
      <c r="W839" s="897"/>
      <c r="X839" s="897"/>
      <c r="Y839" s="897"/>
    </row>
    <row r="840" spans="1:25" ht="12.75" customHeight="1">
      <c r="A840" s="913"/>
      <c r="B840" s="903"/>
      <c r="C840" s="904"/>
      <c r="D840" s="895"/>
      <c r="E840" s="908"/>
      <c r="F840" s="908"/>
      <c r="G840" s="897"/>
      <c r="H840" s="904"/>
      <c r="I840" s="895"/>
      <c r="J840" s="908"/>
      <c r="K840" s="908"/>
      <c r="L840" s="897"/>
      <c r="M840" s="904"/>
      <c r="N840" s="895"/>
      <c r="O840" s="908"/>
      <c r="P840" s="908"/>
      <c r="Q840" s="897"/>
      <c r="R840" s="904"/>
      <c r="S840" s="895"/>
      <c r="T840" s="908"/>
      <c r="U840" s="908"/>
      <c r="V840" s="897"/>
      <c r="W840" s="897"/>
      <c r="X840" s="897"/>
      <c r="Y840" s="897"/>
    </row>
    <row r="841" spans="1:25" ht="12.75" customHeight="1">
      <c r="A841" s="913"/>
      <c r="B841" s="903"/>
      <c r="C841" s="904"/>
      <c r="D841" s="895"/>
      <c r="E841" s="908"/>
      <c r="F841" s="908"/>
      <c r="G841" s="897"/>
      <c r="H841" s="904"/>
      <c r="I841" s="895"/>
      <c r="J841" s="908"/>
      <c r="K841" s="908"/>
      <c r="L841" s="897"/>
      <c r="M841" s="904"/>
      <c r="N841" s="895"/>
      <c r="O841" s="908"/>
      <c r="P841" s="908"/>
      <c r="Q841" s="897"/>
      <c r="R841" s="904"/>
      <c r="S841" s="895"/>
      <c r="T841" s="908"/>
      <c r="U841" s="908"/>
      <c r="V841" s="897"/>
      <c r="W841" s="897"/>
      <c r="X841" s="897"/>
      <c r="Y841" s="897"/>
    </row>
    <row r="842" spans="1:25" ht="12.75" customHeight="1">
      <c r="A842" s="913"/>
      <c r="B842" s="903"/>
      <c r="C842" s="904"/>
      <c r="D842" s="895"/>
      <c r="E842" s="908"/>
      <c r="F842" s="908"/>
      <c r="G842" s="897"/>
      <c r="H842" s="904"/>
      <c r="I842" s="895"/>
      <c r="J842" s="908"/>
      <c r="K842" s="908"/>
      <c r="L842" s="897"/>
      <c r="M842" s="904"/>
      <c r="N842" s="895"/>
      <c r="O842" s="908"/>
      <c r="P842" s="908"/>
      <c r="Q842" s="897"/>
      <c r="R842" s="904"/>
      <c r="S842" s="895"/>
      <c r="T842" s="908"/>
      <c r="U842" s="908"/>
      <c r="V842" s="897"/>
      <c r="W842" s="897"/>
      <c r="X842" s="897"/>
      <c r="Y842" s="897"/>
    </row>
    <row r="843" spans="1:25" ht="12.75" customHeight="1">
      <c r="A843" s="913"/>
      <c r="B843" s="903"/>
      <c r="C843" s="904"/>
      <c r="D843" s="895"/>
      <c r="E843" s="908"/>
      <c r="F843" s="908"/>
      <c r="G843" s="897"/>
      <c r="H843" s="904"/>
      <c r="I843" s="895"/>
      <c r="J843" s="908"/>
      <c r="K843" s="908"/>
      <c r="L843" s="897"/>
      <c r="M843" s="904"/>
      <c r="N843" s="895"/>
      <c r="O843" s="908"/>
      <c r="P843" s="908"/>
      <c r="Q843" s="897"/>
      <c r="R843" s="904"/>
      <c r="S843" s="895"/>
      <c r="T843" s="908"/>
      <c r="U843" s="908"/>
      <c r="V843" s="897"/>
      <c r="W843" s="897"/>
      <c r="X843" s="897"/>
      <c r="Y843" s="897"/>
    </row>
    <row r="844" spans="1:25" ht="12.75" customHeight="1">
      <c r="A844" s="913"/>
      <c r="B844" s="903"/>
      <c r="C844" s="904"/>
      <c r="D844" s="895"/>
      <c r="E844" s="908"/>
      <c r="F844" s="908"/>
      <c r="G844" s="897"/>
      <c r="H844" s="904"/>
      <c r="I844" s="895"/>
      <c r="J844" s="908"/>
      <c r="K844" s="908"/>
      <c r="L844" s="897"/>
      <c r="M844" s="904"/>
      <c r="N844" s="895"/>
      <c r="O844" s="908"/>
      <c r="P844" s="908"/>
      <c r="Q844" s="897"/>
      <c r="R844" s="904"/>
      <c r="S844" s="895"/>
      <c r="T844" s="908"/>
      <c r="U844" s="908"/>
      <c r="V844" s="897"/>
      <c r="W844" s="897"/>
      <c r="X844" s="897"/>
      <c r="Y844" s="897"/>
    </row>
    <row r="845" spans="1:25" ht="12.75" customHeight="1">
      <c r="A845" s="913"/>
      <c r="B845" s="903"/>
      <c r="C845" s="904"/>
      <c r="D845" s="895"/>
      <c r="E845" s="908"/>
      <c r="F845" s="908"/>
      <c r="G845" s="897"/>
      <c r="H845" s="904"/>
      <c r="I845" s="895"/>
      <c r="J845" s="908"/>
      <c r="K845" s="908"/>
      <c r="L845" s="897"/>
      <c r="M845" s="904"/>
      <c r="N845" s="895"/>
      <c r="O845" s="908"/>
      <c r="P845" s="908"/>
      <c r="Q845" s="897"/>
      <c r="R845" s="904"/>
      <c r="S845" s="895"/>
      <c r="T845" s="908"/>
      <c r="U845" s="908"/>
      <c r="V845" s="897"/>
      <c r="W845" s="897"/>
      <c r="X845" s="897"/>
      <c r="Y845" s="897"/>
    </row>
    <row r="846" spans="1:25" ht="12.75" customHeight="1">
      <c r="A846" s="913"/>
      <c r="B846" s="903"/>
      <c r="C846" s="904"/>
      <c r="D846" s="895"/>
      <c r="E846" s="908"/>
      <c r="F846" s="908"/>
      <c r="G846" s="897"/>
      <c r="H846" s="904"/>
      <c r="I846" s="895"/>
      <c r="J846" s="908"/>
      <c r="K846" s="908"/>
      <c r="L846" s="897"/>
      <c r="M846" s="904"/>
      <c r="N846" s="895"/>
      <c r="O846" s="908"/>
      <c r="P846" s="908"/>
      <c r="Q846" s="897"/>
      <c r="R846" s="904"/>
      <c r="S846" s="895"/>
      <c r="T846" s="908"/>
      <c r="U846" s="908"/>
      <c r="V846" s="897"/>
      <c r="W846" s="897"/>
      <c r="X846" s="897"/>
      <c r="Y846" s="897"/>
    </row>
    <row r="847" spans="1:25" ht="12.75" customHeight="1">
      <c r="A847" s="913"/>
      <c r="B847" s="903"/>
      <c r="C847" s="904"/>
      <c r="D847" s="895"/>
      <c r="E847" s="908"/>
      <c r="F847" s="908"/>
      <c r="G847" s="897"/>
      <c r="H847" s="904"/>
      <c r="I847" s="895"/>
      <c r="J847" s="908"/>
      <c r="K847" s="908"/>
      <c r="L847" s="897"/>
      <c r="M847" s="904"/>
      <c r="N847" s="895"/>
      <c r="O847" s="908"/>
      <c r="P847" s="908"/>
      <c r="Q847" s="897"/>
      <c r="R847" s="904"/>
      <c r="S847" s="895"/>
      <c r="T847" s="908"/>
      <c r="U847" s="908"/>
      <c r="V847" s="897"/>
      <c r="W847" s="897"/>
      <c r="X847" s="897"/>
      <c r="Y847" s="897"/>
    </row>
    <row r="848" spans="1:25" ht="12.75" customHeight="1">
      <c r="A848" s="913"/>
      <c r="B848" s="903"/>
      <c r="C848" s="904"/>
      <c r="D848" s="895"/>
      <c r="E848" s="908"/>
      <c r="F848" s="908"/>
      <c r="G848" s="897"/>
      <c r="H848" s="904"/>
      <c r="I848" s="895"/>
      <c r="J848" s="908"/>
      <c r="K848" s="908"/>
      <c r="L848" s="897"/>
      <c r="M848" s="904"/>
      <c r="N848" s="895"/>
      <c r="O848" s="908"/>
      <c r="P848" s="908"/>
      <c r="Q848" s="897"/>
      <c r="R848" s="904"/>
      <c r="S848" s="895"/>
      <c r="T848" s="908"/>
      <c r="U848" s="908"/>
      <c r="V848" s="897"/>
      <c r="W848" s="897"/>
      <c r="X848" s="897"/>
      <c r="Y848" s="897"/>
    </row>
    <row r="849" spans="1:25" ht="12.75" customHeight="1">
      <c r="A849" s="913"/>
      <c r="B849" s="903"/>
      <c r="C849" s="904"/>
      <c r="D849" s="895"/>
      <c r="E849" s="908"/>
      <c r="F849" s="908"/>
      <c r="G849" s="897"/>
      <c r="H849" s="904"/>
      <c r="I849" s="895"/>
      <c r="J849" s="908"/>
      <c r="K849" s="908"/>
      <c r="L849" s="897"/>
      <c r="M849" s="904"/>
      <c r="N849" s="895"/>
      <c r="O849" s="908"/>
      <c r="P849" s="908"/>
      <c r="Q849" s="897"/>
      <c r="R849" s="904"/>
      <c r="S849" s="895"/>
      <c r="T849" s="908"/>
      <c r="U849" s="908"/>
      <c r="V849" s="897"/>
      <c r="W849" s="897"/>
      <c r="X849" s="897"/>
      <c r="Y849" s="897"/>
    </row>
    <row r="850" spans="1:25" ht="12.75" customHeight="1">
      <c r="A850" s="913"/>
      <c r="B850" s="903"/>
      <c r="C850" s="904"/>
      <c r="D850" s="895"/>
      <c r="E850" s="908"/>
      <c r="F850" s="908"/>
      <c r="G850" s="897"/>
      <c r="H850" s="904"/>
      <c r="I850" s="895"/>
      <c r="J850" s="908"/>
      <c r="K850" s="908"/>
      <c r="L850" s="897"/>
      <c r="M850" s="904"/>
      <c r="N850" s="895"/>
      <c r="O850" s="908"/>
      <c r="P850" s="908"/>
      <c r="Q850" s="897"/>
      <c r="R850" s="904"/>
      <c r="S850" s="895"/>
      <c r="T850" s="908"/>
      <c r="U850" s="908"/>
      <c r="V850" s="897"/>
      <c r="W850" s="897"/>
      <c r="X850" s="897"/>
      <c r="Y850" s="897"/>
    </row>
    <row r="851" spans="1:25" ht="12.75" customHeight="1">
      <c r="A851" s="913"/>
      <c r="B851" s="903"/>
      <c r="C851" s="904"/>
      <c r="D851" s="895"/>
      <c r="E851" s="908"/>
      <c r="F851" s="908"/>
      <c r="G851" s="897"/>
      <c r="H851" s="904"/>
      <c r="I851" s="895"/>
      <c r="J851" s="908"/>
      <c r="K851" s="908"/>
      <c r="L851" s="897"/>
      <c r="M851" s="904"/>
      <c r="N851" s="895"/>
      <c r="O851" s="908"/>
      <c r="P851" s="908"/>
      <c r="Q851" s="897"/>
      <c r="R851" s="904"/>
      <c r="S851" s="895"/>
      <c r="T851" s="908"/>
      <c r="U851" s="908"/>
      <c r="V851" s="897"/>
      <c r="W851" s="897"/>
      <c r="X851" s="897"/>
      <c r="Y851" s="897"/>
    </row>
    <row r="852" spans="1:25" ht="12.75" customHeight="1">
      <c r="A852" s="913"/>
      <c r="B852" s="903"/>
      <c r="C852" s="904"/>
      <c r="D852" s="895"/>
      <c r="E852" s="908"/>
      <c r="F852" s="908"/>
      <c r="G852" s="897"/>
      <c r="H852" s="904"/>
      <c r="I852" s="895"/>
      <c r="J852" s="908"/>
      <c r="K852" s="908"/>
      <c r="L852" s="897"/>
      <c r="M852" s="904"/>
      <c r="N852" s="895"/>
      <c r="O852" s="908"/>
      <c r="P852" s="908"/>
      <c r="Q852" s="897"/>
      <c r="R852" s="904"/>
      <c r="S852" s="895"/>
      <c r="T852" s="908"/>
      <c r="U852" s="908"/>
      <c r="V852" s="897"/>
      <c r="W852" s="897"/>
      <c r="X852" s="897"/>
      <c r="Y852" s="897"/>
    </row>
    <row r="853" spans="1:25" ht="12.75" customHeight="1">
      <c r="A853" s="913"/>
      <c r="B853" s="903"/>
      <c r="C853" s="904"/>
      <c r="D853" s="895"/>
      <c r="E853" s="908"/>
      <c r="F853" s="908"/>
      <c r="G853" s="897"/>
      <c r="H853" s="904"/>
      <c r="I853" s="895"/>
      <c r="J853" s="908"/>
      <c r="K853" s="908"/>
      <c r="L853" s="897"/>
      <c r="M853" s="904"/>
      <c r="N853" s="895"/>
      <c r="O853" s="908"/>
      <c r="P853" s="908"/>
      <c r="Q853" s="897"/>
      <c r="R853" s="904"/>
      <c r="S853" s="895"/>
      <c r="T853" s="908"/>
      <c r="U853" s="908"/>
      <c r="V853" s="897"/>
      <c r="W853" s="897"/>
      <c r="X853" s="897"/>
      <c r="Y853" s="897"/>
    </row>
    <row r="854" spans="1:25" ht="12.75" customHeight="1">
      <c r="A854" s="913"/>
      <c r="B854" s="903"/>
      <c r="C854" s="904"/>
      <c r="D854" s="895"/>
      <c r="E854" s="908"/>
      <c r="F854" s="908"/>
      <c r="G854" s="897"/>
      <c r="H854" s="904"/>
      <c r="I854" s="895"/>
      <c r="J854" s="908"/>
      <c r="K854" s="908"/>
      <c r="L854" s="897"/>
      <c r="M854" s="904"/>
      <c r="N854" s="895"/>
      <c r="O854" s="908"/>
      <c r="P854" s="908"/>
      <c r="Q854" s="897"/>
      <c r="R854" s="904"/>
      <c r="S854" s="895"/>
      <c r="T854" s="908"/>
      <c r="U854" s="908"/>
      <c r="V854" s="897"/>
      <c r="W854" s="897"/>
      <c r="X854" s="897"/>
      <c r="Y854" s="897"/>
    </row>
    <row r="855" spans="1:25" ht="12.75" customHeight="1">
      <c r="A855" s="913"/>
      <c r="B855" s="903"/>
      <c r="C855" s="904"/>
      <c r="D855" s="895"/>
      <c r="E855" s="908"/>
      <c r="F855" s="908"/>
      <c r="G855" s="897"/>
      <c r="H855" s="904"/>
      <c r="I855" s="895"/>
      <c r="J855" s="908"/>
      <c r="K855" s="908"/>
      <c r="L855" s="897"/>
      <c r="M855" s="904"/>
      <c r="N855" s="895"/>
      <c r="O855" s="908"/>
      <c r="P855" s="908"/>
      <c r="Q855" s="897"/>
      <c r="R855" s="904"/>
      <c r="S855" s="895"/>
      <c r="T855" s="908"/>
      <c r="U855" s="908"/>
      <c r="V855" s="897"/>
      <c r="W855" s="897"/>
      <c r="X855" s="897"/>
      <c r="Y855" s="897"/>
    </row>
    <row r="856" spans="1:25" ht="12.75" customHeight="1">
      <c r="A856" s="913"/>
      <c r="B856" s="903"/>
      <c r="C856" s="904"/>
      <c r="D856" s="895"/>
      <c r="E856" s="908"/>
      <c r="F856" s="908"/>
      <c r="G856" s="897"/>
      <c r="H856" s="904"/>
      <c r="I856" s="895"/>
      <c r="J856" s="908"/>
      <c r="K856" s="908"/>
      <c r="L856" s="897"/>
      <c r="M856" s="904"/>
      <c r="N856" s="895"/>
      <c r="O856" s="908"/>
      <c r="P856" s="908"/>
      <c r="Q856" s="897"/>
      <c r="R856" s="904"/>
      <c r="S856" s="895"/>
      <c r="T856" s="908"/>
      <c r="U856" s="908"/>
      <c r="V856" s="897"/>
      <c r="W856" s="897"/>
      <c r="X856" s="897"/>
      <c r="Y856" s="897"/>
    </row>
    <row r="857" spans="1:25" ht="12.75" customHeight="1">
      <c r="A857" s="913"/>
      <c r="B857" s="903"/>
      <c r="C857" s="904"/>
      <c r="D857" s="895"/>
      <c r="E857" s="908"/>
      <c r="F857" s="908"/>
      <c r="G857" s="897"/>
      <c r="H857" s="904"/>
      <c r="I857" s="895"/>
      <c r="J857" s="908"/>
      <c r="K857" s="908"/>
      <c r="L857" s="897"/>
      <c r="M857" s="904"/>
      <c r="N857" s="895"/>
      <c r="O857" s="908"/>
      <c r="P857" s="908"/>
      <c r="Q857" s="897"/>
      <c r="R857" s="904"/>
      <c r="S857" s="895"/>
      <c r="T857" s="908"/>
      <c r="U857" s="908"/>
      <c r="V857" s="897"/>
      <c r="W857" s="897"/>
      <c r="X857" s="897"/>
      <c r="Y857" s="897"/>
    </row>
    <row r="858" spans="1:25" ht="12.75" customHeight="1">
      <c r="A858" s="913"/>
      <c r="B858" s="903"/>
      <c r="C858" s="904"/>
      <c r="D858" s="895"/>
      <c r="E858" s="908"/>
      <c r="F858" s="908"/>
      <c r="G858" s="897"/>
      <c r="H858" s="904"/>
      <c r="I858" s="895"/>
      <c r="J858" s="908"/>
      <c r="K858" s="908"/>
      <c r="L858" s="897"/>
      <c r="M858" s="904"/>
      <c r="N858" s="895"/>
      <c r="O858" s="908"/>
      <c r="P858" s="908"/>
      <c r="Q858" s="897"/>
      <c r="R858" s="904"/>
      <c r="S858" s="895"/>
      <c r="T858" s="908"/>
      <c r="U858" s="908"/>
      <c r="V858" s="897"/>
      <c r="W858" s="897"/>
      <c r="X858" s="897"/>
      <c r="Y858" s="897"/>
    </row>
    <row r="859" spans="1:25" ht="12.75" customHeight="1">
      <c r="A859" s="913"/>
      <c r="B859" s="903"/>
      <c r="C859" s="904"/>
      <c r="D859" s="895"/>
      <c r="E859" s="908"/>
      <c r="F859" s="908"/>
      <c r="G859" s="897"/>
      <c r="H859" s="904"/>
      <c r="I859" s="895"/>
      <c r="J859" s="908"/>
      <c r="K859" s="908"/>
      <c r="L859" s="897"/>
      <c r="M859" s="904"/>
      <c r="N859" s="895"/>
      <c r="O859" s="908"/>
      <c r="P859" s="908"/>
      <c r="Q859" s="897"/>
      <c r="R859" s="904"/>
      <c r="S859" s="895"/>
      <c r="T859" s="908"/>
      <c r="U859" s="908"/>
      <c r="V859" s="897"/>
      <c r="W859" s="897"/>
      <c r="X859" s="897"/>
      <c r="Y859" s="897"/>
    </row>
    <row r="860" spans="1:25" ht="12.75" customHeight="1">
      <c r="A860" s="913"/>
      <c r="B860" s="903"/>
      <c r="C860" s="904"/>
      <c r="D860" s="895"/>
      <c r="E860" s="908"/>
      <c r="F860" s="908"/>
      <c r="G860" s="897"/>
      <c r="H860" s="904"/>
      <c r="I860" s="895"/>
      <c r="J860" s="908"/>
      <c r="K860" s="908"/>
      <c r="L860" s="897"/>
      <c r="M860" s="904"/>
      <c r="N860" s="895"/>
      <c r="O860" s="908"/>
      <c r="P860" s="908"/>
      <c r="Q860" s="897"/>
      <c r="R860" s="904"/>
      <c r="S860" s="895"/>
      <c r="T860" s="908"/>
      <c r="U860" s="908"/>
      <c r="V860" s="897"/>
      <c r="W860" s="897"/>
      <c r="X860" s="897"/>
      <c r="Y860" s="897"/>
    </row>
    <row r="861" spans="1:25" ht="12.75" customHeight="1">
      <c r="A861" s="913"/>
      <c r="B861" s="903"/>
      <c r="C861" s="904"/>
      <c r="D861" s="895"/>
      <c r="E861" s="908"/>
      <c r="F861" s="908"/>
      <c r="G861" s="897"/>
      <c r="H861" s="904"/>
      <c r="I861" s="895"/>
      <c r="J861" s="908"/>
      <c r="K861" s="908"/>
      <c r="L861" s="897"/>
      <c r="M861" s="904"/>
      <c r="N861" s="895"/>
      <c r="O861" s="908"/>
      <c r="P861" s="908"/>
      <c r="Q861" s="897"/>
      <c r="R861" s="904"/>
      <c r="S861" s="895"/>
      <c r="T861" s="908"/>
      <c r="U861" s="908"/>
      <c r="V861" s="897"/>
      <c r="W861" s="897"/>
      <c r="X861" s="897"/>
      <c r="Y861" s="897"/>
    </row>
    <row r="862" spans="1:25" ht="12.75" customHeight="1">
      <c r="A862" s="913"/>
      <c r="B862" s="903"/>
      <c r="C862" s="904"/>
      <c r="D862" s="895"/>
      <c r="E862" s="908"/>
      <c r="F862" s="908"/>
      <c r="G862" s="897"/>
      <c r="H862" s="904"/>
      <c r="I862" s="895"/>
      <c r="J862" s="908"/>
      <c r="K862" s="908"/>
      <c r="L862" s="897"/>
      <c r="M862" s="904"/>
      <c r="N862" s="895"/>
      <c r="O862" s="908"/>
      <c r="P862" s="908"/>
      <c r="Q862" s="897"/>
      <c r="R862" s="904"/>
      <c r="S862" s="895"/>
      <c r="T862" s="908"/>
      <c r="U862" s="908"/>
      <c r="V862" s="897"/>
      <c r="W862" s="897"/>
      <c r="X862" s="897"/>
      <c r="Y862" s="897"/>
    </row>
    <row r="863" spans="1:25" ht="12.75" customHeight="1">
      <c r="A863" s="913"/>
      <c r="B863" s="903"/>
      <c r="C863" s="904"/>
      <c r="D863" s="895"/>
      <c r="E863" s="908"/>
      <c r="F863" s="908"/>
      <c r="G863" s="897"/>
      <c r="H863" s="904"/>
      <c r="I863" s="895"/>
      <c r="J863" s="908"/>
      <c r="K863" s="908"/>
      <c r="L863" s="897"/>
      <c r="M863" s="904"/>
      <c r="N863" s="895"/>
      <c r="O863" s="908"/>
      <c r="P863" s="908"/>
      <c r="Q863" s="897"/>
      <c r="R863" s="904"/>
      <c r="S863" s="895"/>
      <c r="T863" s="908"/>
      <c r="U863" s="908"/>
      <c r="V863" s="897"/>
      <c r="W863" s="897"/>
      <c r="X863" s="897"/>
      <c r="Y863" s="897"/>
    </row>
    <row r="864" spans="1:25" ht="12.75" customHeight="1">
      <c r="A864" s="913"/>
      <c r="B864" s="903"/>
      <c r="C864" s="904"/>
      <c r="D864" s="895"/>
      <c r="E864" s="908"/>
      <c r="F864" s="908"/>
      <c r="G864" s="897"/>
      <c r="H864" s="904"/>
      <c r="I864" s="895"/>
      <c r="J864" s="908"/>
      <c r="K864" s="908"/>
      <c r="L864" s="897"/>
      <c r="M864" s="904"/>
      <c r="N864" s="895"/>
      <c r="O864" s="908"/>
      <c r="P864" s="908"/>
      <c r="Q864" s="897"/>
      <c r="R864" s="904"/>
      <c r="S864" s="895"/>
      <c r="T864" s="908"/>
      <c r="U864" s="908"/>
      <c r="V864" s="897"/>
      <c r="W864" s="897"/>
      <c r="X864" s="897"/>
      <c r="Y864" s="897"/>
    </row>
    <row r="865" spans="1:25" ht="12.75" customHeight="1">
      <c r="A865" s="913"/>
      <c r="B865" s="903"/>
      <c r="C865" s="904"/>
      <c r="D865" s="895"/>
      <c r="E865" s="908"/>
      <c r="F865" s="908"/>
      <c r="G865" s="897"/>
      <c r="H865" s="904"/>
      <c r="I865" s="895"/>
      <c r="J865" s="908"/>
      <c r="K865" s="908"/>
      <c r="L865" s="897"/>
      <c r="M865" s="904"/>
      <c r="N865" s="895"/>
      <c r="O865" s="908"/>
      <c r="P865" s="908"/>
      <c r="Q865" s="897"/>
      <c r="R865" s="904"/>
      <c r="S865" s="895"/>
      <c r="T865" s="908"/>
      <c r="U865" s="908"/>
      <c r="V865" s="897"/>
      <c r="W865" s="897"/>
      <c r="X865" s="897"/>
      <c r="Y865" s="897"/>
    </row>
    <row r="866" spans="1:25" ht="12.75" customHeight="1">
      <c r="A866" s="913"/>
      <c r="B866" s="903"/>
      <c r="C866" s="904"/>
      <c r="D866" s="895"/>
      <c r="E866" s="908"/>
      <c r="F866" s="908"/>
      <c r="G866" s="897"/>
      <c r="H866" s="904"/>
      <c r="I866" s="895"/>
      <c r="J866" s="908"/>
      <c r="K866" s="908"/>
      <c r="L866" s="897"/>
      <c r="M866" s="904"/>
      <c r="N866" s="895"/>
      <c r="O866" s="908"/>
      <c r="P866" s="908"/>
      <c r="Q866" s="897"/>
      <c r="R866" s="904"/>
      <c r="S866" s="895"/>
      <c r="T866" s="908"/>
      <c r="U866" s="908"/>
      <c r="V866" s="897"/>
      <c r="W866" s="897"/>
      <c r="X866" s="897"/>
      <c r="Y866" s="897"/>
    </row>
    <row r="867" spans="1:25" ht="12.75" customHeight="1">
      <c r="A867" s="913"/>
      <c r="B867" s="903"/>
      <c r="C867" s="904"/>
      <c r="D867" s="895"/>
      <c r="E867" s="908"/>
      <c r="F867" s="908"/>
      <c r="G867" s="897"/>
      <c r="H867" s="904"/>
      <c r="I867" s="895"/>
      <c r="J867" s="908"/>
      <c r="K867" s="908"/>
      <c r="L867" s="897"/>
      <c r="M867" s="904"/>
      <c r="N867" s="895"/>
      <c r="O867" s="908"/>
      <c r="P867" s="908"/>
      <c r="Q867" s="897"/>
      <c r="R867" s="904"/>
      <c r="S867" s="895"/>
      <c r="T867" s="908"/>
      <c r="U867" s="908"/>
      <c r="V867" s="897"/>
      <c r="W867" s="897"/>
      <c r="X867" s="897"/>
      <c r="Y867" s="897"/>
    </row>
    <row r="868" spans="1:25" ht="12.75" customHeight="1">
      <c r="A868" s="913"/>
      <c r="B868" s="903"/>
      <c r="C868" s="904"/>
      <c r="D868" s="895"/>
      <c r="E868" s="908"/>
      <c r="F868" s="908"/>
      <c r="G868" s="897"/>
      <c r="H868" s="904"/>
      <c r="I868" s="895"/>
      <c r="J868" s="908"/>
      <c r="K868" s="908"/>
      <c r="L868" s="897"/>
      <c r="M868" s="904"/>
      <c r="N868" s="895"/>
      <c r="O868" s="908"/>
      <c r="P868" s="908"/>
      <c r="Q868" s="897"/>
      <c r="R868" s="904"/>
      <c r="S868" s="895"/>
      <c r="T868" s="908"/>
      <c r="U868" s="908"/>
      <c r="V868" s="897"/>
      <c r="W868" s="897"/>
      <c r="X868" s="897"/>
      <c r="Y868" s="897"/>
    </row>
    <row r="869" spans="1:25" ht="12.75" customHeight="1">
      <c r="A869" s="913"/>
      <c r="B869" s="903"/>
      <c r="C869" s="904"/>
      <c r="D869" s="895"/>
      <c r="E869" s="908"/>
      <c r="F869" s="908"/>
      <c r="G869" s="897"/>
      <c r="H869" s="904"/>
      <c r="I869" s="895"/>
      <c r="J869" s="908"/>
      <c r="K869" s="908"/>
      <c r="L869" s="897"/>
      <c r="M869" s="904"/>
      <c r="N869" s="895"/>
      <c r="O869" s="908"/>
      <c r="P869" s="908"/>
      <c r="Q869" s="897"/>
      <c r="R869" s="904"/>
      <c r="S869" s="895"/>
      <c r="T869" s="908"/>
      <c r="U869" s="908"/>
      <c r="V869" s="897"/>
      <c r="W869" s="897"/>
      <c r="X869" s="897"/>
      <c r="Y869" s="897"/>
    </row>
    <row r="870" spans="1:25" ht="12.75" customHeight="1">
      <c r="A870" s="913"/>
      <c r="B870" s="903"/>
      <c r="C870" s="904"/>
      <c r="D870" s="895"/>
      <c r="E870" s="908"/>
      <c r="F870" s="908"/>
      <c r="G870" s="897"/>
      <c r="H870" s="904"/>
      <c r="I870" s="895"/>
      <c r="J870" s="908"/>
      <c r="K870" s="908"/>
      <c r="L870" s="897"/>
      <c r="M870" s="904"/>
      <c r="N870" s="895"/>
      <c r="O870" s="908"/>
      <c r="P870" s="908"/>
      <c r="Q870" s="897"/>
      <c r="R870" s="904"/>
      <c r="S870" s="895"/>
      <c r="T870" s="908"/>
      <c r="U870" s="908"/>
      <c r="V870" s="897"/>
      <c r="W870" s="897"/>
      <c r="X870" s="897"/>
      <c r="Y870" s="897"/>
    </row>
    <row r="871" spans="1:25" ht="12.75" customHeight="1">
      <c r="A871" s="913"/>
      <c r="B871" s="903"/>
      <c r="C871" s="904"/>
      <c r="D871" s="895"/>
      <c r="E871" s="908"/>
      <c r="F871" s="908"/>
      <c r="G871" s="897"/>
      <c r="H871" s="904"/>
      <c r="I871" s="895"/>
      <c r="J871" s="908"/>
      <c r="K871" s="908"/>
      <c r="L871" s="897"/>
      <c r="M871" s="904"/>
      <c r="N871" s="895"/>
      <c r="O871" s="908"/>
      <c r="P871" s="908"/>
      <c r="Q871" s="897"/>
      <c r="R871" s="904"/>
      <c r="S871" s="895"/>
      <c r="T871" s="908"/>
      <c r="U871" s="908"/>
      <c r="V871" s="897"/>
      <c r="W871" s="897"/>
      <c r="X871" s="897"/>
      <c r="Y871" s="897"/>
    </row>
    <row r="872" spans="1:25" ht="12.75" customHeight="1">
      <c r="A872" s="913"/>
      <c r="B872" s="903"/>
      <c r="C872" s="904"/>
      <c r="D872" s="895"/>
      <c r="E872" s="908"/>
      <c r="F872" s="908"/>
      <c r="G872" s="897"/>
      <c r="H872" s="904"/>
      <c r="I872" s="895"/>
      <c r="J872" s="908"/>
      <c r="K872" s="908"/>
      <c r="L872" s="897"/>
      <c r="M872" s="904"/>
      <c r="N872" s="895"/>
      <c r="O872" s="908"/>
      <c r="P872" s="908"/>
      <c r="Q872" s="897"/>
      <c r="R872" s="904"/>
      <c r="S872" s="895"/>
      <c r="T872" s="908"/>
      <c r="U872" s="908"/>
      <c r="V872" s="897"/>
      <c r="W872" s="897"/>
      <c r="X872" s="897"/>
      <c r="Y872" s="897"/>
    </row>
    <row r="873" spans="1:25" ht="12.75" customHeight="1">
      <c r="A873" s="913"/>
      <c r="B873" s="903"/>
      <c r="C873" s="904"/>
      <c r="D873" s="895"/>
      <c r="E873" s="908"/>
      <c r="F873" s="908"/>
      <c r="G873" s="897"/>
      <c r="H873" s="904"/>
      <c r="I873" s="895"/>
      <c r="J873" s="908"/>
      <c r="K873" s="908"/>
      <c r="L873" s="897"/>
      <c r="M873" s="904"/>
      <c r="N873" s="895"/>
      <c r="O873" s="908"/>
      <c r="P873" s="908"/>
      <c r="Q873" s="897"/>
      <c r="R873" s="904"/>
      <c r="S873" s="895"/>
      <c r="T873" s="908"/>
      <c r="U873" s="908"/>
      <c r="V873" s="897"/>
      <c r="W873" s="897"/>
      <c r="X873" s="897"/>
      <c r="Y873" s="897"/>
    </row>
    <row r="874" spans="1:25" ht="12.75" customHeight="1">
      <c r="A874" s="913"/>
      <c r="B874" s="903"/>
      <c r="C874" s="904"/>
      <c r="D874" s="895"/>
      <c r="E874" s="908"/>
      <c r="F874" s="908"/>
      <c r="G874" s="897"/>
      <c r="H874" s="904"/>
      <c r="I874" s="895"/>
      <c r="J874" s="908"/>
      <c r="K874" s="908"/>
      <c r="L874" s="897"/>
      <c r="M874" s="904"/>
      <c r="N874" s="895"/>
      <c r="O874" s="908"/>
      <c r="P874" s="908"/>
      <c r="Q874" s="897"/>
      <c r="R874" s="904"/>
      <c r="S874" s="895"/>
      <c r="T874" s="908"/>
      <c r="U874" s="908"/>
      <c r="V874" s="897"/>
      <c r="W874" s="897"/>
      <c r="X874" s="897"/>
      <c r="Y874" s="897"/>
    </row>
    <row r="875" spans="1:25" ht="12.75" customHeight="1">
      <c r="A875" s="913"/>
      <c r="B875" s="903"/>
      <c r="C875" s="904"/>
      <c r="D875" s="895"/>
      <c r="E875" s="908"/>
      <c r="F875" s="908"/>
      <c r="G875" s="897"/>
      <c r="H875" s="904"/>
      <c r="I875" s="895"/>
      <c r="J875" s="908"/>
      <c r="K875" s="908"/>
      <c r="L875" s="897"/>
      <c r="M875" s="904"/>
      <c r="N875" s="895"/>
      <c r="O875" s="908"/>
      <c r="P875" s="908"/>
      <c r="Q875" s="897"/>
      <c r="R875" s="904"/>
      <c r="S875" s="895"/>
      <c r="T875" s="908"/>
      <c r="U875" s="908"/>
      <c r="V875" s="897"/>
      <c r="W875" s="897"/>
      <c r="X875" s="897"/>
      <c r="Y875" s="897"/>
    </row>
    <row r="876" spans="1:25" ht="12.75" customHeight="1">
      <c r="A876" s="913"/>
      <c r="B876" s="903"/>
      <c r="C876" s="904"/>
      <c r="D876" s="895"/>
      <c r="E876" s="908"/>
      <c r="F876" s="908"/>
      <c r="G876" s="897"/>
      <c r="H876" s="904"/>
      <c r="I876" s="895"/>
      <c r="J876" s="908"/>
      <c r="K876" s="908"/>
      <c r="L876" s="897"/>
      <c r="M876" s="904"/>
      <c r="N876" s="895"/>
      <c r="O876" s="908"/>
      <c r="P876" s="908"/>
      <c r="Q876" s="897"/>
      <c r="R876" s="904"/>
      <c r="S876" s="895"/>
      <c r="T876" s="908"/>
      <c r="U876" s="908"/>
      <c r="V876" s="897"/>
      <c r="W876" s="897"/>
      <c r="X876" s="897"/>
      <c r="Y876" s="897"/>
    </row>
    <row r="877" spans="1:25" ht="12.75" customHeight="1">
      <c r="A877" s="913"/>
      <c r="B877" s="903"/>
      <c r="C877" s="904"/>
      <c r="D877" s="895"/>
      <c r="E877" s="908"/>
      <c r="F877" s="908"/>
      <c r="G877" s="897"/>
      <c r="H877" s="904"/>
      <c r="I877" s="895"/>
      <c r="J877" s="908"/>
      <c r="K877" s="908"/>
      <c r="L877" s="897"/>
      <c r="M877" s="904"/>
      <c r="N877" s="895"/>
      <c r="O877" s="908"/>
      <c r="P877" s="908"/>
      <c r="Q877" s="897"/>
      <c r="R877" s="904"/>
      <c r="S877" s="895"/>
      <c r="T877" s="908"/>
      <c r="U877" s="908"/>
      <c r="V877" s="897"/>
      <c r="W877" s="897"/>
      <c r="X877" s="897"/>
      <c r="Y877" s="897"/>
    </row>
    <row r="878" spans="1:25" ht="12.75" customHeight="1">
      <c r="A878" s="913"/>
      <c r="B878" s="903"/>
      <c r="C878" s="904"/>
      <c r="D878" s="895"/>
      <c r="E878" s="908"/>
      <c r="F878" s="908"/>
      <c r="G878" s="897"/>
      <c r="H878" s="904"/>
      <c r="I878" s="895"/>
      <c r="J878" s="908"/>
      <c r="K878" s="908"/>
      <c r="L878" s="897"/>
      <c r="M878" s="904"/>
      <c r="N878" s="895"/>
      <c r="O878" s="908"/>
      <c r="P878" s="908"/>
      <c r="Q878" s="897"/>
      <c r="R878" s="904"/>
      <c r="S878" s="895"/>
      <c r="T878" s="908"/>
      <c r="U878" s="908"/>
      <c r="V878" s="897"/>
      <c r="W878" s="897"/>
      <c r="X878" s="897"/>
      <c r="Y878" s="897"/>
    </row>
    <row r="879" spans="1:25" ht="12.75" customHeight="1">
      <c r="A879" s="913"/>
      <c r="B879" s="903"/>
      <c r="C879" s="904"/>
      <c r="D879" s="895"/>
      <c r="E879" s="908"/>
      <c r="F879" s="908"/>
      <c r="G879" s="897"/>
      <c r="H879" s="904"/>
      <c r="I879" s="895"/>
      <c r="J879" s="908"/>
      <c r="K879" s="908"/>
      <c r="L879" s="897"/>
      <c r="M879" s="904"/>
      <c r="N879" s="895"/>
      <c r="O879" s="908"/>
      <c r="P879" s="908"/>
      <c r="Q879" s="897"/>
      <c r="R879" s="904"/>
      <c r="S879" s="895"/>
      <c r="T879" s="908"/>
      <c r="U879" s="908"/>
      <c r="V879" s="897"/>
      <c r="W879" s="897"/>
      <c r="X879" s="897"/>
      <c r="Y879" s="897"/>
    </row>
    <row r="880" spans="1:25" ht="12.75" customHeight="1">
      <c r="A880" s="913"/>
      <c r="B880" s="903"/>
      <c r="C880" s="904"/>
      <c r="D880" s="895"/>
      <c r="E880" s="908"/>
      <c r="F880" s="908"/>
      <c r="G880" s="897"/>
      <c r="H880" s="904"/>
      <c r="I880" s="895"/>
      <c r="J880" s="908"/>
      <c r="K880" s="908"/>
      <c r="L880" s="897"/>
      <c r="M880" s="904"/>
      <c r="N880" s="895"/>
      <c r="O880" s="908"/>
      <c r="P880" s="908"/>
      <c r="Q880" s="897"/>
      <c r="R880" s="904"/>
      <c r="S880" s="895"/>
      <c r="T880" s="908"/>
      <c r="U880" s="908"/>
      <c r="V880" s="897"/>
      <c r="W880" s="897"/>
      <c r="X880" s="897"/>
      <c r="Y880" s="897"/>
    </row>
    <row r="881" spans="1:25" ht="12.75" customHeight="1">
      <c r="A881" s="913"/>
      <c r="B881" s="903"/>
      <c r="C881" s="904"/>
      <c r="D881" s="895"/>
      <c r="E881" s="908"/>
      <c r="F881" s="908"/>
      <c r="G881" s="897"/>
      <c r="H881" s="904"/>
      <c r="I881" s="895"/>
      <c r="J881" s="908"/>
      <c r="K881" s="908"/>
      <c r="L881" s="897"/>
      <c r="M881" s="904"/>
      <c r="N881" s="895"/>
      <c r="O881" s="908"/>
      <c r="P881" s="908"/>
      <c r="Q881" s="897"/>
      <c r="R881" s="904"/>
      <c r="S881" s="895"/>
      <c r="T881" s="908"/>
      <c r="U881" s="908"/>
      <c r="V881" s="897"/>
      <c r="W881" s="897"/>
      <c r="X881" s="897"/>
      <c r="Y881" s="897"/>
    </row>
    <row r="882" spans="1:25" ht="12.75" customHeight="1">
      <c r="A882" s="913"/>
      <c r="B882" s="903"/>
      <c r="C882" s="904"/>
      <c r="D882" s="895"/>
      <c r="E882" s="908"/>
      <c r="F882" s="908"/>
      <c r="G882" s="897"/>
      <c r="H882" s="904"/>
      <c r="I882" s="895"/>
      <c r="J882" s="908"/>
      <c r="K882" s="908"/>
      <c r="L882" s="897"/>
      <c r="M882" s="904"/>
      <c r="N882" s="895"/>
      <c r="O882" s="908"/>
      <c r="P882" s="908"/>
      <c r="Q882" s="897"/>
      <c r="R882" s="904"/>
      <c r="S882" s="895"/>
      <c r="T882" s="908"/>
      <c r="U882" s="908"/>
      <c r="V882" s="897"/>
      <c r="W882" s="897"/>
      <c r="X882" s="897"/>
      <c r="Y882" s="897"/>
    </row>
    <row r="883" spans="1:25" ht="12.75" customHeight="1">
      <c r="A883" s="913"/>
      <c r="B883" s="903"/>
      <c r="C883" s="904"/>
      <c r="D883" s="895"/>
      <c r="E883" s="908"/>
      <c r="F883" s="908"/>
      <c r="G883" s="897"/>
      <c r="H883" s="904"/>
      <c r="I883" s="895"/>
      <c r="J883" s="908"/>
      <c r="K883" s="908"/>
      <c r="L883" s="897"/>
      <c r="M883" s="904"/>
      <c r="N883" s="895"/>
      <c r="O883" s="908"/>
      <c r="P883" s="908"/>
      <c r="Q883" s="897"/>
      <c r="R883" s="904"/>
      <c r="S883" s="895"/>
      <c r="T883" s="908"/>
      <c r="U883" s="908"/>
      <c r="V883" s="897"/>
      <c r="W883" s="897"/>
      <c r="X883" s="897"/>
      <c r="Y883" s="897"/>
    </row>
    <row r="884" spans="1:25" ht="12.75" customHeight="1">
      <c r="A884" s="913"/>
      <c r="B884" s="903"/>
      <c r="C884" s="904"/>
      <c r="D884" s="895"/>
      <c r="E884" s="908"/>
      <c r="F884" s="908"/>
      <c r="G884" s="897"/>
      <c r="H884" s="904"/>
      <c r="I884" s="895"/>
      <c r="J884" s="908"/>
      <c r="K884" s="908"/>
      <c r="L884" s="897"/>
      <c r="M884" s="904"/>
      <c r="N884" s="895"/>
      <c r="O884" s="908"/>
      <c r="P884" s="908"/>
      <c r="Q884" s="897"/>
      <c r="R884" s="904"/>
      <c r="S884" s="895"/>
      <c r="T884" s="908"/>
      <c r="U884" s="908"/>
      <c r="V884" s="897"/>
      <c r="W884" s="897"/>
      <c r="X884" s="897"/>
      <c r="Y884" s="897"/>
    </row>
    <row r="885" spans="1:25" ht="12.75" customHeight="1">
      <c r="A885" s="913"/>
      <c r="B885" s="903"/>
      <c r="C885" s="904"/>
      <c r="D885" s="895"/>
      <c r="E885" s="908"/>
      <c r="F885" s="908"/>
      <c r="G885" s="897"/>
      <c r="H885" s="904"/>
      <c r="I885" s="895"/>
      <c r="J885" s="908"/>
      <c r="K885" s="908"/>
      <c r="L885" s="897"/>
      <c r="M885" s="904"/>
      <c r="N885" s="895"/>
      <c r="O885" s="908"/>
      <c r="P885" s="908"/>
      <c r="Q885" s="897"/>
      <c r="R885" s="904"/>
      <c r="S885" s="895"/>
      <c r="T885" s="908"/>
      <c r="U885" s="908"/>
      <c r="V885" s="897"/>
      <c r="W885" s="897"/>
      <c r="X885" s="897"/>
      <c r="Y885" s="897"/>
    </row>
    <row r="886" spans="1:25" ht="12.75" customHeight="1">
      <c r="A886" s="913"/>
      <c r="B886" s="903"/>
      <c r="C886" s="904"/>
      <c r="D886" s="895"/>
      <c r="E886" s="908"/>
      <c r="F886" s="908"/>
      <c r="G886" s="897"/>
      <c r="H886" s="904"/>
      <c r="I886" s="895"/>
      <c r="J886" s="908"/>
      <c r="K886" s="908"/>
      <c r="L886" s="897"/>
      <c r="M886" s="904"/>
      <c r="N886" s="895"/>
      <c r="O886" s="908"/>
      <c r="P886" s="908"/>
      <c r="Q886" s="897"/>
      <c r="R886" s="904"/>
      <c r="S886" s="895"/>
      <c r="T886" s="908"/>
      <c r="U886" s="908"/>
      <c r="V886" s="897"/>
      <c r="W886" s="897"/>
      <c r="X886" s="897"/>
      <c r="Y886" s="897"/>
    </row>
    <row r="887" spans="1:25" ht="12.75" customHeight="1">
      <c r="A887" s="913"/>
      <c r="B887" s="903"/>
      <c r="C887" s="904"/>
      <c r="D887" s="895"/>
      <c r="E887" s="908"/>
      <c r="F887" s="908"/>
      <c r="G887" s="897"/>
      <c r="H887" s="904"/>
      <c r="I887" s="895"/>
      <c r="J887" s="908"/>
      <c r="K887" s="908"/>
      <c r="L887" s="897"/>
      <c r="M887" s="904"/>
      <c r="N887" s="895"/>
      <c r="O887" s="908"/>
      <c r="P887" s="908"/>
      <c r="Q887" s="897"/>
      <c r="R887" s="904"/>
      <c r="S887" s="895"/>
      <c r="T887" s="908"/>
      <c r="U887" s="908"/>
      <c r="V887" s="897"/>
      <c r="W887" s="897"/>
      <c r="X887" s="897"/>
      <c r="Y887" s="897"/>
    </row>
    <row r="888" spans="1:25" ht="12.75" customHeight="1">
      <c r="A888" s="913"/>
      <c r="B888" s="903"/>
      <c r="C888" s="904"/>
      <c r="D888" s="895"/>
      <c r="E888" s="908"/>
      <c r="F888" s="908"/>
      <c r="G888" s="897"/>
      <c r="H888" s="904"/>
      <c r="I888" s="895"/>
      <c r="J888" s="908"/>
      <c r="K888" s="908"/>
      <c r="L888" s="897"/>
      <c r="M888" s="904"/>
      <c r="N888" s="895"/>
      <c r="O888" s="908"/>
      <c r="P888" s="908"/>
      <c r="Q888" s="897"/>
      <c r="R888" s="904"/>
      <c r="S888" s="895"/>
      <c r="T888" s="908"/>
      <c r="U888" s="908"/>
      <c r="V888" s="897"/>
      <c r="W888" s="897"/>
      <c r="X888" s="897"/>
      <c r="Y888" s="897"/>
    </row>
    <row r="889" spans="1:25" ht="12.75" customHeight="1">
      <c r="A889" s="913"/>
      <c r="B889" s="903"/>
      <c r="C889" s="904"/>
      <c r="D889" s="895"/>
      <c r="E889" s="908"/>
      <c r="F889" s="908"/>
      <c r="G889" s="897"/>
      <c r="H889" s="904"/>
      <c r="I889" s="895"/>
      <c r="J889" s="908"/>
      <c r="K889" s="908"/>
      <c r="L889" s="897"/>
      <c r="M889" s="904"/>
      <c r="N889" s="895"/>
      <c r="O889" s="908"/>
      <c r="P889" s="908"/>
      <c r="Q889" s="897"/>
      <c r="R889" s="904"/>
      <c r="S889" s="895"/>
      <c r="T889" s="908"/>
      <c r="U889" s="908"/>
      <c r="V889" s="897"/>
      <c r="W889" s="897"/>
      <c r="X889" s="897"/>
      <c r="Y889" s="897"/>
    </row>
    <row r="890" spans="1:25" ht="12.75" customHeight="1">
      <c r="A890" s="913"/>
      <c r="B890" s="903"/>
      <c r="C890" s="904"/>
      <c r="D890" s="895"/>
      <c r="E890" s="908"/>
      <c r="F890" s="908"/>
      <c r="G890" s="897"/>
      <c r="H890" s="904"/>
      <c r="I890" s="895"/>
      <c r="J890" s="908"/>
      <c r="K890" s="908"/>
      <c r="L890" s="897"/>
      <c r="M890" s="904"/>
      <c r="N890" s="895"/>
      <c r="O890" s="908"/>
      <c r="P890" s="908"/>
      <c r="Q890" s="897"/>
      <c r="R890" s="904"/>
      <c r="S890" s="895"/>
      <c r="T890" s="908"/>
      <c r="U890" s="908"/>
      <c r="V890" s="897"/>
      <c r="W890" s="897"/>
      <c r="X890" s="897"/>
      <c r="Y890" s="897"/>
    </row>
    <row r="891" spans="1:25" ht="12.75" customHeight="1">
      <c r="A891" s="913"/>
      <c r="B891" s="903"/>
      <c r="C891" s="904"/>
      <c r="D891" s="895"/>
      <c r="E891" s="908"/>
      <c r="F891" s="908"/>
      <c r="G891" s="897"/>
      <c r="H891" s="904"/>
      <c r="I891" s="895"/>
      <c r="J891" s="908"/>
      <c r="K891" s="908"/>
      <c r="L891" s="897"/>
      <c r="M891" s="904"/>
      <c r="N891" s="895"/>
      <c r="O891" s="908"/>
      <c r="P891" s="908"/>
      <c r="Q891" s="897"/>
      <c r="R891" s="904"/>
      <c r="S891" s="895"/>
      <c r="T891" s="908"/>
      <c r="U891" s="908"/>
      <c r="V891" s="897"/>
      <c r="W891" s="897"/>
      <c r="X891" s="897"/>
      <c r="Y891" s="897"/>
    </row>
    <row r="892" spans="1:25" ht="12.75" customHeight="1">
      <c r="A892" s="913"/>
      <c r="B892" s="903"/>
      <c r="C892" s="904"/>
      <c r="D892" s="895"/>
      <c r="E892" s="908"/>
      <c r="F892" s="908"/>
      <c r="G892" s="897"/>
      <c r="H892" s="904"/>
      <c r="I892" s="895"/>
      <c r="J892" s="908"/>
      <c r="K892" s="908"/>
      <c r="L892" s="897"/>
      <c r="M892" s="904"/>
      <c r="N892" s="895"/>
      <c r="O892" s="908"/>
      <c r="P892" s="908"/>
      <c r="Q892" s="897"/>
      <c r="R892" s="904"/>
      <c r="S892" s="895"/>
      <c r="T892" s="908"/>
      <c r="U892" s="908"/>
      <c r="V892" s="897"/>
      <c r="W892" s="897"/>
      <c r="X892" s="897"/>
      <c r="Y892" s="897"/>
    </row>
    <row r="893" spans="1:25" ht="12.75" customHeight="1">
      <c r="A893" s="913"/>
      <c r="B893" s="903"/>
      <c r="C893" s="904"/>
      <c r="D893" s="895"/>
      <c r="E893" s="908"/>
      <c r="F893" s="908"/>
      <c r="G893" s="897"/>
      <c r="H893" s="904"/>
      <c r="I893" s="895"/>
      <c r="J893" s="908"/>
      <c r="K893" s="908"/>
      <c r="L893" s="897"/>
      <c r="M893" s="904"/>
      <c r="N893" s="895"/>
      <c r="O893" s="908"/>
      <c r="P893" s="908"/>
      <c r="Q893" s="897"/>
      <c r="R893" s="904"/>
      <c r="S893" s="895"/>
      <c r="T893" s="908"/>
      <c r="U893" s="908"/>
      <c r="V893" s="897"/>
      <c r="W893" s="897"/>
      <c r="X893" s="897"/>
      <c r="Y893" s="897"/>
    </row>
    <row r="894" spans="1:25" ht="12.75" customHeight="1">
      <c r="A894" s="913"/>
      <c r="B894" s="903"/>
      <c r="C894" s="904"/>
      <c r="D894" s="895"/>
      <c r="E894" s="908"/>
      <c r="F894" s="908"/>
      <c r="G894" s="897"/>
      <c r="H894" s="904"/>
      <c r="I894" s="895"/>
      <c r="J894" s="908"/>
      <c r="K894" s="908"/>
      <c r="L894" s="897"/>
      <c r="M894" s="904"/>
      <c r="N894" s="895"/>
      <c r="O894" s="908"/>
      <c r="P894" s="908"/>
      <c r="Q894" s="897"/>
      <c r="R894" s="904"/>
      <c r="S894" s="895"/>
      <c r="T894" s="908"/>
      <c r="U894" s="908"/>
      <c r="V894" s="897"/>
      <c r="W894" s="897"/>
      <c r="X894" s="897"/>
      <c r="Y894" s="897"/>
    </row>
    <row r="895" spans="1:25" ht="12.75" customHeight="1">
      <c r="A895" s="913"/>
      <c r="B895" s="903"/>
      <c r="C895" s="904"/>
      <c r="D895" s="895"/>
      <c r="E895" s="908"/>
      <c r="F895" s="908"/>
      <c r="G895" s="897"/>
      <c r="H895" s="904"/>
      <c r="I895" s="895"/>
      <c r="J895" s="908"/>
      <c r="K895" s="908"/>
      <c r="L895" s="897"/>
      <c r="M895" s="904"/>
      <c r="N895" s="895"/>
      <c r="O895" s="908"/>
      <c r="P895" s="908"/>
      <c r="Q895" s="897"/>
      <c r="R895" s="904"/>
      <c r="S895" s="895"/>
      <c r="T895" s="908"/>
      <c r="U895" s="908"/>
      <c r="V895" s="897"/>
      <c r="W895" s="897"/>
      <c r="X895" s="897"/>
      <c r="Y895" s="897"/>
    </row>
    <row r="896" spans="1:25" ht="12.75" customHeight="1">
      <c r="A896" s="913"/>
      <c r="B896" s="903"/>
      <c r="C896" s="904"/>
      <c r="D896" s="895"/>
      <c r="E896" s="908"/>
      <c r="F896" s="908"/>
      <c r="G896" s="897"/>
      <c r="H896" s="904"/>
      <c r="I896" s="895"/>
      <c r="J896" s="908"/>
      <c r="K896" s="908"/>
      <c r="L896" s="897"/>
      <c r="M896" s="904"/>
      <c r="N896" s="895"/>
      <c r="O896" s="908"/>
      <c r="P896" s="908"/>
      <c r="Q896" s="897"/>
      <c r="R896" s="904"/>
      <c r="S896" s="895"/>
      <c r="T896" s="908"/>
      <c r="U896" s="908"/>
      <c r="V896" s="897"/>
      <c r="W896" s="897"/>
      <c r="X896" s="897"/>
      <c r="Y896" s="897"/>
    </row>
    <row r="897" spans="1:25" ht="12.75" customHeight="1">
      <c r="A897" s="913"/>
      <c r="B897" s="903"/>
      <c r="C897" s="904"/>
      <c r="D897" s="895"/>
      <c r="E897" s="908"/>
      <c r="F897" s="908"/>
      <c r="G897" s="897"/>
      <c r="H897" s="904"/>
      <c r="I897" s="895"/>
      <c r="J897" s="908"/>
      <c r="K897" s="908"/>
      <c r="L897" s="897"/>
      <c r="M897" s="904"/>
      <c r="N897" s="895"/>
      <c r="O897" s="908"/>
      <c r="P897" s="908"/>
      <c r="Q897" s="897"/>
      <c r="R897" s="904"/>
      <c r="S897" s="895"/>
      <c r="T897" s="908"/>
      <c r="U897" s="908"/>
      <c r="V897" s="897"/>
      <c r="W897" s="897"/>
      <c r="X897" s="897"/>
      <c r="Y897" s="897"/>
    </row>
    <row r="898" spans="1:25" ht="12.75" customHeight="1">
      <c r="A898" s="913"/>
      <c r="B898" s="903"/>
      <c r="C898" s="904"/>
      <c r="D898" s="895"/>
      <c r="E898" s="908"/>
      <c r="F898" s="908"/>
      <c r="G898" s="897"/>
      <c r="H898" s="904"/>
      <c r="I898" s="895"/>
      <c r="J898" s="908"/>
      <c r="K898" s="908"/>
      <c r="L898" s="897"/>
      <c r="M898" s="904"/>
      <c r="N898" s="895"/>
      <c r="O898" s="908"/>
      <c r="P898" s="908"/>
      <c r="Q898" s="897"/>
      <c r="R898" s="904"/>
      <c r="S898" s="895"/>
      <c r="T898" s="908"/>
      <c r="U898" s="908"/>
      <c r="V898" s="897"/>
      <c r="W898" s="897"/>
      <c r="X898" s="897"/>
      <c r="Y898" s="897"/>
    </row>
    <row r="899" spans="1:25" ht="12.75" customHeight="1">
      <c r="A899" s="913"/>
      <c r="B899" s="903"/>
      <c r="C899" s="904"/>
      <c r="D899" s="895"/>
      <c r="E899" s="908"/>
      <c r="F899" s="908"/>
      <c r="G899" s="897"/>
      <c r="H899" s="904"/>
      <c r="I899" s="895"/>
      <c r="J899" s="908"/>
      <c r="K899" s="908"/>
      <c r="L899" s="897"/>
      <c r="M899" s="904"/>
      <c r="N899" s="895"/>
      <c r="O899" s="908"/>
      <c r="P899" s="908"/>
      <c r="Q899" s="897"/>
      <c r="R899" s="904"/>
      <c r="S899" s="895"/>
      <c r="T899" s="908"/>
      <c r="U899" s="908"/>
      <c r="V899" s="897"/>
      <c r="W899" s="897"/>
      <c r="X899" s="897"/>
      <c r="Y899" s="897"/>
    </row>
    <row r="900" spans="1:25" ht="12.75" customHeight="1">
      <c r="A900" s="913"/>
      <c r="B900" s="903"/>
      <c r="C900" s="904"/>
      <c r="D900" s="895"/>
      <c r="E900" s="908"/>
      <c r="F900" s="908"/>
      <c r="G900" s="897"/>
      <c r="H900" s="904"/>
      <c r="I900" s="895"/>
      <c r="J900" s="908"/>
      <c r="K900" s="908"/>
      <c r="L900" s="897"/>
      <c r="M900" s="904"/>
      <c r="N900" s="895"/>
      <c r="O900" s="908"/>
      <c r="P900" s="908"/>
      <c r="Q900" s="897"/>
      <c r="R900" s="904"/>
      <c r="S900" s="895"/>
      <c r="T900" s="908"/>
      <c r="U900" s="908"/>
      <c r="V900" s="897"/>
      <c r="W900" s="897"/>
      <c r="X900" s="897"/>
      <c r="Y900" s="897"/>
    </row>
    <row r="901" spans="1:25" ht="12.75" customHeight="1">
      <c r="A901" s="913"/>
      <c r="B901" s="903"/>
      <c r="C901" s="904"/>
      <c r="D901" s="895"/>
      <c r="E901" s="908"/>
      <c r="F901" s="908"/>
      <c r="G901" s="897"/>
      <c r="H901" s="904"/>
      <c r="I901" s="895"/>
      <c r="J901" s="908"/>
      <c r="K901" s="908"/>
      <c r="L901" s="897"/>
      <c r="M901" s="904"/>
      <c r="N901" s="895"/>
      <c r="O901" s="908"/>
      <c r="P901" s="908"/>
      <c r="Q901" s="897"/>
      <c r="R901" s="904"/>
      <c r="S901" s="895"/>
      <c r="T901" s="908"/>
      <c r="U901" s="908"/>
      <c r="V901" s="897"/>
      <c r="W901" s="897"/>
      <c r="X901" s="897"/>
      <c r="Y901" s="897"/>
    </row>
    <row r="902" spans="1:25" ht="12.75" customHeight="1">
      <c r="A902" s="913"/>
      <c r="B902" s="903"/>
      <c r="C902" s="904"/>
      <c r="D902" s="895"/>
      <c r="E902" s="908"/>
      <c r="F902" s="908"/>
      <c r="G902" s="897"/>
      <c r="H902" s="904"/>
      <c r="I902" s="895"/>
      <c r="J902" s="908"/>
      <c r="K902" s="908"/>
      <c r="L902" s="897"/>
      <c r="M902" s="904"/>
      <c r="N902" s="895"/>
      <c r="O902" s="908"/>
      <c r="P902" s="908"/>
      <c r="Q902" s="897"/>
      <c r="R902" s="904"/>
      <c r="S902" s="895"/>
      <c r="T902" s="908"/>
      <c r="U902" s="908"/>
      <c r="V902" s="897"/>
      <c r="W902" s="897"/>
      <c r="X902" s="897"/>
      <c r="Y902" s="897"/>
    </row>
    <row r="903" spans="1:25" ht="12.75" customHeight="1">
      <c r="A903" s="913"/>
      <c r="B903" s="903"/>
      <c r="C903" s="904"/>
      <c r="D903" s="895"/>
      <c r="E903" s="908"/>
      <c r="F903" s="908"/>
      <c r="G903" s="897"/>
      <c r="H903" s="904"/>
      <c r="I903" s="895"/>
      <c r="J903" s="908"/>
      <c r="K903" s="908"/>
      <c r="L903" s="897"/>
      <c r="M903" s="904"/>
      <c r="N903" s="895"/>
      <c r="O903" s="908"/>
      <c r="P903" s="908"/>
      <c r="Q903" s="897"/>
      <c r="R903" s="904"/>
      <c r="S903" s="895"/>
      <c r="T903" s="908"/>
      <c r="U903" s="908"/>
      <c r="V903" s="897"/>
      <c r="W903" s="897"/>
      <c r="X903" s="897"/>
      <c r="Y903" s="897"/>
    </row>
    <row r="904" spans="1:25" ht="12.75" customHeight="1">
      <c r="A904" s="913"/>
      <c r="B904" s="903"/>
      <c r="C904" s="904"/>
      <c r="D904" s="895"/>
      <c r="E904" s="908"/>
      <c r="F904" s="908"/>
      <c r="G904" s="897"/>
      <c r="H904" s="904"/>
      <c r="I904" s="895"/>
      <c r="J904" s="908"/>
      <c r="K904" s="908"/>
      <c r="L904" s="897"/>
      <c r="M904" s="904"/>
      <c r="N904" s="895"/>
      <c r="O904" s="908"/>
      <c r="P904" s="908"/>
      <c r="Q904" s="897"/>
      <c r="R904" s="904"/>
      <c r="S904" s="895"/>
      <c r="T904" s="908"/>
      <c r="U904" s="908"/>
      <c r="V904" s="897"/>
      <c r="W904" s="897"/>
      <c r="X904" s="897"/>
      <c r="Y904" s="897"/>
    </row>
    <row r="905" spans="1:25" ht="12.75" customHeight="1">
      <c r="A905" s="913"/>
      <c r="B905" s="903"/>
      <c r="C905" s="904"/>
      <c r="D905" s="895"/>
      <c r="E905" s="908"/>
      <c r="F905" s="908"/>
      <c r="G905" s="897"/>
      <c r="H905" s="904"/>
      <c r="I905" s="895"/>
      <c r="J905" s="908"/>
      <c r="K905" s="908"/>
      <c r="L905" s="897"/>
      <c r="M905" s="904"/>
      <c r="N905" s="895"/>
      <c r="O905" s="908"/>
      <c r="P905" s="908"/>
      <c r="Q905" s="897"/>
      <c r="R905" s="904"/>
      <c r="S905" s="895"/>
      <c r="T905" s="908"/>
      <c r="U905" s="908"/>
      <c r="V905" s="897"/>
      <c r="W905" s="897"/>
      <c r="X905" s="897"/>
      <c r="Y905" s="897"/>
    </row>
    <row r="906" spans="1:25" ht="12.75" customHeight="1">
      <c r="A906" s="913"/>
      <c r="B906" s="903"/>
      <c r="C906" s="904"/>
      <c r="D906" s="895"/>
      <c r="E906" s="908"/>
      <c r="F906" s="908"/>
      <c r="G906" s="897"/>
      <c r="H906" s="904"/>
      <c r="I906" s="895"/>
      <c r="J906" s="908"/>
      <c r="K906" s="908"/>
      <c r="L906" s="897"/>
      <c r="M906" s="904"/>
      <c r="N906" s="895"/>
      <c r="O906" s="908"/>
      <c r="P906" s="908"/>
      <c r="Q906" s="897"/>
      <c r="R906" s="904"/>
      <c r="S906" s="895"/>
      <c r="T906" s="908"/>
      <c r="U906" s="908"/>
      <c r="V906" s="897"/>
      <c r="W906" s="897"/>
      <c r="X906" s="897"/>
      <c r="Y906" s="897"/>
    </row>
    <row r="907" spans="1:25" ht="12.75" customHeight="1">
      <c r="A907" s="913"/>
      <c r="B907" s="903"/>
      <c r="C907" s="904"/>
      <c r="D907" s="895"/>
      <c r="E907" s="908"/>
      <c r="F907" s="908"/>
      <c r="G907" s="897"/>
      <c r="H907" s="904"/>
      <c r="I907" s="895"/>
      <c r="J907" s="908"/>
      <c r="K907" s="908"/>
      <c r="L907" s="897"/>
      <c r="M907" s="904"/>
      <c r="N907" s="895"/>
      <c r="O907" s="908"/>
      <c r="P907" s="908"/>
      <c r="Q907" s="897"/>
      <c r="R907" s="904"/>
      <c r="S907" s="895"/>
      <c r="T907" s="908"/>
      <c r="U907" s="908"/>
      <c r="V907" s="897"/>
      <c r="W907" s="897"/>
      <c r="X907" s="897"/>
      <c r="Y907" s="897"/>
    </row>
    <row r="908" spans="1:25" ht="12.75" customHeight="1">
      <c r="A908" s="913"/>
      <c r="B908" s="903"/>
      <c r="C908" s="904"/>
      <c r="D908" s="895"/>
      <c r="E908" s="908"/>
      <c r="F908" s="908"/>
      <c r="G908" s="897"/>
      <c r="H908" s="904"/>
      <c r="I908" s="895"/>
      <c r="J908" s="908"/>
      <c r="K908" s="908"/>
      <c r="L908" s="897"/>
      <c r="M908" s="904"/>
      <c r="N908" s="895"/>
      <c r="O908" s="908"/>
      <c r="P908" s="908"/>
      <c r="Q908" s="897"/>
      <c r="R908" s="904"/>
      <c r="S908" s="895"/>
      <c r="T908" s="908"/>
      <c r="U908" s="908"/>
      <c r="V908" s="897"/>
      <c r="W908" s="897"/>
      <c r="X908" s="897"/>
      <c r="Y908" s="897"/>
    </row>
    <row r="909" spans="1:25" ht="12.75" customHeight="1">
      <c r="A909" s="913"/>
      <c r="B909" s="903"/>
      <c r="C909" s="904"/>
      <c r="D909" s="895"/>
      <c r="E909" s="908"/>
      <c r="F909" s="908"/>
      <c r="G909" s="897"/>
      <c r="H909" s="904"/>
      <c r="I909" s="895"/>
      <c r="J909" s="908"/>
      <c r="K909" s="908"/>
      <c r="L909" s="897"/>
      <c r="M909" s="904"/>
      <c r="N909" s="895"/>
      <c r="O909" s="908"/>
      <c r="P909" s="908"/>
      <c r="Q909" s="897"/>
      <c r="R909" s="904"/>
      <c r="S909" s="895"/>
      <c r="T909" s="908"/>
      <c r="U909" s="908"/>
      <c r="V909" s="897"/>
      <c r="W909" s="897"/>
      <c r="X909" s="897"/>
      <c r="Y909" s="897"/>
    </row>
    <row r="910" spans="1:25" ht="12.75" customHeight="1">
      <c r="A910" s="913"/>
      <c r="B910" s="903"/>
      <c r="C910" s="904"/>
      <c r="D910" s="895"/>
      <c r="E910" s="908"/>
      <c r="F910" s="908"/>
      <c r="G910" s="897"/>
      <c r="H910" s="904"/>
      <c r="I910" s="895"/>
      <c r="J910" s="908"/>
      <c r="K910" s="908"/>
      <c r="L910" s="897"/>
      <c r="M910" s="904"/>
      <c r="N910" s="895"/>
      <c r="O910" s="908"/>
      <c r="P910" s="908"/>
      <c r="Q910" s="897"/>
      <c r="R910" s="904"/>
      <c r="S910" s="895"/>
      <c r="T910" s="908"/>
      <c r="U910" s="908"/>
      <c r="V910" s="897"/>
      <c r="W910" s="897"/>
      <c r="X910" s="897"/>
      <c r="Y910" s="897"/>
    </row>
    <row r="911" spans="1:25" ht="12.75" customHeight="1">
      <c r="A911" s="913"/>
      <c r="B911" s="903"/>
      <c r="C911" s="904"/>
      <c r="D911" s="895"/>
      <c r="E911" s="908"/>
      <c r="F911" s="908"/>
      <c r="G911" s="897"/>
      <c r="H911" s="904"/>
      <c r="I911" s="895"/>
      <c r="J911" s="908"/>
      <c r="K911" s="908"/>
      <c r="L911" s="897"/>
      <c r="M911" s="904"/>
      <c r="N911" s="895"/>
      <c r="O911" s="908"/>
      <c r="P911" s="908"/>
      <c r="Q911" s="897"/>
      <c r="R911" s="904"/>
      <c r="S911" s="895"/>
      <c r="T911" s="908"/>
      <c r="U911" s="908"/>
      <c r="V911" s="897"/>
      <c r="W911" s="897"/>
      <c r="X911" s="897"/>
      <c r="Y911" s="897"/>
    </row>
    <row r="912" spans="1:25" ht="12.75" customHeight="1">
      <c r="A912" s="913"/>
      <c r="B912" s="903"/>
      <c r="C912" s="904"/>
      <c r="D912" s="895"/>
      <c r="E912" s="908"/>
      <c r="F912" s="908"/>
      <c r="G912" s="897"/>
      <c r="H912" s="904"/>
      <c r="I912" s="895"/>
      <c r="J912" s="908"/>
      <c r="K912" s="908"/>
      <c r="L912" s="897"/>
      <c r="M912" s="904"/>
      <c r="N912" s="895"/>
      <c r="O912" s="908"/>
      <c r="P912" s="908"/>
      <c r="Q912" s="897"/>
      <c r="R912" s="904"/>
      <c r="S912" s="895"/>
      <c r="T912" s="908"/>
      <c r="U912" s="908"/>
      <c r="V912" s="897"/>
      <c r="W912" s="897"/>
      <c r="X912" s="897"/>
      <c r="Y912" s="897"/>
    </row>
    <row r="913" spans="1:25" ht="12.75" customHeight="1">
      <c r="A913" s="913"/>
      <c r="B913" s="903"/>
      <c r="C913" s="904"/>
      <c r="D913" s="895"/>
      <c r="E913" s="908"/>
      <c r="F913" s="908"/>
      <c r="G913" s="897"/>
      <c r="H913" s="904"/>
      <c r="I913" s="895"/>
      <c r="J913" s="908"/>
      <c r="K913" s="908"/>
      <c r="L913" s="897"/>
      <c r="M913" s="904"/>
      <c r="N913" s="895"/>
      <c r="O913" s="908"/>
      <c r="P913" s="908"/>
      <c r="Q913" s="897"/>
      <c r="R913" s="904"/>
      <c r="S913" s="895"/>
      <c r="T913" s="908"/>
      <c r="U913" s="908"/>
      <c r="V913" s="897"/>
      <c r="W913" s="897"/>
      <c r="X913" s="897"/>
      <c r="Y913" s="897"/>
    </row>
    <row r="914" spans="1:25" ht="12.75" customHeight="1">
      <c r="A914" s="913"/>
      <c r="B914" s="903"/>
      <c r="C914" s="904"/>
      <c r="D914" s="895"/>
      <c r="E914" s="908"/>
      <c r="F914" s="908"/>
      <c r="G914" s="897"/>
      <c r="H914" s="904"/>
      <c r="I914" s="895"/>
      <c r="J914" s="908"/>
      <c r="K914" s="908"/>
      <c r="L914" s="897"/>
      <c r="M914" s="904"/>
      <c r="N914" s="895"/>
      <c r="O914" s="908"/>
      <c r="P914" s="908"/>
      <c r="Q914" s="897"/>
      <c r="R914" s="904"/>
      <c r="S914" s="895"/>
      <c r="T914" s="908"/>
      <c r="U914" s="908"/>
      <c r="V914" s="897"/>
      <c r="W914" s="897"/>
      <c r="X914" s="897"/>
      <c r="Y914" s="897"/>
    </row>
    <row r="915" spans="1:25" ht="12.75" customHeight="1">
      <c r="A915" s="913"/>
      <c r="B915" s="903"/>
      <c r="C915" s="904"/>
      <c r="D915" s="895"/>
      <c r="E915" s="908"/>
      <c r="F915" s="908"/>
      <c r="G915" s="897"/>
      <c r="H915" s="904"/>
      <c r="I915" s="895"/>
      <c r="J915" s="908"/>
      <c r="K915" s="908"/>
      <c r="L915" s="897"/>
      <c r="M915" s="904"/>
      <c r="N915" s="895"/>
      <c r="O915" s="908"/>
      <c r="P915" s="908"/>
      <c r="Q915" s="897"/>
      <c r="R915" s="904"/>
      <c r="S915" s="895"/>
      <c r="T915" s="908"/>
      <c r="U915" s="908"/>
      <c r="V915" s="897"/>
      <c r="W915" s="897"/>
      <c r="X915" s="897"/>
      <c r="Y915" s="897"/>
    </row>
    <row r="916" spans="1:25" ht="12.75" customHeight="1">
      <c r="A916" s="913"/>
      <c r="B916" s="903"/>
      <c r="C916" s="904"/>
      <c r="D916" s="895"/>
      <c r="E916" s="908"/>
      <c r="F916" s="908"/>
      <c r="G916" s="897"/>
      <c r="H916" s="904"/>
      <c r="I916" s="895"/>
      <c r="J916" s="908"/>
      <c r="K916" s="908"/>
      <c r="L916" s="897"/>
      <c r="M916" s="904"/>
      <c r="N916" s="895"/>
      <c r="O916" s="908"/>
      <c r="P916" s="908"/>
      <c r="Q916" s="897"/>
      <c r="R916" s="904"/>
      <c r="S916" s="895"/>
      <c r="T916" s="908"/>
      <c r="U916" s="908"/>
      <c r="V916" s="897"/>
      <c r="W916" s="897"/>
      <c r="X916" s="897"/>
      <c r="Y916" s="897"/>
    </row>
    <row r="917" spans="1:25" ht="12.75" customHeight="1">
      <c r="A917" s="913"/>
      <c r="B917" s="903"/>
      <c r="C917" s="904"/>
      <c r="D917" s="895"/>
      <c r="E917" s="908"/>
      <c r="F917" s="908"/>
      <c r="G917" s="897"/>
      <c r="H917" s="904"/>
      <c r="I917" s="895"/>
      <c r="J917" s="908"/>
      <c r="K917" s="908"/>
      <c r="L917" s="897"/>
      <c r="M917" s="904"/>
      <c r="N917" s="895"/>
      <c r="O917" s="908"/>
      <c r="P917" s="908"/>
      <c r="Q917" s="897"/>
      <c r="R917" s="904"/>
      <c r="S917" s="895"/>
      <c r="T917" s="908"/>
      <c r="U917" s="908"/>
      <c r="V917" s="897"/>
      <c r="W917" s="897"/>
      <c r="X917" s="897"/>
      <c r="Y917" s="897"/>
    </row>
    <row r="918" spans="1:25" ht="12.75" customHeight="1">
      <c r="A918" s="913"/>
      <c r="B918" s="903"/>
      <c r="C918" s="904"/>
      <c r="D918" s="895"/>
      <c r="E918" s="908"/>
      <c r="F918" s="908"/>
      <c r="G918" s="897"/>
      <c r="H918" s="904"/>
      <c r="I918" s="895"/>
      <c r="J918" s="908"/>
      <c r="K918" s="908"/>
      <c r="L918" s="897"/>
      <c r="M918" s="904"/>
      <c r="N918" s="895"/>
      <c r="O918" s="908"/>
      <c r="P918" s="908"/>
      <c r="Q918" s="897"/>
      <c r="R918" s="904"/>
      <c r="S918" s="895"/>
      <c r="T918" s="908"/>
      <c r="U918" s="908"/>
      <c r="V918" s="897"/>
      <c r="W918" s="897"/>
      <c r="X918" s="897"/>
      <c r="Y918" s="897"/>
    </row>
    <row r="919" spans="1:25" ht="12.75" customHeight="1">
      <c r="A919" s="913"/>
      <c r="B919" s="903"/>
      <c r="C919" s="904"/>
      <c r="D919" s="895"/>
      <c r="E919" s="908"/>
      <c r="F919" s="908"/>
      <c r="G919" s="897"/>
      <c r="H919" s="904"/>
      <c r="I919" s="895"/>
      <c r="J919" s="908"/>
      <c r="K919" s="908"/>
      <c r="L919" s="897"/>
      <c r="M919" s="904"/>
      <c r="N919" s="895"/>
      <c r="O919" s="908"/>
      <c r="P919" s="908"/>
      <c r="Q919" s="897"/>
      <c r="R919" s="904"/>
      <c r="S919" s="895"/>
      <c r="T919" s="908"/>
      <c r="U919" s="908"/>
      <c r="V919" s="897"/>
      <c r="W919" s="897"/>
      <c r="X919" s="897"/>
      <c r="Y919" s="897"/>
    </row>
    <row r="920" spans="1:25" ht="12.75" customHeight="1">
      <c r="A920" s="913"/>
      <c r="B920" s="903"/>
      <c r="C920" s="904"/>
      <c r="D920" s="895"/>
      <c r="E920" s="908"/>
      <c r="F920" s="908"/>
      <c r="G920" s="897"/>
      <c r="H920" s="904"/>
      <c r="I920" s="895"/>
      <c r="J920" s="908"/>
      <c r="K920" s="908"/>
      <c r="L920" s="897"/>
      <c r="M920" s="904"/>
      <c r="N920" s="895"/>
      <c r="O920" s="908"/>
      <c r="P920" s="908"/>
      <c r="Q920" s="897"/>
      <c r="R920" s="904"/>
      <c r="S920" s="895"/>
      <c r="T920" s="908"/>
      <c r="U920" s="908"/>
      <c r="V920" s="897"/>
      <c r="W920" s="897"/>
      <c r="X920" s="897"/>
      <c r="Y920" s="897"/>
    </row>
    <row r="921" spans="1:25" ht="12.75" customHeight="1">
      <c r="A921" s="913"/>
      <c r="B921" s="903"/>
      <c r="C921" s="904"/>
      <c r="D921" s="895"/>
      <c r="E921" s="908"/>
      <c r="F921" s="908"/>
      <c r="G921" s="897"/>
      <c r="H921" s="904"/>
      <c r="I921" s="895"/>
      <c r="J921" s="908"/>
      <c r="K921" s="908"/>
      <c r="L921" s="897"/>
      <c r="M921" s="904"/>
      <c r="N921" s="895"/>
      <c r="O921" s="908"/>
      <c r="P921" s="908"/>
      <c r="Q921" s="897"/>
      <c r="R921" s="904"/>
      <c r="S921" s="895"/>
      <c r="T921" s="908"/>
      <c r="U921" s="908"/>
      <c r="V921" s="897"/>
      <c r="W921" s="897"/>
      <c r="X921" s="897"/>
      <c r="Y921" s="897"/>
    </row>
    <row r="922" spans="1:25" ht="12.75" customHeight="1">
      <c r="A922" s="913"/>
      <c r="B922" s="903"/>
      <c r="C922" s="904"/>
      <c r="D922" s="895"/>
      <c r="E922" s="908"/>
      <c r="F922" s="908"/>
      <c r="G922" s="897"/>
      <c r="H922" s="904"/>
      <c r="I922" s="895"/>
      <c r="J922" s="908"/>
      <c r="K922" s="908"/>
      <c r="L922" s="897"/>
      <c r="M922" s="904"/>
      <c r="N922" s="895"/>
      <c r="O922" s="908"/>
      <c r="P922" s="908"/>
      <c r="Q922" s="897"/>
      <c r="R922" s="904"/>
      <c r="S922" s="895"/>
      <c r="T922" s="908"/>
      <c r="U922" s="908"/>
      <c r="V922" s="897"/>
      <c r="W922" s="897"/>
      <c r="X922" s="897"/>
      <c r="Y922" s="897"/>
    </row>
    <row r="923" spans="1:25" ht="12.75" customHeight="1">
      <c r="A923" s="913"/>
      <c r="B923" s="903"/>
      <c r="C923" s="904"/>
      <c r="D923" s="895"/>
      <c r="E923" s="908"/>
      <c r="F923" s="908"/>
      <c r="G923" s="897"/>
      <c r="H923" s="904"/>
      <c r="I923" s="895"/>
      <c r="J923" s="908"/>
      <c r="K923" s="908"/>
      <c r="L923" s="897"/>
      <c r="M923" s="904"/>
      <c r="N923" s="895"/>
      <c r="O923" s="908"/>
      <c r="P923" s="908"/>
      <c r="Q923" s="897"/>
      <c r="R923" s="904"/>
      <c r="S923" s="895"/>
      <c r="T923" s="908"/>
      <c r="U923" s="908"/>
      <c r="V923" s="897"/>
      <c r="W923" s="897"/>
      <c r="X923" s="897"/>
      <c r="Y923" s="897"/>
    </row>
    <row r="924" spans="1:25" ht="12.75" customHeight="1">
      <c r="A924" s="913"/>
      <c r="B924" s="903"/>
      <c r="C924" s="904"/>
      <c r="D924" s="895"/>
      <c r="E924" s="908"/>
      <c r="F924" s="908"/>
      <c r="G924" s="897"/>
      <c r="H924" s="904"/>
      <c r="I924" s="895"/>
      <c r="J924" s="908"/>
      <c r="K924" s="908"/>
      <c r="L924" s="897"/>
      <c r="M924" s="904"/>
      <c r="N924" s="895"/>
      <c r="O924" s="908"/>
      <c r="P924" s="908"/>
      <c r="Q924" s="897"/>
      <c r="R924" s="904"/>
      <c r="S924" s="895"/>
      <c r="T924" s="908"/>
      <c r="U924" s="908"/>
      <c r="V924" s="897"/>
      <c r="W924" s="897"/>
      <c r="X924" s="897"/>
      <c r="Y924" s="897"/>
    </row>
    <row r="925" spans="1:25" ht="12.75" customHeight="1">
      <c r="A925" s="913"/>
      <c r="B925" s="903"/>
      <c r="C925" s="904"/>
      <c r="D925" s="895"/>
      <c r="E925" s="908"/>
      <c r="F925" s="908"/>
      <c r="G925" s="897"/>
      <c r="H925" s="904"/>
      <c r="I925" s="895"/>
      <c r="J925" s="908"/>
      <c r="K925" s="908"/>
      <c r="L925" s="897"/>
      <c r="M925" s="904"/>
      <c r="N925" s="895"/>
      <c r="O925" s="908"/>
      <c r="P925" s="908"/>
      <c r="Q925" s="897"/>
      <c r="R925" s="904"/>
      <c r="S925" s="895"/>
      <c r="T925" s="908"/>
      <c r="U925" s="908"/>
      <c r="V925" s="897"/>
      <c r="W925" s="897"/>
      <c r="X925" s="897"/>
      <c r="Y925" s="897"/>
    </row>
    <row r="926" spans="1:25" ht="12.75" customHeight="1">
      <c r="A926" s="913"/>
      <c r="B926" s="903"/>
      <c r="C926" s="904"/>
      <c r="D926" s="895"/>
      <c r="E926" s="908"/>
      <c r="F926" s="908"/>
      <c r="G926" s="897"/>
      <c r="H926" s="904"/>
      <c r="I926" s="895"/>
      <c r="J926" s="908"/>
      <c r="K926" s="908"/>
      <c r="L926" s="897"/>
      <c r="M926" s="904"/>
      <c r="N926" s="895"/>
      <c r="O926" s="908"/>
      <c r="P926" s="908"/>
      <c r="Q926" s="897"/>
      <c r="R926" s="904"/>
      <c r="S926" s="895"/>
      <c r="T926" s="908"/>
      <c r="U926" s="908"/>
      <c r="V926" s="897"/>
      <c r="W926" s="897"/>
      <c r="X926" s="897"/>
      <c r="Y926" s="897"/>
    </row>
    <row r="927" spans="1:25" ht="12.75" customHeight="1">
      <c r="A927" s="913"/>
      <c r="B927" s="903"/>
      <c r="C927" s="904"/>
      <c r="D927" s="895"/>
      <c r="E927" s="908"/>
      <c r="F927" s="908"/>
      <c r="G927" s="897"/>
      <c r="H927" s="904"/>
      <c r="I927" s="895"/>
      <c r="J927" s="908"/>
      <c r="K927" s="908"/>
      <c r="L927" s="897"/>
      <c r="M927" s="904"/>
      <c r="N927" s="895"/>
      <c r="O927" s="908"/>
      <c r="P927" s="908"/>
      <c r="Q927" s="897"/>
      <c r="R927" s="904"/>
      <c r="S927" s="895"/>
      <c r="T927" s="908"/>
      <c r="U927" s="908"/>
      <c r="V927" s="897"/>
      <c r="W927" s="897"/>
      <c r="X927" s="897"/>
      <c r="Y927" s="897"/>
    </row>
    <row r="928" spans="1:25" ht="12.75" customHeight="1">
      <c r="A928" s="913"/>
      <c r="B928" s="903"/>
      <c r="C928" s="904"/>
      <c r="D928" s="895"/>
      <c r="E928" s="908"/>
      <c r="F928" s="908"/>
      <c r="G928" s="897"/>
      <c r="H928" s="904"/>
      <c r="I928" s="895"/>
      <c r="J928" s="908"/>
      <c r="K928" s="908"/>
      <c r="L928" s="897"/>
      <c r="M928" s="904"/>
      <c r="N928" s="895"/>
      <c r="O928" s="908"/>
      <c r="P928" s="908"/>
      <c r="Q928" s="897"/>
      <c r="R928" s="904"/>
      <c r="S928" s="895"/>
      <c r="T928" s="908"/>
      <c r="U928" s="908"/>
      <c r="V928" s="897"/>
      <c r="W928" s="897"/>
      <c r="X928" s="897"/>
      <c r="Y928" s="897"/>
    </row>
    <row r="929" spans="1:25" ht="12.75" customHeight="1">
      <c r="A929" s="913"/>
      <c r="B929" s="903"/>
      <c r="C929" s="904"/>
      <c r="D929" s="895"/>
      <c r="E929" s="908"/>
      <c r="F929" s="908"/>
      <c r="G929" s="897"/>
      <c r="H929" s="904"/>
      <c r="I929" s="895"/>
      <c r="J929" s="908"/>
      <c r="K929" s="908"/>
      <c r="L929" s="897"/>
      <c r="M929" s="904"/>
      <c r="N929" s="895"/>
      <c r="O929" s="908"/>
      <c r="P929" s="908"/>
      <c r="Q929" s="897"/>
      <c r="R929" s="904"/>
      <c r="S929" s="895"/>
      <c r="T929" s="908"/>
      <c r="U929" s="908"/>
      <c r="V929" s="897"/>
      <c r="W929" s="897"/>
      <c r="X929" s="897"/>
      <c r="Y929" s="897"/>
    </row>
    <row r="930" spans="1:25" ht="12.75" customHeight="1">
      <c r="A930" s="913"/>
      <c r="B930" s="903"/>
      <c r="C930" s="904"/>
      <c r="D930" s="895"/>
      <c r="E930" s="908"/>
      <c r="F930" s="908"/>
      <c r="G930" s="897"/>
      <c r="H930" s="904"/>
      <c r="I930" s="895"/>
      <c r="J930" s="908"/>
      <c r="K930" s="908"/>
      <c r="L930" s="897"/>
      <c r="M930" s="904"/>
      <c r="N930" s="895"/>
      <c r="O930" s="908"/>
      <c r="P930" s="908"/>
      <c r="Q930" s="897"/>
      <c r="R930" s="904"/>
      <c r="S930" s="895"/>
      <c r="T930" s="908"/>
      <c r="U930" s="908"/>
      <c r="V930" s="897"/>
      <c r="W930" s="897"/>
      <c r="X930" s="897"/>
      <c r="Y930" s="897"/>
    </row>
    <row r="931" spans="1:25" ht="12.75" customHeight="1">
      <c r="A931" s="913"/>
      <c r="B931" s="903"/>
      <c r="C931" s="904"/>
      <c r="D931" s="895"/>
      <c r="E931" s="908"/>
      <c r="F931" s="908"/>
      <c r="G931" s="897"/>
      <c r="H931" s="904"/>
      <c r="I931" s="895"/>
      <c r="J931" s="908"/>
      <c r="K931" s="908"/>
      <c r="L931" s="897"/>
      <c r="M931" s="904"/>
      <c r="N931" s="895"/>
      <c r="O931" s="908"/>
      <c r="P931" s="908"/>
      <c r="Q931" s="897"/>
      <c r="R931" s="904"/>
      <c r="S931" s="895"/>
      <c r="T931" s="908"/>
      <c r="U931" s="908"/>
      <c r="V931" s="897"/>
      <c r="W931" s="897"/>
      <c r="X931" s="897"/>
      <c r="Y931" s="897"/>
    </row>
    <row r="932" spans="1:25" ht="12.75" customHeight="1">
      <c r="A932" s="913"/>
      <c r="B932" s="903"/>
      <c r="C932" s="904"/>
      <c r="D932" s="895"/>
      <c r="E932" s="908"/>
      <c r="F932" s="908"/>
      <c r="G932" s="897"/>
      <c r="H932" s="904"/>
      <c r="I932" s="895"/>
      <c r="J932" s="908"/>
      <c r="K932" s="908"/>
      <c r="L932" s="897"/>
      <c r="M932" s="904"/>
      <c r="N932" s="895"/>
      <c r="O932" s="908"/>
      <c r="P932" s="908"/>
      <c r="Q932" s="897"/>
      <c r="R932" s="904"/>
      <c r="S932" s="895"/>
      <c r="T932" s="908"/>
      <c r="U932" s="908"/>
      <c r="V932" s="897"/>
      <c r="W932" s="897"/>
      <c r="X932" s="897"/>
      <c r="Y932" s="897"/>
    </row>
    <row r="933" spans="1:25" ht="12.75" customHeight="1">
      <c r="A933" s="913"/>
      <c r="B933" s="903"/>
      <c r="C933" s="904"/>
      <c r="D933" s="895"/>
      <c r="E933" s="908"/>
      <c r="F933" s="908"/>
      <c r="G933" s="897"/>
      <c r="H933" s="904"/>
      <c r="I933" s="895"/>
      <c r="J933" s="908"/>
      <c r="K933" s="908"/>
      <c r="L933" s="897"/>
      <c r="M933" s="904"/>
      <c r="N933" s="895"/>
      <c r="O933" s="908"/>
      <c r="P933" s="908"/>
      <c r="Q933" s="897"/>
      <c r="R933" s="904"/>
      <c r="S933" s="895"/>
      <c r="T933" s="908"/>
      <c r="U933" s="908"/>
      <c r="V933" s="897"/>
      <c r="W933" s="897"/>
      <c r="X933" s="897"/>
      <c r="Y933" s="897"/>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63"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ignoredErrors>
    <ignoredError sqref="A34 A10 A12 A14 A16 A18 A20 A22 A24 A26 A28 A30 A32" numberStoredAsText="1"/>
    <ignoredError sqref="F20" formula="1"/>
  </ignoredError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F0"/>
    <pageSetUpPr fitToPage="1"/>
  </sheetPr>
  <dimension ref="A1:Z924"/>
  <sheetViews>
    <sheetView windowProtection="1"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14.42578125" defaultRowHeight="15" customHeight="1"/>
  <cols>
    <col min="1" max="1" width="4.140625" style="898" customWidth="1"/>
    <col min="2" max="2" width="60.5703125" style="898" customWidth="1"/>
    <col min="3" max="3" width="8.28515625" style="943" customWidth="1"/>
    <col min="4" max="5" width="8.28515625" style="909" customWidth="1"/>
    <col min="6" max="6" width="10.7109375" style="909" customWidth="1"/>
    <col min="7" max="7" width="3.7109375" customWidth="1"/>
    <col min="8" max="8" width="8.28515625" style="943" customWidth="1"/>
    <col min="9" max="10" width="8.28515625" style="909" customWidth="1"/>
    <col min="11" max="11" width="10.7109375" style="909" customWidth="1"/>
    <col min="12" max="12" width="3.7109375" style="898" customWidth="1"/>
    <col min="13" max="13" width="8.28515625" style="943" customWidth="1"/>
    <col min="14" max="15" width="8.28515625" style="909" customWidth="1"/>
    <col min="16" max="16" width="10.7109375" style="909" customWidth="1"/>
    <col min="17" max="17" width="3.7109375" style="898" customWidth="1"/>
    <col min="18" max="18" width="8.28515625" style="943" customWidth="1"/>
    <col min="19" max="20" width="8.28515625" style="909" customWidth="1"/>
    <col min="21" max="21" width="10.7109375" style="909" customWidth="1"/>
    <col min="22" max="26" width="8" style="898" customWidth="1"/>
    <col min="27" max="16384" width="14.42578125" style="898"/>
  </cols>
  <sheetData>
    <row r="1" spans="1:26" ht="15" customHeight="1">
      <c r="C1" s="1175" t="s">
        <v>1265</v>
      </c>
      <c r="D1" s="1175"/>
      <c r="E1" s="1175"/>
      <c r="F1" s="1175"/>
      <c r="G1" s="898"/>
      <c r="H1" s="1175" t="s">
        <v>1990</v>
      </c>
      <c r="I1" s="1175"/>
      <c r="J1" s="1175"/>
      <c r="K1" s="1175"/>
      <c r="M1" s="1175" t="s">
        <v>1991</v>
      </c>
      <c r="N1" s="1175"/>
      <c r="O1" s="1175"/>
      <c r="P1" s="1175"/>
      <c r="R1" s="1175" t="s">
        <v>1992</v>
      </c>
      <c r="S1" s="1175"/>
      <c r="T1" s="1175"/>
      <c r="U1" s="1175"/>
    </row>
    <row r="2" spans="1:26" ht="15" customHeight="1">
      <c r="G2" s="898"/>
    </row>
    <row r="3" spans="1:26" s="944" customFormat="1" ht="25.5">
      <c r="A3" s="899" t="s">
        <v>1913</v>
      </c>
      <c r="B3" s="902" t="s">
        <v>1270</v>
      </c>
      <c r="C3" s="263" t="s">
        <v>1271</v>
      </c>
      <c r="D3" s="263" t="s">
        <v>1272</v>
      </c>
      <c r="E3" s="263" t="s">
        <v>1257</v>
      </c>
      <c r="F3" s="263" t="s">
        <v>1253</v>
      </c>
      <c r="H3" s="263" t="s">
        <v>1271</v>
      </c>
      <c r="I3" s="263" t="s">
        <v>1272</v>
      </c>
      <c r="J3" s="263" t="s">
        <v>1257</v>
      </c>
      <c r="K3" s="263" t="s">
        <v>1253</v>
      </c>
      <c r="M3" s="263" t="s">
        <v>1271</v>
      </c>
      <c r="N3" s="263" t="s">
        <v>1272</v>
      </c>
      <c r="O3" s="263" t="s">
        <v>1257</v>
      </c>
      <c r="P3" s="263" t="s">
        <v>1253</v>
      </c>
      <c r="R3" s="263" t="s">
        <v>1271</v>
      </c>
      <c r="S3" s="263" t="s">
        <v>1272</v>
      </c>
      <c r="T3" s="263" t="s">
        <v>1257</v>
      </c>
      <c r="U3" s="263" t="s">
        <v>1253</v>
      </c>
    </row>
    <row r="4" spans="1:26" ht="15" customHeight="1">
      <c r="C4" s="947"/>
      <c r="D4" s="908"/>
      <c r="E4" s="908"/>
      <c r="F4" s="908"/>
      <c r="G4" s="941"/>
      <c r="H4" s="947"/>
      <c r="I4" s="908"/>
      <c r="J4" s="908"/>
      <c r="K4" s="908"/>
      <c r="L4" s="937"/>
      <c r="M4" s="947"/>
      <c r="N4" s="908"/>
      <c r="O4" s="908"/>
      <c r="P4" s="908"/>
      <c r="Q4" s="937"/>
      <c r="R4" s="947"/>
      <c r="S4" s="908"/>
      <c r="T4" s="908"/>
      <c r="U4" s="908"/>
      <c r="V4" s="897"/>
      <c r="W4" s="897"/>
      <c r="X4" s="897"/>
      <c r="Y4" s="897"/>
      <c r="Z4" s="897"/>
    </row>
    <row r="5" spans="1:26" ht="23.25" customHeight="1">
      <c r="A5" s="945" t="s">
        <v>46</v>
      </c>
      <c r="B5" s="946" t="s">
        <v>1959</v>
      </c>
      <c r="C5" s="947"/>
      <c r="D5" s="908"/>
      <c r="E5" s="908"/>
      <c r="F5" s="908"/>
      <c r="G5" s="941"/>
      <c r="H5" s="947"/>
      <c r="I5" s="908"/>
      <c r="J5" s="908"/>
      <c r="K5" s="908"/>
      <c r="L5" s="937"/>
      <c r="M5" s="947"/>
      <c r="N5" s="908"/>
      <c r="O5" s="908"/>
      <c r="P5" s="908"/>
      <c r="Q5" s="937"/>
      <c r="R5" s="947"/>
      <c r="S5" s="908"/>
      <c r="T5" s="908"/>
      <c r="U5" s="908"/>
      <c r="V5" s="897"/>
      <c r="W5" s="897"/>
      <c r="X5" s="897"/>
      <c r="Y5" s="897"/>
      <c r="Z5" s="897"/>
    </row>
    <row r="6" spans="1:26" ht="14.25" customHeight="1">
      <c r="A6" s="950">
        <v>1</v>
      </c>
      <c r="B6" s="910" t="s">
        <v>2164</v>
      </c>
      <c r="C6" s="948" t="s">
        <v>1</v>
      </c>
      <c r="D6" s="908">
        <v>5</v>
      </c>
      <c r="E6" s="1052"/>
      <c r="F6" s="908">
        <f>E6*D6</f>
        <v>0</v>
      </c>
      <c r="G6" s="941"/>
      <c r="H6" s="948" t="s">
        <v>1</v>
      </c>
      <c r="I6" s="908"/>
      <c r="J6" s="908">
        <f>E6</f>
        <v>0</v>
      </c>
      <c r="K6" s="908">
        <f>J6*I6</f>
        <v>0</v>
      </c>
      <c r="L6" s="937"/>
      <c r="M6" s="948" t="s">
        <v>1</v>
      </c>
      <c r="N6" s="908"/>
      <c r="O6" s="908">
        <f>E6</f>
        <v>0</v>
      </c>
      <c r="P6" s="908">
        <f>O6*N6</f>
        <v>0</v>
      </c>
      <c r="Q6" s="937"/>
      <c r="R6" s="948" t="s">
        <v>1</v>
      </c>
      <c r="S6" s="908">
        <v>5</v>
      </c>
      <c r="T6" s="908">
        <f>E6</f>
        <v>0</v>
      </c>
      <c r="U6" s="908">
        <f>T6*S6</f>
        <v>0</v>
      </c>
      <c r="V6" s="897"/>
      <c r="W6" s="897"/>
      <c r="X6" s="897"/>
      <c r="Y6" s="897"/>
      <c r="Z6" s="897"/>
    </row>
    <row r="7" spans="1:26" ht="12" customHeight="1">
      <c r="A7" s="951"/>
      <c r="B7" s="934"/>
      <c r="C7" s="948"/>
      <c r="D7" s="908"/>
      <c r="E7" s="908"/>
      <c r="F7" s="908"/>
      <c r="G7" s="941"/>
      <c r="H7" s="948"/>
      <c r="I7" s="908"/>
      <c r="J7" s="908"/>
      <c r="K7" s="908"/>
      <c r="L7" s="937"/>
      <c r="M7" s="948"/>
      <c r="N7" s="908"/>
      <c r="O7" s="908"/>
      <c r="P7" s="908"/>
      <c r="Q7" s="937"/>
      <c r="R7" s="948"/>
      <c r="S7" s="908"/>
      <c r="T7" s="908"/>
      <c r="U7" s="908"/>
      <c r="V7" s="897"/>
      <c r="W7" s="897"/>
      <c r="X7" s="897"/>
      <c r="Y7" s="897"/>
      <c r="Z7" s="897"/>
    </row>
    <row r="8" spans="1:26" ht="28.5" customHeight="1">
      <c r="A8" s="952">
        <v>2</v>
      </c>
      <c r="B8" s="914" t="s">
        <v>2160</v>
      </c>
      <c r="C8" s="948" t="s">
        <v>1</v>
      </c>
      <c r="D8" s="908">
        <v>1</v>
      </c>
      <c r="E8" s="1052"/>
      <c r="F8" s="908">
        <f t="shared" ref="F8:F18" si="0">E8*D8</f>
        <v>0</v>
      </c>
      <c r="G8" s="941"/>
      <c r="H8" s="948" t="s">
        <v>1</v>
      </c>
      <c r="I8" s="908"/>
      <c r="J8" s="908">
        <f>E8</f>
        <v>0</v>
      </c>
      <c r="K8" s="908">
        <f t="shared" ref="K8:K18" si="1">J8*I8</f>
        <v>0</v>
      </c>
      <c r="L8" s="937"/>
      <c r="M8" s="948" t="s">
        <v>1</v>
      </c>
      <c r="N8" s="908"/>
      <c r="O8" s="908">
        <f t="shared" ref="O8:O24" si="2">E8</f>
        <v>0</v>
      </c>
      <c r="P8" s="908">
        <f t="shared" ref="P8:P18" si="3">O8*N8</f>
        <v>0</v>
      </c>
      <c r="Q8" s="937"/>
      <c r="R8" s="948" t="s">
        <v>1</v>
      </c>
      <c r="S8" s="908">
        <v>1</v>
      </c>
      <c r="T8" s="908">
        <f t="shared" ref="T8:T24" si="4">E8</f>
        <v>0</v>
      </c>
      <c r="U8" s="908">
        <f t="shared" ref="U8:U18" si="5">T8*S8</f>
        <v>0</v>
      </c>
      <c r="V8" s="897"/>
      <c r="W8" s="897"/>
      <c r="X8" s="897"/>
      <c r="Y8" s="897"/>
      <c r="Z8" s="897"/>
    </row>
    <row r="9" spans="1:26" ht="12" customHeight="1">
      <c r="A9" s="952"/>
      <c r="B9" s="914"/>
      <c r="C9" s="948"/>
      <c r="D9" s="908"/>
      <c r="E9" s="908"/>
      <c r="F9" s="908"/>
      <c r="G9" s="941"/>
      <c r="H9" s="948"/>
      <c r="I9" s="908"/>
      <c r="J9" s="908"/>
      <c r="K9" s="908"/>
      <c r="L9" s="937"/>
      <c r="M9" s="948"/>
      <c r="N9" s="908"/>
      <c r="O9" s="908"/>
      <c r="P9" s="908"/>
      <c r="Q9" s="937"/>
      <c r="R9" s="948"/>
      <c r="S9" s="908"/>
      <c r="T9" s="908"/>
      <c r="U9" s="908"/>
      <c r="V9" s="897"/>
      <c r="W9" s="897"/>
      <c r="X9" s="897"/>
      <c r="Y9" s="897"/>
      <c r="Z9" s="897"/>
    </row>
    <row r="10" spans="1:26" ht="25.5" customHeight="1">
      <c r="A10" s="953" t="s">
        <v>1931</v>
      </c>
      <c r="B10" s="914" t="s">
        <v>2161</v>
      </c>
      <c r="C10" s="947" t="s">
        <v>1</v>
      </c>
      <c r="D10" s="908">
        <v>1</v>
      </c>
      <c r="E10" s="1052"/>
      <c r="F10" s="908">
        <f t="shared" si="0"/>
        <v>0</v>
      </c>
      <c r="G10" s="941"/>
      <c r="H10" s="947" t="s">
        <v>1</v>
      </c>
      <c r="I10" s="908"/>
      <c r="J10" s="908">
        <f>E10</f>
        <v>0</v>
      </c>
      <c r="K10" s="908">
        <f t="shared" si="1"/>
        <v>0</v>
      </c>
      <c r="L10" s="937"/>
      <c r="M10" s="947" t="s">
        <v>1</v>
      </c>
      <c r="N10" s="908"/>
      <c r="O10" s="908">
        <f t="shared" si="2"/>
        <v>0</v>
      </c>
      <c r="P10" s="908">
        <f t="shared" si="3"/>
        <v>0</v>
      </c>
      <c r="Q10" s="937"/>
      <c r="R10" s="947" t="s">
        <v>1</v>
      </c>
      <c r="S10" s="908">
        <v>1</v>
      </c>
      <c r="T10" s="908">
        <f t="shared" si="4"/>
        <v>0</v>
      </c>
      <c r="U10" s="908">
        <f t="shared" si="5"/>
        <v>0</v>
      </c>
      <c r="V10" s="897"/>
      <c r="W10" s="897"/>
      <c r="X10" s="897"/>
      <c r="Y10" s="897"/>
      <c r="Z10" s="897"/>
    </row>
    <row r="11" spans="1:26" ht="12" customHeight="1">
      <c r="A11" s="953"/>
      <c r="B11" s="914"/>
      <c r="C11" s="947"/>
      <c r="D11" s="908"/>
      <c r="E11" s="908"/>
      <c r="F11" s="908"/>
      <c r="G11" s="941"/>
      <c r="H11" s="947"/>
      <c r="I11" s="908"/>
      <c r="J11" s="908"/>
      <c r="K11" s="908"/>
      <c r="L11" s="937"/>
      <c r="M11" s="947"/>
      <c r="N11" s="908"/>
      <c r="O11" s="908"/>
      <c r="P11" s="908"/>
      <c r="Q11" s="937"/>
      <c r="R11" s="947"/>
      <c r="S11" s="908"/>
      <c r="T11" s="908"/>
      <c r="U11" s="908"/>
      <c r="V11" s="897"/>
      <c r="W11" s="897"/>
      <c r="X11" s="897"/>
      <c r="Y11" s="897"/>
      <c r="Z11" s="897"/>
    </row>
    <row r="12" spans="1:26" ht="14.25" customHeight="1">
      <c r="A12" s="953" t="s">
        <v>1932</v>
      </c>
      <c r="B12" s="910" t="s">
        <v>1949</v>
      </c>
      <c r="C12" s="947" t="s">
        <v>1</v>
      </c>
      <c r="D12" s="908">
        <v>1</v>
      </c>
      <c r="E12" s="1052"/>
      <c r="F12" s="908">
        <f t="shared" si="0"/>
        <v>0</v>
      </c>
      <c r="G12" s="941"/>
      <c r="H12" s="947" t="s">
        <v>1</v>
      </c>
      <c r="I12" s="908"/>
      <c r="J12" s="908">
        <f t="shared" ref="J12:J24" si="6">E12</f>
        <v>0</v>
      </c>
      <c r="K12" s="908">
        <f t="shared" si="1"/>
        <v>0</v>
      </c>
      <c r="L12" s="937"/>
      <c r="M12" s="947" t="s">
        <v>1</v>
      </c>
      <c r="N12" s="908"/>
      <c r="O12" s="908">
        <f t="shared" si="2"/>
        <v>0</v>
      </c>
      <c r="P12" s="908">
        <f t="shared" si="3"/>
        <v>0</v>
      </c>
      <c r="Q12" s="937"/>
      <c r="R12" s="947" t="s">
        <v>1</v>
      </c>
      <c r="S12" s="908">
        <v>1</v>
      </c>
      <c r="T12" s="908">
        <f t="shared" si="4"/>
        <v>0</v>
      </c>
      <c r="U12" s="908">
        <f t="shared" si="5"/>
        <v>0</v>
      </c>
      <c r="V12" s="897"/>
      <c r="W12" s="897"/>
      <c r="X12" s="897"/>
      <c r="Y12" s="897"/>
      <c r="Z12" s="897"/>
    </row>
    <row r="13" spans="1:26" ht="12" customHeight="1">
      <c r="A13" s="953"/>
      <c r="B13" s="910"/>
      <c r="C13" s="947"/>
      <c r="D13" s="908"/>
      <c r="E13" s="908"/>
      <c r="F13" s="908"/>
      <c r="G13" s="941"/>
      <c r="H13" s="947"/>
      <c r="I13" s="908"/>
      <c r="J13" s="908"/>
      <c r="K13" s="908"/>
      <c r="L13" s="937"/>
      <c r="M13" s="947"/>
      <c r="N13" s="908"/>
      <c r="O13" s="908"/>
      <c r="P13" s="908"/>
      <c r="Q13" s="937"/>
      <c r="R13" s="947"/>
      <c r="S13" s="908"/>
      <c r="T13" s="908"/>
      <c r="U13" s="908"/>
      <c r="V13" s="897"/>
      <c r="W13" s="897"/>
      <c r="X13" s="897"/>
      <c r="Y13" s="897"/>
      <c r="Z13" s="897"/>
    </row>
    <row r="14" spans="1:26" ht="25.5" customHeight="1">
      <c r="A14" s="953" t="s">
        <v>1934</v>
      </c>
      <c r="B14" s="914" t="s">
        <v>2162</v>
      </c>
      <c r="C14" s="947" t="s">
        <v>1</v>
      </c>
      <c r="D14" s="908">
        <v>2</v>
      </c>
      <c r="E14" s="1052"/>
      <c r="F14" s="908">
        <f t="shared" si="0"/>
        <v>0</v>
      </c>
      <c r="G14" s="941"/>
      <c r="H14" s="947" t="s">
        <v>1</v>
      </c>
      <c r="I14" s="908"/>
      <c r="J14" s="908">
        <f t="shared" si="6"/>
        <v>0</v>
      </c>
      <c r="K14" s="908">
        <f t="shared" si="1"/>
        <v>0</v>
      </c>
      <c r="L14" s="937"/>
      <c r="M14" s="947" t="s">
        <v>1</v>
      </c>
      <c r="N14" s="908"/>
      <c r="O14" s="908">
        <f t="shared" si="2"/>
        <v>0</v>
      </c>
      <c r="P14" s="908">
        <f t="shared" si="3"/>
        <v>0</v>
      </c>
      <c r="Q14" s="937"/>
      <c r="R14" s="947" t="s">
        <v>1</v>
      </c>
      <c r="S14" s="908">
        <v>2</v>
      </c>
      <c r="T14" s="908">
        <f t="shared" si="4"/>
        <v>0</v>
      </c>
      <c r="U14" s="908">
        <f t="shared" si="5"/>
        <v>0</v>
      </c>
      <c r="V14" s="897"/>
      <c r="W14" s="897"/>
      <c r="X14" s="897"/>
      <c r="Y14" s="897"/>
      <c r="Z14" s="897"/>
    </row>
    <row r="15" spans="1:26" ht="12" customHeight="1">
      <c r="A15" s="953"/>
      <c r="B15" s="914"/>
      <c r="C15" s="947"/>
      <c r="D15" s="908"/>
      <c r="E15" s="908"/>
      <c r="F15" s="908"/>
      <c r="G15" s="941"/>
      <c r="H15" s="947"/>
      <c r="I15" s="908"/>
      <c r="J15" s="908"/>
      <c r="K15" s="908"/>
      <c r="L15" s="937"/>
      <c r="M15" s="947"/>
      <c r="N15" s="908"/>
      <c r="O15" s="908"/>
      <c r="P15" s="908"/>
      <c r="Q15" s="937"/>
      <c r="R15" s="947"/>
      <c r="S15" s="908"/>
      <c r="T15" s="908"/>
      <c r="U15" s="908"/>
      <c r="V15" s="897"/>
      <c r="W15" s="897"/>
      <c r="X15" s="897"/>
      <c r="Y15" s="897"/>
      <c r="Z15" s="897"/>
    </row>
    <row r="16" spans="1:26" ht="12.75">
      <c r="A16" s="953" t="s">
        <v>1936</v>
      </c>
      <c r="B16" s="914" t="s">
        <v>1950</v>
      </c>
      <c r="C16" s="947" t="s">
        <v>1</v>
      </c>
      <c r="D16" s="908">
        <v>3</v>
      </c>
      <c r="E16" s="1052"/>
      <c r="F16" s="908">
        <f t="shared" si="0"/>
        <v>0</v>
      </c>
      <c r="G16" s="941"/>
      <c r="H16" s="947" t="s">
        <v>1</v>
      </c>
      <c r="I16" s="908"/>
      <c r="J16" s="908">
        <f t="shared" si="6"/>
        <v>0</v>
      </c>
      <c r="K16" s="908">
        <f t="shared" si="1"/>
        <v>0</v>
      </c>
      <c r="L16" s="937"/>
      <c r="M16" s="947" t="s">
        <v>1</v>
      </c>
      <c r="N16" s="908"/>
      <c r="O16" s="908">
        <f t="shared" si="2"/>
        <v>0</v>
      </c>
      <c r="P16" s="908">
        <f t="shared" si="3"/>
        <v>0</v>
      </c>
      <c r="Q16" s="937"/>
      <c r="R16" s="947" t="s">
        <v>1</v>
      </c>
      <c r="S16" s="908">
        <v>3</v>
      </c>
      <c r="T16" s="908">
        <f t="shared" si="4"/>
        <v>0</v>
      </c>
      <c r="U16" s="908">
        <f t="shared" si="5"/>
        <v>0</v>
      </c>
      <c r="V16" s="897"/>
      <c r="W16" s="897"/>
      <c r="X16" s="897"/>
      <c r="Y16" s="897"/>
      <c r="Z16" s="897"/>
    </row>
    <row r="17" spans="1:26" ht="12" customHeight="1">
      <c r="A17" s="953"/>
      <c r="B17" s="914"/>
      <c r="C17" s="947"/>
      <c r="D17" s="908"/>
      <c r="E17" s="908"/>
      <c r="F17" s="908"/>
      <c r="G17" s="941"/>
      <c r="H17" s="947"/>
      <c r="I17" s="908"/>
      <c r="J17" s="908"/>
      <c r="K17" s="908"/>
      <c r="L17" s="937"/>
      <c r="M17" s="947"/>
      <c r="N17" s="908"/>
      <c r="O17" s="908"/>
      <c r="P17" s="908"/>
      <c r="Q17" s="937"/>
      <c r="R17" s="947"/>
      <c r="S17" s="908"/>
      <c r="T17" s="908"/>
      <c r="U17" s="908"/>
      <c r="V17" s="897"/>
      <c r="W17" s="897"/>
      <c r="X17" s="897"/>
      <c r="Y17" s="897"/>
      <c r="Z17" s="897"/>
    </row>
    <row r="18" spans="1:26" ht="12.75">
      <c r="A18" s="953" t="s">
        <v>1938</v>
      </c>
      <c r="B18" s="914" t="s">
        <v>1951</v>
      </c>
      <c r="C18" s="947" t="s">
        <v>1</v>
      </c>
      <c r="D18" s="908">
        <v>1</v>
      </c>
      <c r="E18" s="1052"/>
      <c r="F18" s="908">
        <f t="shared" si="0"/>
        <v>0</v>
      </c>
      <c r="G18" s="941"/>
      <c r="H18" s="947" t="s">
        <v>1</v>
      </c>
      <c r="I18" s="908"/>
      <c r="J18" s="908">
        <f t="shared" si="6"/>
        <v>0</v>
      </c>
      <c r="K18" s="908">
        <f t="shared" si="1"/>
        <v>0</v>
      </c>
      <c r="L18" s="937"/>
      <c r="M18" s="947" t="s">
        <v>1</v>
      </c>
      <c r="N18" s="908"/>
      <c r="O18" s="908">
        <f t="shared" si="2"/>
        <v>0</v>
      </c>
      <c r="P18" s="908">
        <f t="shared" si="3"/>
        <v>0</v>
      </c>
      <c r="Q18" s="937"/>
      <c r="R18" s="947" t="s">
        <v>1</v>
      </c>
      <c r="S18" s="908">
        <v>1</v>
      </c>
      <c r="T18" s="908">
        <f t="shared" si="4"/>
        <v>0</v>
      </c>
      <c r="U18" s="908">
        <f t="shared" si="5"/>
        <v>0</v>
      </c>
      <c r="V18" s="897"/>
      <c r="W18" s="897"/>
      <c r="X18" s="897"/>
      <c r="Y18" s="897"/>
      <c r="Z18" s="897"/>
    </row>
    <row r="19" spans="1:26" ht="12" customHeight="1">
      <c r="A19" s="953"/>
      <c r="B19" s="914"/>
      <c r="C19" s="947"/>
      <c r="D19" s="908"/>
      <c r="E19" s="908"/>
      <c r="F19" s="908"/>
      <c r="G19" s="941"/>
      <c r="H19" s="947"/>
      <c r="I19" s="908"/>
      <c r="J19" s="908"/>
      <c r="K19" s="908"/>
      <c r="L19" s="937"/>
      <c r="M19" s="947"/>
      <c r="N19" s="908"/>
      <c r="O19" s="908"/>
      <c r="P19" s="908"/>
      <c r="Q19" s="937"/>
      <c r="R19" s="947"/>
      <c r="S19" s="908"/>
      <c r="T19" s="908"/>
      <c r="U19" s="908"/>
      <c r="V19" s="897"/>
      <c r="W19" s="897"/>
      <c r="X19" s="897"/>
      <c r="Y19" s="897"/>
      <c r="Z19" s="897"/>
    </row>
    <row r="20" spans="1:26" ht="15.75" customHeight="1">
      <c r="A20" s="953" t="s">
        <v>1940</v>
      </c>
      <c r="B20" s="936" t="s">
        <v>1952</v>
      </c>
      <c r="C20" s="947" t="s">
        <v>1</v>
      </c>
      <c r="D20" s="908">
        <v>1</v>
      </c>
      <c r="E20" s="1052"/>
      <c r="F20" s="908">
        <f>D20*E20</f>
        <v>0</v>
      </c>
      <c r="G20" s="941"/>
      <c r="H20" s="947" t="s">
        <v>1</v>
      </c>
      <c r="I20" s="908"/>
      <c r="J20" s="908">
        <f t="shared" si="6"/>
        <v>0</v>
      </c>
      <c r="K20" s="908">
        <f>I20*J20</f>
        <v>0</v>
      </c>
      <c r="L20" s="937"/>
      <c r="M20" s="947" t="s">
        <v>1</v>
      </c>
      <c r="N20" s="908"/>
      <c r="O20" s="908">
        <f t="shared" si="2"/>
        <v>0</v>
      </c>
      <c r="P20" s="908">
        <f>N20*O20</f>
        <v>0</v>
      </c>
      <c r="Q20" s="937"/>
      <c r="R20" s="947" t="s">
        <v>1</v>
      </c>
      <c r="S20" s="908">
        <v>1</v>
      </c>
      <c r="T20" s="908">
        <f t="shared" si="4"/>
        <v>0</v>
      </c>
      <c r="U20" s="908">
        <f>S20*T20</f>
        <v>0</v>
      </c>
      <c r="V20" s="897"/>
      <c r="W20" s="897"/>
      <c r="X20" s="897"/>
      <c r="Y20" s="897"/>
      <c r="Z20" s="897"/>
    </row>
    <row r="21" spans="1:26" ht="12" customHeight="1">
      <c r="A21" s="953"/>
      <c r="B21" s="936"/>
      <c r="C21" s="947"/>
      <c r="D21" s="908"/>
      <c r="E21" s="908"/>
      <c r="F21" s="908"/>
      <c r="G21" s="941"/>
      <c r="H21" s="947"/>
      <c r="I21" s="908"/>
      <c r="J21" s="908"/>
      <c r="K21" s="908"/>
      <c r="L21" s="937"/>
      <c r="M21" s="947"/>
      <c r="N21" s="908"/>
      <c r="O21" s="908"/>
      <c r="P21" s="908"/>
      <c r="Q21" s="937"/>
      <c r="R21" s="947"/>
      <c r="S21" s="908"/>
      <c r="T21" s="908"/>
      <c r="U21" s="908"/>
      <c r="V21" s="897"/>
      <c r="W21" s="897"/>
      <c r="X21" s="897"/>
      <c r="Y21" s="897"/>
      <c r="Z21" s="897"/>
    </row>
    <row r="22" spans="1:26" ht="16.5" customHeight="1">
      <c r="A22" s="953" t="s">
        <v>1942</v>
      </c>
      <c r="B22" s="954" t="s">
        <v>1953</v>
      </c>
      <c r="C22" s="947" t="s">
        <v>1</v>
      </c>
      <c r="D22" s="908">
        <v>10</v>
      </c>
      <c r="E22" s="1052"/>
      <c r="F22" s="908">
        <f t="shared" ref="F22:F24" si="7">E22*D22</f>
        <v>0</v>
      </c>
      <c r="G22" s="941"/>
      <c r="H22" s="947" t="s">
        <v>1</v>
      </c>
      <c r="I22" s="908"/>
      <c r="J22" s="908">
        <f t="shared" si="6"/>
        <v>0</v>
      </c>
      <c r="K22" s="908">
        <f t="shared" ref="K22:K24" si="8">J22*I22</f>
        <v>0</v>
      </c>
      <c r="L22" s="937"/>
      <c r="M22" s="947" t="s">
        <v>1</v>
      </c>
      <c r="N22" s="908"/>
      <c r="O22" s="908">
        <f t="shared" si="2"/>
        <v>0</v>
      </c>
      <c r="P22" s="908">
        <f t="shared" ref="P22:P24" si="9">O22*N22</f>
        <v>0</v>
      </c>
      <c r="Q22" s="937"/>
      <c r="R22" s="947" t="s">
        <v>1</v>
      </c>
      <c r="S22" s="908">
        <v>10</v>
      </c>
      <c r="T22" s="908">
        <f t="shared" si="4"/>
        <v>0</v>
      </c>
      <c r="U22" s="908">
        <f t="shared" ref="U22:U24" si="10">T22*S22</f>
        <v>0</v>
      </c>
      <c r="V22" s="897"/>
      <c r="W22" s="897"/>
      <c r="X22" s="897"/>
      <c r="Y22" s="897"/>
      <c r="Z22" s="897"/>
    </row>
    <row r="23" spans="1:26" ht="12" customHeight="1">
      <c r="A23" s="953"/>
      <c r="B23" s="954"/>
      <c r="C23" s="947"/>
      <c r="D23" s="908"/>
      <c r="E23" s="908"/>
      <c r="F23" s="908"/>
      <c r="G23" s="941"/>
      <c r="H23" s="947"/>
      <c r="I23" s="908"/>
      <c r="J23" s="908"/>
      <c r="K23" s="908"/>
      <c r="L23" s="937"/>
      <c r="M23" s="947"/>
      <c r="N23" s="908"/>
      <c r="O23" s="908"/>
      <c r="P23" s="908"/>
      <c r="Q23" s="937"/>
      <c r="R23" s="947"/>
      <c r="S23" s="908"/>
      <c r="T23" s="908"/>
      <c r="U23" s="908"/>
      <c r="V23" s="897"/>
      <c r="W23" s="897"/>
      <c r="X23" s="897"/>
      <c r="Y23" s="897"/>
      <c r="Z23" s="897"/>
    </row>
    <row r="24" spans="1:26" ht="15" customHeight="1">
      <c r="A24" s="953" t="s">
        <v>1259</v>
      </c>
      <c r="B24" s="954" t="s">
        <v>1954</v>
      </c>
      <c r="C24" s="947" t="s">
        <v>1</v>
      </c>
      <c r="D24" s="908">
        <v>1</v>
      </c>
      <c r="E24" s="1052"/>
      <c r="F24" s="908">
        <f t="shared" si="7"/>
        <v>0</v>
      </c>
      <c r="G24" s="941"/>
      <c r="H24" s="947" t="s">
        <v>1</v>
      </c>
      <c r="I24" s="908"/>
      <c r="J24" s="908">
        <f t="shared" si="6"/>
        <v>0</v>
      </c>
      <c r="K24" s="908">
        <f t="shared" si="8"/>
        <v>0</v>
      </c>
      <c r="L24" s="937"/>
      <c r="M24" s="947" t="s">
        <v>1</v>
      </c>
      <c r="N24" s="908"/>
      <c r="O24" s="908">
        <f t="shared" si="2"/>
        <v>0</v>
      </c>
      <c r="P24" s="908">
        <f t="shared" si="9"/>
        <v>0</v>
      </c>
      <c r="Q24" s="937"/>
      <c r="R24" s="947" t="s">
        <v>1</v>
      </c>
      <c r="S24" s="908">
        <v>1</v>
      </c>
      <c r="T24" s="908">
        <f t="shared" si="4"/>
        <v>0</v>
      </c>
      <c r="U24" s="908">
        <f t="shared" si="10"/>
        <v>0</v>
      </c>
      <c r="V24" s="897"/>
      <c r="W24" s="897"/>
      <c r="X24" s="897"/>
      <c r="Y24" s="897"/>
      <c r="Z24" s="897"/>
    </row>
    <row r="25" spans="1:26" ht="12" customHeight="1">
      <c r="A25" s="935"/>
      <c r="B25" s="901"/>
      <c r="C25" s="947"/>
      <c r="D25" s="908"/>
      <c r="E25" s="941"/>
      <c r="F25" s="941"/>
      <c r="G25" s="941"/>
      <c r="H25" s="947"/>
      <c r="I25" s="908"/>
      <c r="J25" s="941"/>
      <c r="K25" s="941"/>
      <c r="L25" s="937"/>
      <c r="M25" s="947"/>
      <c r="N25" s="908"/>
      <c r="O25" s="941"/>
      <c r="P25" s="941"/>
      <c r="Q25" s="937"/>
      <c r="R25" s="947"/>
      <c r="S25" s="908"/>
      <c r="T25" s="941"/>
      <c r="U25" s="941"/>
      <c r="V25" s="897"/>
      <c r="W25" s="897"/>
      <c r="X25" s="897"/>
      <c r="Y25" s="897"/>
      <c r="Z25" s="897"/>
    </row>
    <row r="26" spans="1:26" ht="12.75" customHeight="1">
      <c r="A26" s="935"/>
      <c r="B26" s="946" t="s">
        <v>2163</v>
      </c>
      <c r="C26" s="949"/>
      <c r="D26" s="919"/>
      <c r="E26" s="919"/>
      <c r="F26" s="919">
        <f>SUM(F6:F24)</f>
        <v>0</v>
      </c>
      <c r="G26" s="941"/>
      <c r="H26" s="949"/>
      <c r="I26" s="919"/>
      <c r="J26" s="919"/>
      <c r="K26" s="919">
        <f>SUM(K6:K24)</f>
        <v>0</v>
      </c>
      <c r="L26" s="937"/>
      <c r="M26" s="949"/>
      <c r="N26" s="919"/>
      <c r="O26" s="919"/>
      <c r="P26" s="919">
        <f>SUM(P6:P24)</f>
        <v>0</v>
      </c>
      <c r="Q26" s="937"/>
      <c r="R26" s="949"/>
      <c r="S26" s="919"/>
      <c r="T26" s="919"/>
      <c r="U26" s="919">
        <f>SUM(U6:U24)</f>
        <v>0</v>
      </c>
      <c r="V26" s="897"/>
      <c r="W26" s="897"/>
      <c r="X26" s="897"/>
      <c r="Y26" s="897"/>
      <c r="Z26" s="897"/>
    </row>
    <row r="27" spans="1:26" ht="12.75" customHeight="1">
      <c r="A27" s="897"/>
      <c r="B27" s="897"/>
      <c r="C27" s="942"/>
      <c r="D27" s="907"/>
      <c r="E27" s="908"/>
      <c r="F27" s="908"/>
      <c r="G27" s="898"/>
      <c r="H27" s="942"/>
      <c r="I27" s="907"/>
      <c r="J27" s="908"/>
      <c r="K27" s="908"/>
      <c r="L27" s="897"/>
      <c r="M27" s="942"/>
      <c r="N27" s="907"/>
      <c r="O27" s="908"/>
      <c r="P27" s="908"/>
      <c r="Q27" s="897"/>
      <c r="R27" s="942"/>
      <c r="S27" s="907"/>
      <c r="T27" s="908"/>
      <c r="U27" s="908"/>
      <c r="V27" s="897"/>
      <c r="W27" s="897"/>
      <c r="X27" s="897"/>
      <c r="Y27" s="897"/>
      <c r="Z27" s="897"/>
    </row>
    <row r="28" spans="1:26" ht="12.75" customHeight="1">
      <c r="A28" s="935"/>
      <c r="B28" s="897"/>
      <c r="C28" s="942"/>
      <c r="D28" s="907"/>
      <c r="E28" s="908"/>
      <c r="F28" s="908"/>
      <c r="G28" s="898"/>
      <c r="H28" s="942"/>
      <c r="I28" s="907"/>
      <c r="J28" s="908"/>
      <c r="K28" s="908"/>
      <c r="L28" s="897"/>
      <c r="M28" s="942"/>
      <c r="N28" s="907"/>
      <c r="O28" s="908"/>
      <c r="P28" s="908"/>
      <c r="Q28" s="897"/>
      <c r="R28" s="942"/>
      <c r="S28" s="907"/>
      <c r="T28" s="908"/>
      <c r="U28" s="908"/>
      <c r="V28" s="897"/>
      <c r="W28" s="897"/>
      <c r="X28" s="897"/>
      <c r="Y28" s="897"/>
      <c r="Z28" s="897"/>
    </row>
    <row r="29" spans="1:26" ht="12.75" customHeight="1">
      <c r="A29" s="935"/>
      <c r="B29" s="897"/>
      <c r="C29" s="942"/>
      <c r="D29" s="907"/>
      <c r="E29" s="908"/>
      <c r="F29" s="908"/>
      <c r="G29" s="898"/>
      <c r="H29" s="942"/>
      <c r="I29" s="907"/>
      <c r="J29" s="908"/>
      <c r="K29" s="908"/>
      <c r="L29" s="897"/>
      <c r="M29" s="942"/>
      <c r="N29" s="907"/>
      <c r="O29" s="908"/>
      <c r="P29" s="908"/>
      <c r="Q29" s="897"/>
      <c r="R29" s="942"/>
      <c r="S29" s="907"/>
      <c r="T29" s="908"/>
      <c r="U29" s="908"/>
      <c r="V29" s="897"/>
      <c r="W29" s="897"/>
      <c r="X29" s="897"/>
      <c r="Y29" s="897"/>
      <c r="Z29" s="897"/>
    </row>
    <row r="30" spans="1:26" ht="12.75" customHeight="1">
      <c r="A30" s="935"/>
      <c r="B30" s="897"/>
      <c r="C30" s="942"/>
      <c r="D30" s="907"/>
      <c r="E30" s="908"/>
      <c r="F30" s="908"/>
      <c r="G30" s="898"/>
      <c r="H30" s="942"/>
      <c r="I30" s="907"/>
      <c r="J30" s="908"/>
      <c r="K30" s="908"/>
      <c r="L30" s="897"/>
      <c r="M30" s="942"/>
      <c r="N30" s="907"/>
      <c r="O30" s="908"/>
      <c r="P30" s="908"/>
      <c r="Q30" s="897"/>
      <c r="R30" s="942"/>
      <c r="S30" s="907"/>
      <c r="T30" s="908"/>
      <c r="U30" s="908"/>
      <c r="V30" s="897"/>
      <c r="W30" s="897"/>
      <c r="X30" s="897"/>
      <c r="Y30" s="897"/>
      <c r="Z30" s="897"/>
    </row>
    <row r="31" spans="1:26" ht="12.75" customHeight="1">
      <c r="A31" s="935"/>
      <c r="B31" s="897"/>
      <c r="C31" s="942"/>
      <c r="D31" s="907"/>
      <c r="E31" s="908"/>
      <c r="F31" s="908"/>
      <c r="G31" s="898"/>
      <c r="H31" s="942"/>
      <c r="I31" s="907"/>
      <c r="J31" s="908"/>
      <c r="K31" s="908"/>
      <c r="L31" s="897"/>
      <c r="M31" s="942"/>
      <c r="N31" s="907"/>
      <c r="O31" s="908"/>
      <c r="P31" s="908"/>
      <c r="Q31" s="897"/>
      <c r="R31" s="942"/>
      <c r="S31" s="907"/>
      <c r="T31" s="908"/>
      <c r="U31" s="908"/>
      <c r="V31" s="897"/>
      <c r="W31" s="897"/>
      <c r="X31" s="897"/>
      <c r="Y31" s="897"/>
      <c r="Z31" s="897"/>
    </row>
    <row r="32" spans="1:26" ht="12.75" customHeight="1">
      <c r="A32" s="935"/>
      <c r="B32" s="897"/>
      <c r="C32" s="942"/>
      <c r="D32" s="907"/>
      <c r="E32" s="908"/>
      <c r="F32" s="908"/>
      <c r="G32" s="898"/>
      <c r="H32" s="942"/>
      <c r="I32" s="907"/>
      <c r="J32" s="908"/>
      <c r="K32" s="908"/>
      <c r="L32" s="897"/>
      <c r="M32" s="942"/>
      <c r="N32" s="907"/>
      <c r="O32" s="908"/>
      <c r="P32" s="908"/>
      <c r="Q32" s="897"/>
      <c r="R32" s="942"/>
      <c r="S32" s="907"/>
      <c r="T32" s="908"/>
      <c r="U32" s="908"/>
      <c r="V32" s="897"/>
      <c r="W32" s="897"/>
      <c r="X32" s="897"/>
      <c r="Y32" s="897"/>
      <c r="Z32" s="897"/>
    </row>
    <row r="33" spans="1:26" ht="12.75" customHeight="1">
      <c r="A33" s="935"/>
      <c r="B33" s="897"/>
      <c r="C33" s="942"/>
      <c r="D33" s="907"/>
      <c r="E33" s="908"/>
      <c r="F33" s="908"/>
      <c r="G33" s="898"/>
      <c r="H33" s="942"/>
      <c r="I33" s="907"/>
      <c r="J33" s="908"/>
      <c r="K33" s="908"/>
      <c r="L33" s="897"/>
      <c r="M33" s="942"/>
      <c r="N33" s="907"/>
      <c r="O33" s="908"/>
      <c r="P33" s="908"/>
      <c r="Q33" s="897"/>
      <c r="R33" s="942"/>
      <c r="S33" s="907"/>
      <c r="T33" s="908"/>
      <c r="U33" s="908"/>
      <c r="V33" s="897"/>
      <c r="W33" s="897"/>
      <c r="X33" s="897"/>
      <c r="Y33" s="897"/>
      <c r="Z33" s="897"/>
    </row>
    <row r="34" spans="1:26" ht="12.75" customHeight="1">
      <c r="A34" s="935"/>
      <c r="B34" s="897"/>
      <c r="C34" s="942"/>
      <c r="D34" s="907"/>
      <c r="E34" s="908"/>
      <c r="F34" s="908"/>
      <c r="G34" s="898"/>
      <c r="H34" s="942"/>
      <c r="I34" s="907"/>
      <c r="J34" s="908"/>
      <c r="K34" s="908"/>
      <c r="L34" s="897"/>
      <c r="M34" s="942"/>
      <c r="N34" s="907"/>
      <c r="O34" s="908"/>
      <c r="P34" s="908"/>
      <c r="Q34" s="897"/>
      <c r="R34" s="942"/>
      <c r="S34" s="907"/>
      <c r="T34" s="908"/>
      <c r="U34" s="908"/>
      <c r="V34" s="897"/>
      <c r="W34" s="897"/>
      <c r="X34" s="897"/>
      <c r="Y34" s="897"/>
      <c r="Z34" s="897"/>
    </row>
    <row r="35" spans="1:26" ht="12.75" customHeight="1">
      <c r="A35" s="935"/>
      <c r="B35" s="897"/>
      <c r="C35" s="942"/>
      <c r="D35" s="907"/>
      <c r="E35" s="908"/>
      <c r="F35" s="908"/>
      <c r="G35" s="898"/>
      <c r="H35" s="942"/>
      <c r="I35" s="907"/>
      <c r="J35" s="908"/>
      <c r="K35" s="908"/>
      <c r="L35" s="897"/>
      <c r="M35" s="942"/>
      <c r="N35" s="907"/>
      <c r="O35" s="908"/>
      <c r="P35" s="908"/>
      <c r="Q35" s="897"/>
      <c r="R35" s="942"/>
      <c r="S35" s="907"/>
      <c r="T35" s="908"/>
      <c r="U35" s="908"/>
      <c r="V35" s="897"/>
      <c r="W35" s="897"/>
      <c r="X35" s="897"/>
      <c r="Y35" s="897"/>
      <c r="Z35" s="897"/>
    </row>
    <row r="36" spans="1:26" ht="12.75" customHeight="1">
      <c r="A36" s="935"/>
      <c r="B36" s="897"/>
      <c r="C36" s="942"/>
      <c r="D36" s="907"/>
      <c r="E36" s="908"/>
      <c r="F36" s="908"/>
      <c r="G36" s="898"/>
      <c r="H36" s="942"/>
      <c r="I36" s="907"/>
      <c r="J36" s="908"/>
      <c r="K36" s="908"/>
      <c r="L36" s="897"/>
      <c r="M36" s="942"/>
      <c r="N36" s="907"/>
      <c r="O36" s="908"/>
      <c r="P36" s="908"/>
      <c r="Q36" s="897"/>
      <c r="R36" s="942"/>
      <c r="S36" s="907"/>
      <c r="T36" s="908"/>
      <c r="U36" s="908"/>
      <c r="V36" s="897"/>
      <c r="W36" s="897"/>
      <c r="X36" s="897"/>
      <c r="Y36" s="897"/>
      <c r="Z36" s="897"/>
    </row>
    <row r="37" spans="1:26" ht="12.75" customHeight="1">
      <c r="A37" s="935"/>
      <c r="B37" s="897"/>
      <c r="C37" s="942"/>
      <c r="D37" s="907"/>
      <c r="E37" s="908"/>
      <c r="F37" s="908"/>
      <c r="G37" s="898"/>
      <c r="H37" s="942"/>
      <c r="I37" s="907"/>
      <c r="J37" s="908"/>
      <c r="K37" s="908"/>
      <c r="L37" s="897"/>
      <c r="M37" s="942"/>
      <c r="N37" s="907"/>
      <c r="O37" s="908"/>
      <c r="P37" s="908"/>
      <c r="Q37" s="897"/>
      <c r="R37" s="942"/>
      <c r="S37" s="907"/>
      <c r="T37" s="908"/>
      <c r="U37" s="908"/>
      <c r="V37" s="897"/>
      <c r="W37" s="897"/>
      <c r="X37" s="897"/>
      <c r="Y37" s="897"/>
      <c r="Z37" s="897"/>
    </row>
    <row r="38" spans="1:26" ht="12.75" customHeight="1">
      <c r="A38" s="935"/>
      <c r="B38" s="897"/>
      <c r="C38" s="942"/>
      <c r="D38" s="907"/>
      <c r="E38" s="908"/>
      <c r="F38" s="908"/>
      <c r="G38" s="898"/>
      <c r="H38" s="942"/>
      <c r="I38" s="907"/>
      <c r="J38" s="908"/>
      <c r="K38" s="908"/>
      <c r="L38" s="897"/>
      <c r="M38" s="942"/>
      <c r="N38" s="907"/>
      <c r="O38" s="908"/>
      <c r="P38" s="908"/>
      <c r="Q38" s="897"/>
      <c r="R38" s="942"/>
      <c r="S38" s="907"/>
      <c r="T38" s="908"/>
      <c r="U38" s="908"/>
      <c r="V38" s="897"/>
      <c r="W38" s="897"/>
      <c r="X38" s="897"/>
      <c r="Y38" s="897"/>
      <c r="Z38" s="897"/>
    </row>
    <row r="39" spans="1:26" ht="12.75" customHeight="1">
      <c r="A39" s="935"/>
      <c r="B39" s="897"/>
      <c r="C39" s="942"/>
      <c r="D39" s="907"/>
      <c r="E39" s="908"/>
      <c r="F39" s="908"/>
      <c r="G39" s="898"/>
      <c r="H39" s="942"/>
      <c r="I39" s="907"/>
      <c r="J39" s="908"/>
      <c r="K39" s="908"/>
      <c r="L39" s="897"/>
      <c r="M39" s="942"/>
      <c r="N39" s="907"/>
      <c r="O39" s="908"/>
      <c r="P39" s="908"/>
      <c r="Q39" s="897"/>
      <c r="R39" s="942"/>
      <c r="S39" s="907"/>
      <c r="T39" s="908"/>
      <c r="U39" s="908"/>
      <c r="V39" s="897"/>
      <c r="W39" s="897"/>
      <c r="X39" s="897"/>
      <c r="Y39" s="897"/>
      <c r="Z39" s="897"/>
    </row>
    <row r="40" spans="1:26" ht="12.75" customHeight="1">
      <c r="A40" s="935"/>
      <c r="B40" s="897"/>
      <c r="C40" s="942"/>
      <c r="D40" s="907"/>
      <c r="E40" s="908"/>
      <c r="F40" s="908"/>
      <c r="G40" s="898"/>
      <c r="H40" s="942"/>
      <c r="I40" s="907"/>
      <c r="J40" s="908"/>
      <c r="K40" s="908"/>
      <c r="L40" s="897"/>
      <c r="M40" s="942"/>
      <c r="N40" s="907"/>
      <c r="O40" s="908"/>
      <c r="P40" s="908"/>
      <c r="Q40" s="897"/>
      <c r="R40" s="942"/>
      <c r="S40" s="907"/>
      <c r="T40" s="908"/>
      <c r="U40" s="908"/>
      <c r="V40" s="897"/>
      <c r="W40" s="897"/>
      <c r="X40" s="897"/>
      <c r="Y40" s="897"/>
      <c r="Z40" s="897"/>
    </row>
    <row r="41" spans="1:26" ht="12.75" customHeight="1">
      <c r="A41" s="935"/>
      <c r="B41" s="897"/>
      <c r="C41" s="942"/>
      <c r="D41" s="907"/>
      <c r="E41" s="908"/>
      <c r="F41" s="908"/>
      <c r="G41" s="898"/>
      <c r="H41" s="942"/>
      <c r="I41" s="907"/>
      <c r="J41" s="908"/>
      <c r="K41" s="908"/>
      <c r="L41" s="897"/>
      <c r="M41" s="942"/>
      <c r="N41" s="907"/>
      <c r="O41" s="908"/>
      <c r="P41" s="908"/>
      <c r="Q41" s="897"/>
      <c r="R41" s="942"/>
      <c r="S41" s="907"/>
      <c r="T41" s="908"/>
      <c r="U41" s="908"/>
      <c r="V41" s="897"/>
      <c r="W41" s="897"/>
      <c r="X41" s="897"/>
      <c r="Y41" s="897"/>
      <c r="Z41" s="897"/>
    </row>
    <row r="42" spans="1:26" ht="12.75" customHeight="1">
      <c r="A42" s="935"/>
      <c r="B42" s="897"/>
      <c r="C42" s="942"/>
      <c r="D42" s="907"/>
      <c r="E42" s="908"/>
      <c r="F42" s="908"/>
      <c r="G42" s="898"/>
      <c r="H42" s="942"/>
      <c r="I42" s="907"/>
      <c r="J42" s="908"/>
      <c r="K42" s="908"/>
      <c r="L42" s="897"/>
      <c r="M42" s="942"/>
      <c r="N42" s="907"/>
      <c r="O42" s="908"/>
      <c r="P42" s="908"/>
      <c r="Q42" s="897"/>
      <c r="R42" s="942"/>
      <c r="S42" s="907"/>
      <c r="T42" s="908"/>
      <c r="U42" s="908"/>
      <c r="V42" s="897"/>
      <c r="W42" s="897"/>
      <c r="X42" s="897"/>
      <c r="Y42" s="897"/>
      <c r="Z42" s="897"/>
    </row>
    <row r="43" spans="1:26" ht="12.75" customHeight="1">
      <c r="A43" s="935"/>
      <c r="B43" s="897"/>
      <c r="C43" s="942"/>
      <c r="D43" s="907"/>
      <c r="E43" s="908"/>
      <c r="F43" s="908"/>
      <c r="G43" s="898"/>
      <c r="H43" s="942"/>
      <c r="I43" s="907"/>
      <c r="J43" s="908"/>
      <c r="K43" s="908"/>
      <c r="L43" s="897"/>
      <c r="M43" s="942"/>
      <c r="N43" s="907"/>
      <c r="O43" s="908"/>
      <c r="P43" s="908"/>
      <c r="Q43" s="897"/>
      <c r="R43" s="942"/>
      <c r="S43" s="907"/>
      <c r="T43" s="908"/>
      <c r="U43" s="908"/>
      <c r="V43" s="897"/>
      <c r="W43" s="897"/>
      <c r="X43" s="897"/>
      <c r="Y43" s="897"/>
      <c r="Z43" s="897"/>
    </row>
    <row r="44" spans="1:26" ht="12.75" customHeight="1">
      <c r="A44" s="935"/>
      <c r="B44" s="897"/>
      <c r="C44" s="942"/>
      <c r="D44" s="907"/>
      <c r="E44" s="908"/>
      <c r="F44" s="908"/>
      <c r="G44" s="898"/>
      <c r="H44" s="942"/>
      <c r="I44" s="907"/>
      <c r="J44" s="908"/>
      <c r="K44" s="908"/>
      <c r="L44" s="897"/>
      <c r="M44" s="942"/>
      <c r="N44" s="907"/>
      <c r="O44" s="908"/>
      <c r="P44" s="908"/>
      <c r="Q44" s="897"/>
      <c r="R44" s="942"/>
      <c r="S44" s="907"/>
      <c r="T44" s="908"/>
      <c r="U44" s="908"/>
      <c r="V44" s="897"/>
      <c r="W44" s="897"/>
      <c r="X44" s="897"/>
      <c r="Y44" s="897"/>
      <c r="Z44" s="897"/>
    </row>
    <row r="45" spans="1:26" ht="12.75" customHeight="1">
      <c r="A45" s="935"/>
      <c r="B45" s="897"/>
      <c r="C45" s="942"/>
      <c r="D45" s="907"/>
      <c r="E45" s="908"/>
      <c r="F45" s="908"/>
      <c r="G45" s="898"/>
      <c r="H45" s="942"/>
      <c r="I45" s="907"/>
      <c r="J45" s="908"/>
      <c r="K45" s="908"/>
      <c r="L45" s="897"/>
      <c r="M45" s="942"/>
      <c r="N45" s="907"/>
      <c r="O45" s="908"/>
      <c r="P45" s="908"/>
      <c r="Q45" s="897"/>
      <c r="R45" s="942"/>
      <c r="S45" s="907"/>
      <c r="T45" s="908"/>
      <c r="U45" s="908"/>
      <c r="V45" s="897"/>
      <c r="W45" s="897"/>
      <c r="X45" s="897"/>
      <c r="Y45" s="897"/>
      <c r="Z45" s="897"/>
    </row>
    <row r="46" spans="1:26" ht="12.75" customHeight="1">
      <c r="A46" s="935"/>
      <c r="B46" s="897"/>
      <c r="C46" s="942"/>
      <c r="D46" s="907"/>
      <c r="E46" s="908"/>
      <c r="F46" s="908"/>
      <c r="G46" s="898"/>
      <c r="H46" s="942"/>
      <c r="I46" s="907"/>
      <c r="J46" s="908"/>
      <c r="K46" s="908"/>
      <c r="L46" s="897"/>
      <c r="M46" s="942"/>
      <c r="N46" s="907"/>
      <c r="O46" s="908"/>
      <c r="P46" s="908"/>
      <c r="Q46" s="897"/>
      <c r="R46" s="942"/>
      <c r="S46" s="907"/>
      <c r="T46" s="908"/>
      <c r="U46" s="908"/>
      <c r="V46" s="897"/>
      <c r="W46" s="897"/>
      <c r="X46" s="897"/>
      <c r="Y46" s="897"/>
      <c r="Z46" s="897"/>
    </row>
    <row r="47" spans="1:26" ht="12.75" customHeight="1">
      <c r="A47" s="935"/>
      <c r="B47" s="897"/>
      <c r="C47" s="942"/>
      <c r="D47" s="907"/>
      <c r="E47" s="908"/>
      <c r="F47" s="908"/>
      <c r="G47" s="898"/>
      <c r="H47" s="942"/>
      <c r="I47" s="907"/>
      <c r="J47" s="908"/>
      <c r="K47" s="908"/>
      <c r="L47" s="897"/>
      <c r="M47" s="942"/>
      <c r="N47" s="907"/>
      <c r="O47" s="908"/>
      <c r="P47" s="908"/>
      <c r="Q47" s="897"/>
      <c r="R47" s="942"/>
      <c r="S47" s="907"/>
      <c r="T47" s="908"/>
      <c r="U47" s="908"/>
      <c r="V47" s="897"/>
      <c r="W47" s="897"/>
      <c r="X47" s="897"/>
      <c r="Y47" s="897"/>
      <c r="Z47" s="897"/>
    </row>
    <row r="48" spans="1:26" ht="12.75" customHeight="1">
      <c r="A48" s="935"/>
      <c r="B48" s="897"/>
      <c r="C48" s="942"/>
      <c r="D48" s="907"/>
      <c r="E48" s="908"/>
      <c r="F48" s="908"/>
      <c r="G48" s="898"/>
      <c r="H48" s="942"/>
      <c r="I48" s="907"/>
      <c r="J48" s="908"/>
      <c r="K48" s="908"/>
      <c r="L48" s="897"/>
      <c r="M48" s="942"/>
      <c r="N48" s="907"/>
      <c r="O48" s="908"/>
      <c r="P48" s="908"/>
      <c r="Q48" s="897"/>
      <c r="R48" s="942"/>
      <c r="S48" s="907"/>
      <c r="T48" s="908"/>
      <c r="U48" s="908"/>
      <c r="V48" s="897"/>
      <c r="W48" s="897"/>
      <c r="X48" s="897"/>
      <c r="Y48" s="897"/>
      <c r="Z48" s="897"/>
    </row>
    <row r="49" spans="1:26" ht="12.75" customHeight="1">
      <c r="A49" s="935"/>
      <c r="B49" s="897"/>
      <c r="C49" s="942"/>
      <c r="D49" s="907"/>
      <c r="E49" s="908"/>
      <c r="F49" s="908"/>
      <c r="G49" s="898"/>
      <c r="H49" s="942"/>
      <c r="I49" s="907"/>
      <c r="J49" s="908"/>
      <c r="K49" s="908"/>
      <c r="L49" s="897"/>
      <c r="M49" s="942"/>
      <c r="N49" s="907"/>
      <c r="O49" s="908"/>
      <c r="P49" s="908"/>
      <c r="Q49" s="897"/>
      <c r="R49" s="942"/>
      <c r="S49" s="907"/>
      <c r="T49" s="908"/>
      <c r="U49" s="908"/>
      <c r="V49" s="897"/>
      <c r="W49" s="897"/>
      <c r="X49" s="897"/>
      <c r="Y49" s="897"/>
      <c r="Z49" s="897"/>
    </row>
    <row r="50" spans="1:26" ht="12.75" customHeight="1">
      <c r="A50" s="935"/>
      <c r="B50" s="897"/>
      <c r="C50" s="942"/>
      <c r="D50" s="907"/>
      <c r="E50" s="908"/>
      <c r="F50" s="908"/>
      <c r="G50" s="898"/>
      <c r="H50" s="942"/>
      <c r="I50" s="907"/>
      <c r="J50" s="908"/>
      <c r="K50" s="908"/>
      <c r="L50" s="897"/>
      <c r="M50" s="942"/>
      <c r="N50" s="907"/>
      <c r="O50" s="908"/>
      <c r="P50" s="908"/>
      <c r="Q50" s="897"/>
      <c r="R50" s="942"/>
      <c r="S50" s="907"/>
      <c r="T50" s="908"/>
      <c r="U50" s="908"/>
      <c r="V50" s="897"/>
      <c r="W50" s="897"/>
      <c r="X50" s="897"/>
      <c r="Y50" s="897"/>
      <c r="Z50" s="897"/>
    </row>
    <row r="51" spans="1:26" ht="12.75" customHeight="1">
      <c r="A51" s="935"/>
      <c r="B51" s="897"/>
      <c r="C51" s="942"/>
      <c r="D51" s="907"/>
      <c r="E51" s="908"/>
      <c r="F51" s="908"/>
      <c r="G51" s="898"/>
      <c r="H51" s="942"/>
      <c r="I51" s="907"/>
      <c r="J51" s="908"/>
      <c r="K51" s="908"/>
      <c r="L51" s="897"/>
      <c r="M51" s="942"/>
      <c r="N51" s="907"/>
      <c r="O51" s="908"/>
      <c r="P51" s="908"/>
      <c r="Q51" s="897"/>
      <c r="R51" s="942"/>
      <c r="S51" s="907"/>
      <c r="T51" s="908"/>
      <c r="U51" s="908"/>
      <c r="V51" s="897"/>
      <c r="W51" s="897"/>
      <c r="X51" s="897"/>
      <c r="Y51" s="897"/>
      <c r="Z51" s="897"/>
    </row>
    <row r="52" spans="1:26" ht="12.75" customHeight="1">
      <c r="A52" s="935"/>
      <c r="B52" s="897"/>
      <c r="C52" s="942"/>
      <c r="D52" s="907"/>
      <c r="E52" s="908"/>
      <c r="F52" s="908"/>
      <c r="G52" s="898"/>
      <c r="H52" s="942"/>
      <c r="I52" s="907"/>
      <c r="J52" s="908"/>
      <c r="K52" s="908"/>
      <c r="L52" s="897"/>
      <c r="M52" s="942"/>
      <c r="N52" s="907"/>
      <c r="O52" s="908"/>
      <c r="P52" s="908"/>
      <c r="Q52" s="897"/>
      <c r="R52" s="942"/>
      <c r="S52" s="907"/>
      <c r="T52" s="908"/>
      <c r="U52" s="908"/>
      <c r="V52" s="897"/>
      <c r="W52" s="897"/>
      <c r="X52" s="897"/>
      <c r="Y52" s="897"/>
      <c r="Z52" s="897"/>
    </row>
    <row r="53" spans="1:26" ht="12.75" customHeight="1">
      <c r="A53" s="935"/>
      <c r="B53" s="897"/>
      <c r="C53" s="942"/>
      <c r="D53" s="907"/>
      <c r="E53" s="908"/>
      <c r="F53" s="908"/>
      <c r="G53" s="898"/>
      <c r="H53" s="942"/>
      <c r="I53" s="907"/>
      <c r="J53" s="908"/>
      <c r="K53" s="908"/>
      <c r="L53" s="897"/>
      <c r="M53" s="942"/>
      <c r="N53" s="907"/>
      <c r="O53" s="908"/>
      <c r="P53" s="908"/>
      <c r="Q53" s="897"/>
      <c r="R53" s="942"/>
      <c r="S53" s="907"/>
      <c r="T53" s="908"/>
      <c r="U53" s="908"/>
      <c r="V53" s="897"/>
      <c r="W53" s="897"/>
      <c r="X53" s="897"/>
      <c r="Y53" s="897"/>
      <c r="Z53" s="897"/>
    </row>
    <row r="54" spans="1:26" ht="12.75" customHeight="1">
      <c r="A54" s="935"/>
      <c r="B54" s="897"/>
      <c r="C54" s="942"/>
      <c r="D54" s="907"/>
      <c r="E54" s="908"/>
      <c r="F54" s="908"/>
      <c r="G54" s="898"/>
      <c r="H54" s="942"/>
      <c r="I54" s="907"/>
      <c r="J54" s="908"/>
      <c r="K54" s="908"/>
      <c r="L54" s="897"/>
      <c r="M54" s="942"/>
      <c r="N54" s="907"/>
      <c r="O54" s="908"/>
      <c r="P54" s="908"/>
      <c r="Q54" s="897"/>
      <c r="R54" s="942"/>
      <c r="S54" s="907"/>
      <c r="T54" s="908"/>
      <c r="U54" s="908"/>
      <c r="V54" s="897"/>
      <c r="W54" s="897"/>
      <c r="X54" s="897"/>
      <c r="Y54" s="897"/>
      <c r="Z54" s="897"/>
    </row>
    <row r="55" spans="1:26" ht="12.75" customHeight="1">
      <c r="A55" s="935"/>
      <c r="B55" s="897"/>
      <c r="C55" s="942"/>
      <c r="D55" s="907"/>
      <c r="E55" s="908"/>
      <c r="F55" s="908"/>
      <c r="G55" s="898"/>
      <c r="H55" s="942"/>
      <c r="I55" s="907"/>
      <c r="J55" s="908"/>
      <c r="K55" s="908"/>
      <c r="L55" s="897"/>
      <c r="M55" s="942"/>
      <c r="N55" s="907"/>
      <c r="O55" s="908"/>
      <c r="P55" s="908"/>
      <c r="Q55" s="897"/>
      <c r="R55" s="942"/>
      <c r="S55" s="907"/>
      <c r="T55" s="908"/>
      <c r="U55" s="908"/>
      <c r="V55" s="897"/>
      <c r="W55" s="897"/>
      <c r="X55" s="897"/>
      <c r="Y55" s="897"/>
      <c r="Z55" s="897"/>
    </row>
    <row r="56" spans="1:26" ht="12.75" customHeight="1">
      <c r="A56" s="935"/>
      <c r="B56" s="897"/>
      <c r="C56" s="942"/>
      <c r="D56" s="907"/>
      <c r="E56" s="908"/>
      <c r="F56" s="908"/>
      <c r="G56" s="898"/>
      <c r="H56" s="942"/>
      <c r="I56" s="907"/>
      <c r="J56" s="908"/>
      <c r="K56" s="908"/>
      <c r="L56" s="897"/>
      <c r="M56" s="942"/>
      <c r="N56" s="907"/>
      <c r="O56" s="908"/>
      <c r="P56" s="908"/>
      <c r="Q56" s="897"/>
      <c r="R56" s="942"/>
      <c r="S56" s="907"/>
      <c r="T56" s="908"/>
      <c r="U56" s="908"/>
      <c r="V56" s="897"/>
      <c r="W56" s="897"/>
      <c r="X56" s="897"/>
      <c r="Y56" s="897"/>
      <c r="Z56" s="897"/>
    </row>
    <row r="57" spans="1:26" ht="12.75" customHeight="1">
      <c r="A57" s="935"/>
      <c r="B57" s="897"/>
      <c r="C57" s="942"/>
      <c r="D57" s="907"/>
      <c r="E57" s="908"/>
      <c r="F57" s="908"/>
      <c r="G57" s="898"/>
      <c r="H57" s="942"/>
      <c r="I57" s="907"/>
      <c r="J57" s="908"/>
      <c r="K57" s="908"/>
      <c r="L57" s="897"/>
      <c r="M57" s="942"/>
      <c r="N57" s="907"/>
      <c r="O57" s="908"/>
      <c r="P57" s="908"/>
      <c r="Q57" s="897"/>
      <c r="R57" s="942"/>
      <c r="S57" s="907"/>
      <c r="T57" s="908"/>
      <c r="U57" s="908"/>
      <c r="V57" s="897"/>
      <c r="W57" s="897"/>
      <c r="X57" s="897"/>
      <c r="Y57" s="897"/>
      <c r="Z57" s="897"/>
    </row>
    <row r="58" spans="1:26" ht="12.75" customHeight="1">
      <c r="A58" s="935"/>
      <c r="B58" s="897"/>
      <c r="C58" s="942"/>
      <c r="D58" s="907"/>
      <c r="E58" s="908"/>
      <c r="F58" s="908"/>
      <c r="G58" s="898"/>
      <c r="H58" s="942"/>
      <c r="I58" s="907"/>
      <c r="J58" s="908"/>
      <c r="K58" s="908"/>
      <c r="L58" s="897"/>
      <c r="M58" s="942"/>
      <c r="N58" s="907"/>
      <c r="O58" s="908"/>
      <c r="P58" s="908"/>
      <c r="Q58" s="897"/>
      <c r="R58" s="942"/>
      <c r="S58" s="907"/>
      <c r="T58" s="908"/>
      <c r="U58" s="908"/>
      <c r="V58" s="897"/>
      <c r="W58" s="897"/>
      <c r="X58" s="897"/>
      <c r="Y58" s="897"/>
      <c r="Z58" s="897"/>
    </row>
    <row r="59" spans="1:26" ht="12.75" customHeight="1">
      <c r="A59" s="935"/>
      <c r="B59" s="897"/>
      <c r="C59" s="942"/>
      <c r="D59" s="907"/>
      <c r="E59" s="908"/>
      <c r="F59" s="908"/>
      <c r="G59" s="898"/>
      <c r="H59" s="942"/>
      <c r="I59" s="907"/>
      <c r="J59" s="908"/>
      <c r="K59" s="908"/>
      <c r="L59" s="897"/>
      <c r="M59" s="942"/>
      <c r="N59" s="907"/>
      <c r="O59" s="908"/>
      <c r="P59" s="908"/>
      <c r="Q59" s="897"/>
      <c r="R59" s="942"/>
      <c r="S59" s="907"/>
      <c r="T59" s="908"/>
      <c r="U59" s="908"/>
      <c r="V59" s="897"/>
      <c r="W59" s="897"/>
      <c r="X59" s="897"/>
      <c r="Y59" s="897"/>
      <c r="Z59" s="897"/>
    </row>
    <row r="60" spans="1:26" ht="12.75" customHeight="1">
      <c r="A60" s="935"/>
      <c r="B60" s="897"/>
      <c r="C60" s="942"/>
      <c r="D60" s="907"/>
      <c r="E60" s="908"/>
      <c r="F60" s="908"/>
      <c r="G60" s="898"/>
      <c r="H60" s="942"/>
      <c r="I60" s="907"/>
      <c r="J60" s="908"/>
      <c r="K60" s="908"/>
      <c r="L60" s="897"/>
      <c r="M60" s="942"/>
      <c r="N60" s="907"/>
      <c r="O60" s="908"/>
      <c r="P60" s="908"/>
      <c r="Q60" s="897"/>
      <c r="R60" s="942"/>
      <c r="S60" s="907"/>
      <c r="T60" s="908"/>
      <c r="U60" s="908"/>
      <c r="V60" s="897"/>
      <c r="W60" s="897"/>
      <c r="X60" s="897"/>
      <c r="Y60" s="897"/>
      <c r="Z60" s="897"/>
    </row>
    <row r="61" spans="1:26" ht="12.75" customHeight="1">
      <c r="A61" s="935"/>
      <c r="B61" s="897"/>
      <c r="C61" s="942"/>
      <c r="D61" s="907"/>
      <c r="E61" s="908"/>
      <c r="F61" s="908"/>
      <c r="G61" s="898"/>
      <c r="H61" s="942"/>
      <c r="I61" s="907"/>
      <c r="J61" s="908"/>
      <c r="K61" s="908"/>
      <c r="L61" s="897"/>
      <c r="M61" s="942"/>
      <c r="N61" s="907"/>
      <c r="O61" s="908"/>
      <c r="P61" s="908"/>
      <c r="Q61" s="897"/>
      <c r="R61" s="942"/>
      <c r="S61" s="907"/>
      <c r="T61" s="908"/>
      <c r="U61" s="908"/>
      <c r="V61" s="897"/>
      <c r="W61" s="897"/>
      <c r="X61" s="897"/>
      <c r="Y61" s="897"/>
      <c r="Z61" s="897"/>
    </row>
    <row r="62" spans="1:26" ht="12.75" customHeight="1">
      <c r="A62" s="935"/>
      <c r="B62" s="897"/>
      <c r="C62" s="942"/>
      <c r="D62" s="907"/>
      <c r="E62" s="908"/>
      <c r="F62" s="908"/>
      <c r="G62" s="898"/>
      <c r="H62" s="942"/>
      <c r="I62" s="907"/>
      <c r="J62" s="908"/>
      <c r="K62" s="908"/>
      <c r="L62" s="897"/>
      <c r="M62" s="942"/>
      <c r="N62" s="907"/>
      <c r="O62" s="908"/>
      <c r="P62" s="908"/>
      <c r="Q62" s="897"/>
      <c r="R62" s="942"/>
      <c r="S62" s="907"/>
      <c r="T62" s="908"/>
      <c r="U62" s="908"/>
      <c r="V62" s="897"/>
      <c r="W62" s="897"/>
      <c r="X62" s="897"/>
      <c r="Y62" s="897"/>
      <c r="Z62" s="897"/>
    </row>
    <row r="63" spans="1:26" ht="12.75" customHeight="1">
      <c r="A63" s="935"/>
      <c r="B63" s="897"/>
      <c r="C63" s="942"/>
      <c r="D63" s="907"/>
      <c r="E63" s="908"/>
      <c r="F63" s="908"/>
      <c r="G63" s="898"/>
      <c r="H63" s="942"/>
      <c r="I63" s="907"/>
      <c r="J63" s="908"/>
      <c r="K63" s="908"/>
      <c r="L63" s="897"/>
      <c r="M63" s="942"/>
      <c r="N63" s="907"/>
      <c r="O63" s="908"/>
      <c r="P63" s="908"/>
      <c r="Q63" s="897"/>
      <c r="R63" s="942"/>
      <c r="S63" s="907"/>
      <c r="T63" s="908"/>
      <c r="U63" s="908"/>
      <c r="V63" s="897"/>
      <c r="W63" s="897"/>
      <c r="X63" s="897"/>
      <c r="Y63" s="897"/>
      <c r="Z63" s="897"/>
    </row>
    <row r="64" spans="1:26" ht="12.75" customHeight="1">
      <c r="A64" s="935"/>
      <c r="B64" s="897"/>
      <c r="C64" s="942"/>
      <c r="D64" s="907"/>
      <c r="E64" s="908"/>
      <c r="F64" s="908"/>
      <c r="G64" s="898"/>
      <c r="H64" s="942"/>
      <c r="I64" s="907"/>
      <c r="J64" s="908"/>
      <c r="K64" s="908"/>
      <c r="L64" s="897"/>
      <c r="M64" s="942"/>
      <c r="N64" s="907"/>
      <c r="O64" s="908"/>
      <c r="P64" s="908"/>
      <c r="Q64" s="897"/>
      <c r="R64" s="942"/>
      <c r="S64" s="907"/>
      <c r="T64" s="908"/>
      <c r="U64" s="908"/>
      <c r="V64" s="897"/>
      <c r="W64" s="897"/>
      <c r="X64" s="897"/>
      <c r="Y64" s="897"/>
      <c r="Z64" s="897"/>
    </row>
    <row r="65" spans="1:26" ht="12.75" customHeight="1">
      <c r="A65" s="935"/>
      <c r="B65" s="897"/>
      <c r="C65" s="942"/>
      <c r="D65" s="907"/>
      <c r="E65" s="908"/>
      <c r="F65" s="908"/>
      <c r="G65" s="898"/>
      <c r="H65" s="942"/>
      <c r="I65" s="907"/>
      <c r="J65" s="908"/>
      <c r="K65" s="908"/>
      <c r="L65" s="897"/>
      <c r="M65" s="942"/>
      <c r="N65" s="907"/>
      <c r="O65" s="908"/>
      <c r="P65" s="908"/>
      <c r="Q65" s="897"/>
      <c r="R65" s="942"/>
      <c r="S65" s="907"/>
      <c r="T65" s="908"/>
      <c r="U65" s="908"/>
      <c r="V65" s="897"/>
      <c r="W65" s="897"/>
      <c r="X65" s="897"/>
      <c r="Y65" s="897"/>
      <c r="Z65" s="897"/>
    </row>
    <row r="66" spans="1:26" ht="12.75" customHeight="1">
      <c r="A66" s="935"/>
      <c r="B66" s="897"/>
      <c r="C66" s="942"/>
      <c r="D66" s="907"/>
      <c r="E66" s="908"/>
      <c r="F66" s="908"/>
      <c r="G66" s="898"/>
      <c r="H66" s="942"/>
      <c r="I66" s="907"/>
      <c r="J66" s="908"/>
      <c r="K66" s="908"/>
      <c r="L66" s="897"/>
      <c r="M66" s="942"/>
      <c r="N66" s="907"/>
      <c r="O66" s="908"/>
      <c r="P66" s="908"/>
      <c r="Q66" s="897"/>
      <c r="R66" s="942"/>
      <c r="S66" s="907"/>
      <c r="T66" s="908"/>
      <c r="U66" s="908"/>
      <c r="V66" s="897"/>
      <c r="W66" s="897"/>
      <c r="X66" s="897"/>
      <c r="Y66" s="897"/>
      <c r="Z66" s="897"/>
    </row>
    <row r="67" spans="1:26" ht="12.75" customHeight="1">
      <c r="A67" s="935"/>
      <c r="B67" s="897"/>
      <c r="C67" s="942"/>
      <c r="D67" s="907"/>
      <c r="E67" s="908"/>
      <c r="F67" s="908"/>
      <c r="G67" s="898"/>
      <c r="H67" s="942"/>
      <c r="I67" s="907"/>
      <c r="J67" s="908"/>
      <c r="K67" s="908"/>
      <c r="L67" s="897"/>
      <c r="M67" s="942"/>
      <c r="N67" s="907"/>
      <c r="O67" s="908"/>
      <c r="P67" s="908"/>
      <c r="Q67" s="897"/>
      <c r="R67" s="942"/>
      <c r="S67" s="907"/>
      <c r="T67" s="908"/>
      <c r="U67" s="908"/>
      <c r="V67" s="897"/>
      <c r="W67" s="897"/>
      <c r="X67" s="897"/>
      <c r="Y67" s="897"/>
      <c r="Z67" s="897"/>
    </row>
    <row r="68" spans="1:26" ht="12.75" customHeight="1">
      <c r="A68" s="935"/>
      <c r="B68" s="897"/>
      <c r="C68" s="942"/>
      <c r="D68" s="907"/>
      <c r="E68" s="908"/>
      <c r="F68" s="908"/>
      <c r="G68" s="898"/>
      <c r="H68" s="942"/>
      <c r="I68" s="907"/>
      <c r="J68" s="908"/>
      <c r="K68" s="908"/>
      <c r="L68" s="897"/>
      <c r="M68" s="942"/>
      <c r="N68" s="907"/>
      <c r="O68" s="908"/>
      <c r="P68" s="908"/>
      <c r="Q68" s="897"/>
      <c r="R68" s="942"/>
      <c r="S68" s="907"/>
      <c r="T68" s="908"/>
      <c r="U68" s="908"/>
      <c r="V68" s="897"/>
      <c r="W68" s="897"/>
      <c r="X68" s="897"/>
      <c r="Y68" s="897"/>
      <c r="Z68" s="897"/>
    </row>
    <row r="69" spans="1:26" ht="12.75" customHeight="1">
      <c r="A69" s="935"/>
      <c r="B69" s="897"/>
      <c r="C69" s="942"/>
      <c r="D69" s="907"/>
      <c r="E69" s="908"/>
      <c r="F69" s="908"/>
      <c r="G69" s="898"/>
      <c r="H69" s="942"/>
      <c r="I69" s="907"/>
      <c r="J69" s="908"/>
      <c r="K69" s="908"/>
      <c r="L69" s="897"/>
      <c r="M69" s="942"/>
      <c r="N69" s="907"/>
      <c r="O69" s="908"/>
      <c r="P69" s="908"/>
      <c r="Q69" s="897"/>
      <c r="R69" s="942"/>
      <c r="S69" s="907"/>
      <c r="T69" s="908"/>
      <c r="U69" s="908"/>
      <c r="V69" s="897"/>
      <c r="W69" s="897"/>
      <c r="X69" s="897"/>
      <c r="Y69" s="897"/>
      <c r="Z69" s="897"/>
    </row>
    <row r="70" spans="1:26" ht="12.75" customHeight="1">
      <c r="A70" s="935"/>
      <c r="B70" s="897"/>
      <c r="C70" s="942"/>
      <c r="D70" s="907"/>
      <c r="E70" s="908"/>
      <c r="F70" s="908"/>
      <c r="G70" s="898"/>
      <c r="H70" s="942"/>
      <c r="I70" s="907"/>
      <c r="J70" s="908"/>
      <c r="K70" s="908"/>
      <c r="L70" s="897"/>
      <c r="M70" s="942"/>
      <c r="N70" s="907"/>
      <c r="O70" s="908"/>
      <c r="P70" s="908"/>
      <c r="Q70" s="897"/>
      <c r="R70" s="942"/>
      <c r="S70" s="907"/>
      <c r="T70" s="908"/>
      <c r="U70" s="908"/>
      <c r="V70" s="897"/>
      <c r="W70" s="897"/>
      <c r="X70" s="897"/>
      <c r="Y70" s="897"/>
      <c r="Z70" s="897"/>
    </row>
    <row r="71" spans="1:26" ht="12.75" customHeight="1">
      <c r="A71" s="935"/>
      <c r="B71" s="897"/>
      <c r="C71" s="942"/>
      <c r="D71" s="907"/>
      <c r="E71" s="908"/>
      <c r="F71" s="908"/>
      <c r="G71" s="898"/>
      <c r="H71" s="942"/>
      <c r="I71" s="907"/>
      <c r="J71" s="908"/>
      <c r="K71" s="908"/>
      <c r="L71" s="897"/>
      <c r="M71" s="942"/>
      <c r="N71" s="907"/>
      <c r="O71" s="908"/>
      <c r="P71" s="908"/>
      <c r="Q71" s="897"/>
      <c r="R71" s="942"/>
      <c r="S71" s="907"/>
      <c r="T71" s="908"/>
      <c r="U71" s="908"/>
      <c r="V71" s="897"/>
      <c r="W71" s="897"/>
      <c r="X71" s="897"/>
      <c r="Y71" s="897"/>
      <c r="Z71" s="897"/>
    </row>
    <row r="72" spans="1:26" ht="12.75" customHeight="1">
      <c r="A72" s="935"/>
      <c r="B72" s="897"/>
      <c r="C72" s="942"/>
      <c r="D72" s="907"/>
      <c r="E72" s="908"/>
      <c r="F72" s="908"/>
      <c r="G72" s="898"/>
      <c r="H72" s="942"/>
      <c r="I72" s="907"/>
      <c r="J72" s="908"/>
      <c r="K72" s="908"/>
      <c r="L72" s="897"/>
      <c r="M72" s="942"/>
      <c r="N72" s="907"/>
      <c r="O72" s="908"/>
      <c r="P72" s="908"/>
      <c r="Q72" s="897"/>
      <c r="R72" s="942"/>
      <c r="S72" s="907"/>
      <c r="T72" s="908"/>
      <c r="U72" s="908"/>
      <c r="V72" s="897"/>
      <c r="W72" s="897"/>
      <c r="X72" s="897"/>
      <c r="Y72" s="897"/>
      <c r="Z72" s="897"/>
    </row>
    <row r="73" spans="1:26" ht="12.75" customHeight="1">
      <c r="A73" s="935"/>
      <c r="B73" s="897"/>
      <c r="C73" s="942"/>
      <c r="D73" s="907"/>
      <c r="E73" s="908"/>
      <c r="F73" s="908"/>
      <c r="G73" s="898"/>
      <c r="H73" s="942"/>
      <c r="I73" s="907"/>
      <c r="J73" s="908"/>
      <c r="K73" s="908"/>
      <c r="L73" s="897"/>
      <c r="M73" s="942"/>
      <c r="N73" s="907"/>
      <c r="O73" s="908"/>
      <c r="P73" s="908"/>
      <c r="Q73" s="897"/>
      <c r="R73" s="942"/>
      <c r="S73" s="907"/>
      <c r="T73" s="908"/>
      <c r="U73" s="908"/>
      <c r="V73" s="897"/>
      <c r="W73" s="897"/>
      <c r="X73" s="897"/>
      <c r="Y73" s="897"/>
      <c r="Z73" s="897"/>
    </row>
    <row r="74" spans="1:26" ht="12.75" customHeight="1">
      <c r="A74" s="935"/>
      <c r="B74" s="897"/>
      <c r="C74" s="942"/>
      <c r="D74" s="907"/>
      <c r="E74" s="908"/>
      <c r="F74" s="908"/>
      <c r="G74" s="898"/>
      <c r="H74" s="942"/>
      <c r="I74" s="907"/>
      <c r="J74" s="908"/>
      <c r="K74" s="908"/>
      <c r="L74" s="897"/>
      <c r="M74" s="942"/>
      <c r="N74" s="907"/>
      <c r="O74" s="908"/>
      <c r="P74" s="908"/>
      <c r="Q74" s="897"/>
      <c r="R74" s="942"/>
      <c r="S74" s="907"/>
      <c r="T74" s="908"/>
      <c r="U74" s="908"/>
      <c r="V74" s="897"/>
      <c r="W74" s="897"/>
      <c r="X74" s="897"/>
      <c r="Y74" s="897"/>
      <c r="Z74" s="897"/>
    </row>
    <row r="75" spans="1:26" ht="12.75" customHeight="1">
      <c r="A75" s="935"/>
      <c r="B75" s="897"/>
      <c r="C75" s="942"/>
      <c r="D75" s="907"/>
      <c r="E75" s="908"/>
      <c r="F75" s="908"/>
      <c r="G75" s="898"/>
      <c r="H75" s="942"/>
      <c r="I75" s="907"/>
      <c r="J75" s="908"/>
      <c r="K75" s="908"/>
      <c r="L75" s="897"/>
      <c r="M75" s="942"/>
      <c r="N75" s="907"/>
      <c r="O75" s="908"/>
      <c r="P75" s="908"/>
      <c r="Q75" s="897"/>
      <c r="R75" s="942"/>
      <c r="S75" s="907"/>
      <c r="T75" s="908"/>
      <c r="U75" s="908"/>
      <c r="V75" s="897"/>
      <c r="W75" s="897"/>
      <c r="X75" s="897"/>
      <c r="Y75" s="897"/>
      <c r="Z75" s="897"/>
    </row>
    <row r="76" spans="1:26" ht="12.75" customHeight="1">
      <c r="A76" s="935"/>
      <c r="B76" s="897"/>
      <c r="C76" s="942"/>
      <c r="D76" s="907"/>
      <c r="E76" s="908"/>
      <c r="F76" s="908"/>
      <c r="G76" s="898"/>
      <c r="H76" s="942"/>
      <c r="I76" s="907"/>
      <c r="J76" s="908"/>
      <c r="K76" s="908"/>
      <c r="L76" s="897"/>
      <c r="M76" s="942"/>
      <c r="N76" s="907"/>
      <c r="O76" s="908"/>
      <c r="P76" s="908"/>
      <c r="Q76" s="897"/>
      <c r="R76" s="942"/>
      <c r="S76" s="907"/>
      <c r="T76" s="908"/>
      <c r="U76" s="908"/>
      <c r="V76" s="897"/>
      <c r="W76" s="897"/>
      <c r="X76" s="897"/>
      <c r="Y76" s="897"/>
      <c r="Z76" s="897"/>
    </row>
    <row r="77" spans="1:26" ht="12.75" customHeight="1">
      <c r="A77" s="935"/>
      <c r="B77" s="897"/>
      <c r="C77" s="942"/>
      <c r="D77" s="907"/>
      <c r="E77" s="908"/>
      <c r="F77" s="908"/>
      <c r="G77" s="898"/>
      <c r="H77" s="942"/>
      <c r="I77" s="907"/>
      <c r="J77" s="908"/>
      <c r="K77" s="908"/>
      <c r="L77" s="897"/>
      <c r="M77" s="942"/>
      <c r="N77" s="907"/>
      <c r="O77" s="908"/>
      <c r="P77" s="908"/>
      <c r="Q77" s="897"/>
      <c r="R77" s="942"/>
      <c r="S77" s="907"/>
      <c r="T77" s="908"/>
      <c r="U77" s="908"/>
      <c r="V77" s="897"/>
      <c r="W77" s="897"/>
      <c r="X77" s="897"/>
      <c r="Y77" s="897"/>
      <c r="Z77" s="897"/>
    </row>
    <row r="78" spans="1:26" ht="12.75" customHeight="1">
      <c r="A78" s="935"/>
      <c r="B78" s="897"/>
      <c r="C78" s="942"/>
      <c r="D78" s="907"/>
      <c r="E78" s="908"/>
      <c r="F78" s="908"/>
      <c r="G78" s="898"/>
      <c r="H78" s="942"/>
      <c r="I78" s="907"/>
      <c r="J78" s="908"/>
      <c r="K78" s="908"/>
      <c r="L78" s="897"/>
      <c r="M78" s="942"/>
      <c r="N78" s="907"/>
      <c r="O78" s="908"/>
      <c r="P78" s="908"/>
      <c r="Q78" s="897"/>
      <c r="R78" s="942"/>
      <c r="S78" s="907"/>
      <c r="T78" s="908"/>
      <c r="U78" s="908"/>
      <c r="V78" s="897"/>
      <c r="W78" s="897"/>
      <c r="X78" s="897"/>
      <c r="Y78" s="897"/>
      <c r="Z78" s="897"/>
    </row>
    <row r="79" spans="1:26" ht="12.75" customHeight="1">
      <c r="A79" s="935"/>
      <c r="B79" s="897"/>
      <c r="C79" s="942"/>
      <c r="D79" s="907"/>
      <c r="E79" s="908"/>
      <c r="F79" s="908"/>
      <c r="G79" s="898"/>
      <c r="H79" s="942"/>
      <c r="I79" s="907"/>
      <c r="J79" s="908"/>
      <c r="K79" s="908"/>
      <c r="L79" s="897"/>
      <c r="M79" s="942"/>
      <c r="N79" s="907"/>
      <c r="O79" s="908"/>
      <c r="P79" s="908"/>
      <c r="Q79" s="897"/>
      <c r="R79" s="942"/>
      <c r="S79" s="907"/>
      <c r="T79" s="908"/>
      <c r="U79" s="908"/>
      <c r="V79" s="897"/>
      <c r="W79" s="897"/>
      <c r="X79" s="897"/>
      <c r="Y79" s="897"/>
      <c r="Z79" s="897"/>
    </row>
    <row r="80" spans="1:26" ht="12.75" customHeight="1">
      <c r="A80" s="935"/>
      <c r="B80" s="897"/>
      <c r="C80" s="942"/>
      <c r="D80" s="907"/>
      <c r="E80" s="908"/>
      <c r="F80" s="908"/>
      <c r="G80" s="898"/>
      <c r="H80" s="942"/>
      <c r="I80" s="907"/>
      <c r="J80" s="908"/>
      <c r="K80" s="908"/>
      <c r="L80" s="897"/>
      <c r="M80" s="942"/>
      <c r="N80" s="907"/>
      <c r="O80" s="908"/>
      <c r="P80" s="908"/>
      <c r="Q80" s="897"/>
      <c r="R80" s="942"/>
      <c r="S80" s="907"/>
      <c r="T80" s="908"/>
      <c r="U80" s="908"/>
      <c r="V80" s="897"/>
      <c r="W80" s="897"/>
      <c r="X80" s="897"/>
      <c r="Y80" s="897"/>
      <c r="Z80" s="897"/>
    </row>
    <row r="81" spans="1:26" ht="12.75" customHeight="1">
      <c r="A81" s="935"/>
      <c r="B81" s="897"/>
      <c r="C81" s="942"/>
      <c r="D81" s="907"/>
      <c r="E81" s="908"/>
      <c r="F81" s="908"/>
      <c r="G81" s="898"/>
      <c r="H81" s="942"/>
      <c r="I81" s="907"/>
      <c r="J81" s="908"/>
      <c r="K81" s="908"/>
      <c r="L81" s="897"/>
      <c r="M81" s="942"/>
      <c r="N81" s="907"/>
      <c r="O81" s="908"/>
      <c r="P81" s="908"/>
      <c r="Q81" s="897"/>
      <c r="R81" s="942"/>
      <c r="S81" s="907"/>
      <c r="T81" s="908"/>
      <c r="U81" s="908"/>
      <c r="V81" s="897"/>
      <c r="W81" s="897"/>
      <c r="X81" s="897"/>
      <c r="Y81" s="897"/>
      <c r="Z81" s="897"/>
    </row>
    <row r="82" spans="1:26" ht="12.75" customHeight="1">
      <c r="A82" s="935"/>
      <c r="B82" s="897"/>
      <c r="C82" s="942"/>
      <c r="D82" s="907"/>
      <c r="E82" s="908"/>
      <c r="F82" s="908"/>
      <c r="G82" s="898"/>
      <c r="H82" s="942"/>
      <c r="I82" s="907"/>
      <c r="J82" s="908"/>
      <c r="K82" s="908"/>
      <c r="L82" s="897"/>
      <c r="M82" s="942"/>
      <c r="N82" s="907"/>
      <c r="O82" s="908"/>
      <c r="P82" s="908"/>
      <c r="Q82" s="897"/>
      <c r="R82" s="942"/>
      <c r="S82" s="907"/>
      <c r="T82" s="908"/>
      <c r="U82" s="908"/>
      <c r="V82" s="897"/>
      <c r="W82" s="897"/>
      <c r="X82" s="897"/>
      <c r="Y82" s="897"/>
      <c r="Z82" s="897"/>
    </row>
    <row r="83" spans="1:26" ht="12.75" customHeight="1">
      <c r="A83" s="935"/>
      <c r="B83" s="897"/>
      <c r="C83" s="942"/>
      <c r="D83" s="907"/>
      <c r="E83" s="908"/>
      <c r="F83" s="908"/>
      <c r="G83" s="898"/>
      <c r="H83" s="942"/>
      <c r="I83" s="907"/>
      <c r="J83" s="908"/>
      <c r="K83" s="908"/>
      <c r="L83" s="897"/>
      <c r="M83" s="942"/>
      <c r="N83" s="907"/>
      <c r="O83" s="908"/>
      <c r="P83" s="908"/>
      <c r="Q83" s="897"/>
      <c r="R83" s="942"/>
      <c r="S83" s="907"/>
      <c r="T83" s="908"/>
      <c r="U83" s="908"/>
      <c r="V83" s="897"/>
      <c r="W83" s="897"/>
      <c r="X83" s="897"/>
      <c r="Y83" s="897"/>
      <c r="Z83" s="897"/>
    </row>
    <row r="84" spans="1:26" ht="12.75" customHeight="1">
      <c r="A84" s="935"/>
      <c r="B84" s="897"/>
      <c r="C84" s="942"/>
      <c r="D84" s="907"/>
      <c r="E84" s="908"/>
      <c r="F84" s="908"/>
      <c r="G84" s="898"/>
      <c r="H84" s="942"/>
      <c r="I84" s="907"/>
      <c r="J84" s="908"/>
      <c r="K84" s="908"/>
      <c r="L84" s="897"/>
      <c r="M84" s="942"/>
      <c r="N84" s="907"/>
      <c r="O84" s="908"/>
      <c r="P84" s="908"/>
      <c r="Q84" s="897"/>
      <c r="R84" s="942"/>
      <c r="S84" s="907"/>
      <c r="T84" s="908"/>
      <c r="U84" s="908"/>
      <c r="V84" s="897"/>
      <c r="W84" s="897"/>
      <c r="X84" s="897"/>
      <c r="Y84" s="897"/>
      <c r="Z84" s="897"/>
    </row>
    <row r="85" spans="1:26" ht="12.75" customHeight="1">
      <c r="A85" s="935"/>
      <c r="B85" s="897"/>
      <c r="C85" s="942"/>
      <c r="D85" s="907"/>
      <c r="E85" s="908"/>
      <c r="F85" s="908"/>
      <c r="G85" s="898"/>
      <c r="H85" s="942"/>
      <c r="I85" s="907"/>
      <c r="J85" s="908"/>
      <c r="K85" s="908"/>
      <c r="L85" s="897"/>
      <c r="M85" s="942"/>
      <c r="N85" s="907"/>
      <c r="O85" s="908"/>
      <c r="P85" s="908"/>
      <c r="Q85" s="897"/>
      <c r="R85" s="942"/>
      <c r="S85" s="907"/>
      <c r="T85" s="908"/>
      <c r="U85" s="908"/>
      <c r="V85" s="897"/>
      <c r="W85" s="897"/>
      <c r="X85" s="897"/>
      <c r="Y85" s="897"/>
      <c r="Z85" s="897"/>
    </row>
    <row r="86" spans="1:26" ht="12.75" customHeight="1">
      <c r="A86" s="935"/>
      <c r="B86" s="897"/>
      <c r="C86" s="942"/>
      <c r="D86" s="907"/>
      <c r="E86" s="908"/>
      <c r="F86" s="908"/>
      <c r="G86" s="898"/>
      <c r="H86" s="942"/>
      <c r="I86" s="907"/>
      <c r="J86" s="908"/>
      <c r="K86" s="908"/>
      <c r="L86" s="897"/>
      <c r="M86" s="942"/>
      <c r="N86" s="907"/>
      <c r="O86" s="908"/>
      <c r="P86" s="908"/>
      <c r="Q86" s="897"/>
      <c r="R86" s="942"/>
      <c r="S86" s="907"/>
      <c r="T86" s="908"/>
      <c r="U86" s="908"/>
      <c r="V86" s="897"/>
      <c r="W86" s="897"/>
      <c r="X86" s="897"/>
      <c r="Y86" s="897"/>
      <c r="Z86" s="897"/>
    </row>
    <row r="87" spans="1:26" ht="12.75" customHeight="1">
      <c r="A87" s="935"/>
      <c r="B87" s="897"/>
      <c r="C87" s="942"/>
      <c r="D87" s="907"/>
      <c r="E87" s="908"/>
      <c r="F87" s="908"/>
      <c r="G87" s="898"/>
      <c r="H87" s="942"/>
      <c r="I87" s="907"/>
      <c r="J87" s="908"/>
      <c r="K87" s="908"/>
      <c r="L87" s="897"/>
      <c r="M87" s="942"/>
      <c r="N87" s="907"/>
      <c r="O87" s="908"/>
      <c r="P87" s="908"/>
      <c r="Q87" s="897"/>
      <c r="R87" s="942"/>
      <c r="S87" s="907"/>
      <c r="T87" s="908"/>
      <c r="U87" s="908"/>
      <c r="V87" s="897"/>
      <c r="W87" s="897"/>
      <c r="X87" s="897"/>
      <c r="Y87" s="897"/>
      <c r="Z87" s="897"/>
    </row>
    <row r="88" spans="1:26" ht="12.75" customHeight="1">
      <c r="A88" s="935"/>
      <c r="B88" s="897"/>
      <c r="C88" s="942"/>
      <c r="D88" s="907"/>
      <c r="E88" s="908"/>
      <c r="F88" s="908"/>
      <c r="G88" s="898"/>
      <c r="H88" s="942"/>
      <c r="I88" s="907"/>
      <c r="J88" s="908"/>
      <c r="K88" s="908"/>
      <c r="L88" s="897"/>
      <c r="M88" s="942"/>
      <c r="N88" s="907"/>
      <c r="O88" s="908"/>
      <c r="P88" s="908"/>
      <c r="Q88" s="897"/>
      <c r="R88" s="942"/>
      <c r="S88" s="907"/>
      <c r="T88" s="908"/>
      <c r="U88" s="908"/>
      <c r="V88" s="897"/>
      <c r="W88" s="897"/>
      <c r="X88" s="897"/>
      <c r="Y88" s="897"/>
      <c r="Z88" s="897"/>
    </row>
    <row r="89" spans="1:26" ht="12.75" customHeight="1">
      <c r="A89" s="935"/>
      <c r="B89" s="897"/>
      <c r="C89" s="942"/>
      <c r="D89" s="907"/>
      <c r="E89" s="908"/>
      <c r="F89" s="908"/>
      <c r="G89" s="898"/>
      <c r="H89" s="942"/>
      <c r="I89" s="907"/>
      <c r="J89" s="908"/>
      <c r="K89" s="908"/>
      <c r="L89" s="897"/>
      <c r="M89" s="942"/>
      <c r="N89" s="907"/>
      <c r="O89" s="908"/>
      <c r="P89" s="908"/>
      <c r="Q89" s="897"/>
      <c r="R89" s="942"/>
      <c r="S89" s="907"/>
      <c r="T89" s="908"/>
      <c r="U89" s="908"/>
      <c r="V89" s="897"/>
      <c r="W89" s="897"/>
      <c r="X89" s="897"/>
      <c r="Y89" s="897"/>
      <c r="Z89" s="897"/>
    </row>
    <row r="90" spans="1:26" ht="12.75" customHeight="1">
      <c r="A90" s="935"/>
      <c r="B90" s="897"/>
      <c r="C90" s="942"/>
      <c r="D90" s="907"/>
      <c r="E90" s="908"/>
      <c r="F90" s="908"/>
      <c r="G90" s="898"/>
      <c r="H90" s="942"/>
      <c r="I90" s="907"/>
      <c r="J90" s="908"/>
      <c r="K90" s="908"/>
      <c r="L90" s="897"/>
      <c r="M90" s="942"/>
      <c r="N90" s="907"/>
      <c r="O90" s="908"/>
      <c r="P90" s="908"/>
      <c r="Q90" s="897"/>
      <c r="R90" s="942"/>
      <c r="S90" s="907"/>
      <c r="T90" s="908"/>
      <c r="U90" s="908"/>
      <c r="V90" s="897"/>
      <c r="W90" s="897"/>
      <c r="X90" s="897"/>
      <c r="Y90" s="897"/>
      <c r="Z90" s="897"/>
    </row>
    <row r="91" spans="1:26" ht="12.75" customHeight="1">
      <c r="A91" s="935"/>
      <c r="B91" s="897"/>
      <c r="C91" s="942"/>
      <c r="D91" s="907"/>
      <c r="E91" s="908"/>
      <c r="F91" s="908"/>
      <c r="G91" s="898"/>
      <c r="H91" s="942"/>
      <c r="I91" s="907"/>
      <c r="J91" s="908"/>
      <c r="K91" s="908"/>
      <c r="L91" s="897"/>
      <c r="M91" s="942"/>
      <c r="N91" s="907"/>
      <c r="O91" s="908"/>
      <c r="P91" s="908"/>
      <c r="Q91" s="897"/>
      <c r="R91" s="942"/>
      <c r="S91" s="907"/>
      <c r="T91" s="908"/>
      <c r="U91" s="908"/>
      <c r="V91" s="897"/>
      <c r="W91" s="897"/>
      <c r="X91" s="897"/>
      <c r="Y91" s="897"/>
      <c r="Z91" s="897"/>
    </row>
    <row r="92" spans="1:26" ht="12.75" customHeight="1">
      <c r="A92" s="935"/>
      <c r="B92" s="897"/>
      <c r="C92" s="942"/>
      <c r="D92" s="907"/>
      <c r="E92" s="908"/>
      <c r="F92" s="908"/>
      <c r="G92" s="898"/>
      <c r="H92" s="942"/>
      <c r="I92" s="907"/>
      <c r="J92" s="908"/>
      <c r="K92" s="908"/>
      <c r="L92" s="897"/>
      <c r="M92" s="942"/>
      <c r="N92" s="907"/>
      <c r="O92" s="908"/>
      <c r="P92" s="908"/>
      <c r="Q92" s="897"/>
      <c r="R92" s="942"/>
      <c r="S92" s="907"/>
      <c r="T92" s="908"/>
      <c r="U92" s="908"/>
      <c r="V92" s="897"/>
      <c r="W92" s="897"/>
      <c r="X92" s="897"/>
      <c r="Y92" s="897"/>
      <c r="Z92" s="897"/>
    </row>
    <row r="93" spans="1:26" ht="12.75" customHeight="1">
      <c r="A93" s="935"/>
      <c r="B93" s="897"/>
      <c r="C93" s="942"/>
      <c r="D93" s="907"/>
      <c r="E93" s="908"/>
      <c r="F93" s="908"/>
      <c r="G93" s="898"/>
      <c r="H93" s="942"/>
      <c r="I93" s="907"/>
      <c r="J93" s="908"/>
      <c r="K93" s="908"/>
      <c r="L93" s="897"/>
      <c r="M93" s="942"/>
      <c r="N93" s="907"/>
      <c r="O93" s="908"/>
      <c r="P93" s="908"/>
      <c r="Q93" s="897"/>
      <c r="R93" s="942"/>
      <c r="S93" s="907"/>
      <c r="T93" s="908"/>
      <c r="U93" s="908"/>
      <c r="V93" s="897"/>
      <c r="W93" s="897"/>
      <c r="X93" s="897"/>
      <c r="Y93" s="897"/>
      <c r="Z93" s="897"/>
    </row>
    <row r="94" spans="1:26" ht="12.75" customHeight="1">
      <c r="A94" s="935"/>
      <c r="B94" s="897"/>
      <c r="C94" s="942"/>
      <c r="D94" s="907"/>
      <c r="E94" s="908"/>
      <c r="F94" s="908"/>
      <c r="G94" s="898"/>
      <c r="H94" s="942"/>
      <c r="I94" s="907"/>
      <c r="J94" s="908"/>
      <c r="K94" s="908"/>
      <c r="L94" s="897"/>
      <c r="M94" s="942"/>
      <c r="N94" s="907"/>
      <c r="O94" s="908"/>
      <c r="P94" s="908"/>
      <c r="Q94" s="897"/>
      <c r="R94" s="942"/>
      <c r="S94" s="907"/>
      <c r="T94" s="908"/>
      <c r="U94" s="908"/>
      <c r="V94" s="897"/>
      <c r="W94" s="897"/>
      <c r="X94" s="897"/>
      <c r="Y94" s="897"/>
      <c r="Z94" s="897"/>
    </row>
    <row r="95" spans="1:26" ht="12.75" customHeight="1">
      <c r="A95" s="935"/>
      <c r="B95" s="897"/>
      <c r="C95" s="942"/>
      <c r="D95" s="907"/>
      <c r="E95" s="908"/>
      <c r="F95" s="908"/>
      <c r="G95" s="898"/>
      <c r="H95" s="942"/>
      <c r="I95" s="907"/>
      <c r="J95" s="908"/>
      <c r="K95" s="908"/>
      <c r="L95" s="897"/>
      <c r="M95" s="942"/>
      <c r="N95" s="907"/>
      <c r="O95" s="908"/>
      <c r="P95" s="908"/>
      <c r="Q95" s="897"/>
      <c r="R95" s="942"/>
      <c r="S95" s="907"/>
      <c r="T95" s="908"/>
      <c r="U95" s="908"/>
      <c r="V95" s="897"/>
      <c r="W95" s="897"/>
      <c r="X95" s="897"/>
      <c r="Y95" s="897"/>
      <c r="Z95" s="897"/>
    </row>
    <row r="96" spans="1:26" ht="12.75" customHeight="1">
      <c r="A96" s="935"/>
      <c r="B96" s="897"/>
      <c r="C96" s="942"/>
      <c r="D96" s="907"/>
      <c r="E96" s="908"/>
      <c r="F96" s="908"/>
      <c r="G96" s="898"/>
      <c r="H96" s="942"/>
      <c r="I96" s="907"/>
      <c r="J96" s="908"/>
      <c r="K96" s="908"/>
      <c r="L96" s="897"/>
      <c r="M96" s="942"/>
      <c r="N96" s="907"/>
      <c r="O96" s="908"/>
      <c r="P96" s="908"/>
      <c r="Q96" s="897"/>
      <c r="R96" s="942"/>
      <c r="S96" s="907"/>
      <c r="T96" s="908"/>
      <c r="U96" s="908"/>
      <c r="V96" s="897"/>
      <c r="W96" s="897"/>
      <c r="X96" s="897"/>
      <c r="Y96" s="897"/>
      <c r="Z96" s="897"/>
    </row>
    <row r="97" spans="1:26" ht="12.75" customHeight="1">
      <c r="A97" s="935"/>
      <c r="B97" s="897"/>
      <c r="C97" s="942"/>
      <c r="D97" s="907"/>
      <c r="E97" s="908"/>
      <c r="F97" s="908"/>
      <c r="G97" s="898"/>
      <c r="H97" s="942"/>
      <c r="I97" s="907"/>
      <c r="J97" s="908"/>
      <c r="K97" s="908"/>
      <c r="L97" s="897"/>
      <c r="M97" s="942"/>
      <c r="N97" s="907"/>
      <c r="O97" s="908"/>
      <c r="P97" s="908"/>
      <c r="Q97" s="897"/>
      <c r="R97" s="942"/>
      <c r="S97" s="907"/>
      <c r="T97" s="908"/>
      <c r="U97" s="908"/>
      <c r="V97" s="897"/>
      <c r="W97" s="897"/>
      <c r="X97" s="897"/>
      <c r="Y97" s="897"/>
      <c r="Z97" s="897"/>
    </row>
    <row r="98" spans="1:26" ht="12.75" customHeight="1">
      <c r="A98" s="935"/>
      <c r="B98" s="897"/>
      <c r="C98" s="942"/>
      <c r="D98" s="907"/>
      <c r="E98" s="908"/>
      <c r="F98" s="908"/>
      <c r="G98" s="898"/>
      <c r="H98" s="942"/>
      <c r="I98" s="907"/>
      <c r="J98" s="908"/>
      <c r="K98" s="908"/>
      <c r="L98" s="897"/>
      <c r="M98" s="942"/>
      <c r="N98" s="907"/>
      <c r="O98" s="908"/>
      <c r="P98" s="908"/>
      <c r="Q98" s="897"/>
      <c r="R98" s="942"/>
      <c r="S98" s="907"/>
      <c r="T98" s="908"/>
      <c r="U98" s="908"/>
      <c r="V98" s="897"/>
      <c r="W98" s="897"/>
      <c r="X98" s="897"/>
      <c r="Y98" s="897"/>
      <c r="Z98" s="897"/>
    </row>
    <row r="99" spans="1:26" ht="12.75" customHeight="1">
      <c r="A99" s="935"/>
      <c r="B99" s="897"/>
      <c r="C99" s="942"/>
      <c r="D99" s="907"/>
      <c r="E99" s="908"/>
      <c r="F99" s="908"/>
      <c r="G99" s="898"/>
      <c r="H99" s="942"/>
      <c r="I99" s="907"/>
      <c r="J99" s="908"/>
      <c r="K99" s="908"/>
      <c r="L99" s="897"/>
      <c r="M99" s="942"/>
      <c r="N99" s="907"/>
      <c r="O99" s="908"/>
      <c r="P99" s="908"/>
      <c r="Q99" s="897"/>
      <c r="R99" s="942"/>
      <c r="S99" s="907"/>
      <c r="T99" s="908"/>
      <c r="U99" s="908"/>
      <c r="V99" s="897"/>
      <c r="W99" s="897"/>
      <c r="X99" s="897"/>
      <c r="Y99" s="897"/>
      <c r="Z99" s="897"/>
    </row>
    <row r="100" spans="1:26" ht="12.75" customHeight="1">
      <c r="A100" s="935"/>
      <c r="B100" s="897"/>
      <c r="C100" s="942"/>
      <c r="D100" s="907"/>
      <c r="E100" s="908"/>
      <c r="F100" s="908"/>
      <c r="G100" s="898"/>
      <c r="H100" s="942"/>
      <c r="I100" s="907"/>
      <c r="J100" s="908"/>
      <c r="K100" s="908"/>
      <c r="L100" s="897"/>
      <c r="M100" s="942"/>
      <c r="N100" s="907"/>
      <c r="O100" s="908"/>
      <c r="P100" s="908"/>
      <c r="Q100" s="897"/>
      <c r="R100" s="942"/>
      <c r="S100" s="907"/>
      <c r="T100" s="908"/>
      <c r="U100" s="908"/>
      <c r="V100" s="897"/>
      <c r="W100" s="897"/>
      <c r="X100" s="897"/>
      <c r="Y100" s="897"/>
      <c r="Z100" s="897"/>
    </row>
    <row r="101" spans="1:26" ht="12.75" customHeight="1">
      <c r="A101" s="935"/>
      <c r="B101" s="897"/>
      <c r="C101" s="942"/>
      <c r="D101" s="907"/>
      <c r="E101" s="908"/>
      <c r="F101" s="908"/>
      <c r="G101" s="898"/>
      <c r="H101" s="942"/>
      <c r="I101" s="907"/>
      <c r="J101" s="908"/>
      <c r="K101" s="908"/>
      <c r="L101" s="897"/>
      <c r="M101" s="942"/>
      <c r="N101" s="907"/>
      <c r="O101" s="908"/>
      <c r="P101" s="908"/>
      <c r="Q101" s="897"/>
      <c r="R101" s="942"/>
      <c r="S101" s="907"/>
      <c r="T101" s="908"/>
      <c r="U101" s="908"/>
      <c r="V101" s="897"/>
      <c r="W101" s="897"/>
      <c r="X101" s="897"/>
      <c r="Y101" s="897"/>
      <c r="Z101" s="897"/>
    </row>
    <row r="102" spans="1:26" ht="12.75" customHeight="1">
      <c r="A102" s="935"/>
      <c r="B102" s="897"/>
      <c r="C102" s="942"/>
      <c r="D102" s="907"/>
      <c r="E102" s="908"/>
      <c r="F102" s="908"/>
      <c r="G102" s="898"/>
      <c r="H102" s="942"/>
      <c r="I102" s="907"/>
      <c r="J102" s="908"/>
      <c r="K102" s="908"/>
      <c r="L102" s="897"/>
      <c r="M102" s="942"/>
      <c r="N102" s="907"/>
      <c r="O102" s="908"/>
      <c r="P102" s="908"/>
      <c r="Q102" s="897"/>
      <c r="R102" s="942"/>
      <c r="S102" s="907"/>
      <c r="T102" s="908"/>
      <c r="U102" s="908"/>
      <c r="V102" s="897"/>
      <c r="W102" s="897"/>
      <c r="X102" s="897"/>
      <c r="Y102" s="897"/>
      <c r="Z102" s="897"/>
    </row>
    <row r="103" spans="1:26" ht="12.75" customHeight="1">
      <c r="A103" s="935"/>
      <c r="B103" s="897"/>
      <c r="C103" s="942"/>
      <c r="D103" s="907"/>
      <c r="E103" s="908"/>
      <c r="F103" s="908"/>
      <c r="G103" s="898"/>
      <c r="H103" s="942"/>
      <c r="I103" s="907"/>
      <c r="J103" s="908"/>
      <c r="K103" s="908"/>
      <c r="L103" s="897"/>
      <c r="M103" s="942"/>
      <c r="N103" s="907"/>
      <c r="O103" s="908"/>
      <c r="P103" s="908"/>
      <c r="Q103" s="897"/>
      <c r="R103" s="942"/>
      <c r="S103" s="907"/>
      <c r="T103" s="908"/>
      <c r="U103" s="908"/>
      <c r="V103" s="897"/>
      <c r="W103" s="897"/>
      <c r="X103" s="897"/>
      <c r="Y103" s="897"/>
      <c r="Z103" s="897"/>
    </row>
    <row r="104" spans="1:26" ht="12.75" customHeight="1">
      <c r="A104" s="935"/>
      <c r="B104" s="897"/>
      <c r="C104" s="942"/>
      <c r="D104" s="907"/>
      <c r="E104" s="908"/>
      <c r="F104" s="908"/>
      <c r="G104" s="898"/>
      <c r="H104" s="942"/>
      <c r="I104" s="907"/>
      <c r="J104" s="908"/>
      <c r="K104" s="908"/>
      <c r="L104" s="897"/>
      <c r="M104" s="942"/>
      <c r="N104" s="907"/>
      <c r="O104" s="908"/>
      <c r="P104" s="908"/>
      <c r="Q104" s="897"/>
      <c r="R104" s="942"/>
      <c r="S104" s="907"/>
      <c r="T104" s="908"/>
      <c r="U104" s="908"/>
      <c r="V104" s="897"/>
      <c r="W104" s="897"/>
      <c r="X104" s="897"/>
      <c r="Y104" s="897"/>
      <c r="Z104" s="897"/>
    </row>
    <row r="105" spans="1:26" ht="12.75" customHeight="1">
      <c r="A105" s="935"/>
      <c r="B105" s="897"/>
      <c r="C105" s="942"/>
      <c r="D105" s="907"/>
      <c r="E105" s="908"/>
      <c r="F105" s="908"/>
      <c r="G105" s="898"/>
      <c r="H105" s="942"/>
      <c r="I105" s="907"/>
      <c r="J105" s="908"/>
      <c r="K105" s="908"/>
      <c r="L105" s="897"/>
      <c r="M105" s="942"/>
      <c r="N105" s="907"/>
      <c r="O105" s="908"/>
      <c r="P105" s="908"/>
      <c r="Q105" s="897"/>
      <c r="R105" s="942"/>
      <c r="S105" s="907"/>
      <c r="T105" s="908"/>
      <c r="U105" s="908"/>
      <c r="V105" s="897"/>
      <c r="W105" s="897"/>
      <c r="X105" s="897"/>
      <c r="Y105" s="897"/>
      <c r="Z105" s="897"/>
    </row>
    <row r="106" spans="1:26" ht="12.75" customHeight="1">
      <c r="A106" s="935"/>
      <c r="B106" s="897"/>
      <c r="C106" s="942"/>
      <c r="D106" s="907"/>
      <c r="E106" s="908"/>
      <c r="F106" s="908"/>
      <c r="G106" s="898"/>
      <c r="H106" s="942"/>
      <c r="I106" s="907"/>
      <c r="J106" s="908"/>
      <c r="K106" s="908"/>
      <c r="L106" s="897"/>
      <c r="M106" s="942"/>
      <c r="N106" s="907"/>
      <c r="O106" s="908"/>
      <c r="P106" s="908"/>
      <c r="Q106" s="897"/>
      <c r="R106" s="942"/>
      <c r="S106" s="907"/>
      <c r="T106" s="908"/>
      <c r="U106" s="908"/>
      <c r="V106" s="897"/>
      <c r="W106" s="897"/>
      <c r="X106" s="897"/>
      <c r="Y106" s="897"/>
      <c r="Z106" s="897"/>
    </row>
    <row r="107" spans="1:26" ht="12.75" customHeight="1">
      <c r="A107" s="935"/>
      <c r="B107" s="897"/>
      <c r="C107" s="942"/>
      <c r="D107" s="907"/>
      <c r="E107" s="908"/>
      <c r="F107" s="908"/>
      <c r="G107" s="898"/>
      <c r="H107" s="942"/>
      <c r="I107" s="907"/>
      <c r="J107" s="908"/>
      <c r="K107" s="908"/>
      <c r="L107" s="897"/>
      <c r="M107" s="942"/>
      <c r="N107" s="907"/>
      <c r="O107" s="908"/>
      <c r="P107" s="908"/>
      <c r="Q107" s="897"/>
      <c r="R107" s="942"/>
      <c r="S107" s="907"/>
      <c r="T107" s="908"/>
      <c r="U107" s="908"/>
      <c r="V107" s="897"/>
      <c r="W107" s="897"/>
      <c r="X107" s="897"/>
      <c r="Y107" s="897"/>
      <c r="Z107" s="897"/>
    </row>
    <row r="108" spans="1:26" ht="12.75" customHeight="1">
      <c r="A108" s="935"/>
      <c r="B108" s="897"/>
      <c r="C108" s="942"/>
      <c r="D108" s="907"/>
      <c r="E108" s="908"/>
      <c r="F108" s="908"/>
      <c r="G108" s="898"/>
      <c r="H108" s="942"/>
      <c r="I108" s="907"/>
      <c r="J108" s="908"/>
      <c r="K108" s="908"/>
      <c r="L108" s="897"/>
      <c r="M108" s="942"/>
      <c r="N108" s="907"/>
      <c r="O108" s="908"/>
      <c r="P108" s="908"/>
      <c r="Q108" s="897"/>
      <c r="R108" s="942"/>
      <c r="S108" s="907"/>
      <c r="T108" s="908"/>
      <c r="U108" s="908"/>
      <c r="V108" s="897"/>
      <c r="W108" s="897"/>
      <c r="X108" s="897"/>
      <c r="Y108" s="897"/>
      <c r="Z108" s="897"/>
    </row>
    <row r="109" spans="1:26" ht="12.75" customHeight="1">
      <c r="A109" s="935"/>
      <c r="B109" s="897"/>
      <c r="C109" s="942"/>
      <c r="D109" s="907"/>
      <c r="E109" s="908"/>
      <c r="F109" s="908"/>
      <c r="G109" s="898"/>
      <c r="H109" s="942"/>
      <c r="I109" s="907"/>
      <c r="J109" s="908"/>
      <c r="K109" s="908"/>
      <c r="L109" s="897"/>
      <c r="M109" s="942"/>
      <c r="N109" s="907"/>
      <c r="O109" s="908"/>
      <c r="P109" s="908"/>
      <c r="Q109" s="897"/>
      <c r="R109" s="942"/>
      <c r="S109" s="907"/>
      <c r="T109" s="908"/>
      <c r="U109" s="908"/>
      <c r="V109" s="897"/>
      <c r="W109" s="897"/>
      <c r="X109" s="897"/>
      <c r="Y109" s="897"/>
      <c r="Z109" s="897"/>
    </row>
    <row r="110" spans="1:26" ht="12.75" customHeight="1">
      <c r="A110" s="935"/>
      <c r="B110" s="897"/>
      <c r="C110" s="942"/>
      <c r="D110" s="907"/>
      <c r="E110" s="908"/>
      <c r="F110" s="908"/>
      <c r="G110" s="898"/>
      <c r="H110" s="942"/>
      <c r="I110" s="907"/>
      <c r="J110" s="908"/>
      <c r="K110" s="908"/>
      <c r="L110" s="897"/>
      <c r="M110" s="942"/>
      <c r="N110" s="907"/>
      <c r="O110" s="908"/>
      <c r="P110" s="908"/>
      <c r="Q110" s="897"/>
      <c r="R110" s="942"/>
      <c r="S110" s="907"/>
      <c r="T110" s="908"/>
      <c r="U110" s="908"/>
      <c r="V110" s="897"/>
      <c r="W110" s="897"/>
      <c r="X110" s="897"/>
      <c r="Y110" s="897"/>
      <c r="Z110" s="897"/>
    </row>
    <row r="111" spans="1:26" ht="12.75" customHeight="1">
      <c r="A111" s="935"/>
      <c r="B111" s="897"/>
      <c r="C111" s="942"/>
      <c r="D111" s="907"/>
      <c r="E111" s="908"/>
      <c r="F111" s="908"/>
      <c r="G111" s="898"/>
      <c r="H111" s="942"/>
      <c r="I111" s="907"/>
      <c r="J111" s="908"/>
      <c r="K111" s="908"/>
      <c r="L111" s="897"/>
      <c r="M111" s="942"/>
      <c r="N111" s="907"/>
      <c r="O111" s="908"/>
      <c r="P111" s="908"/>
      <c r="Q111" s="897"/>
      <c r="R111" s="942"/>
      <c r="S111" s="907"/>
      <c r="T111" s="908"/>
      <c r="U111" s="908"/>
      <c r="V111" s="897"/>
      <c r="W111" s="897"/>
      <c r="X111" s="897"/>
      <c r="Y111" s="897"/>
      <c r="Z111" s="897"/>
    </row>
    <row r="112" spans="1:26" ht="12.75" customHeight="1">
      <c r="A112" s="935"/>
      <c r="B112" s="897"/>
      <c r="C112" s="942"/>
      <c r="D112" s="907"/>
      <c r="E112" s="908"/>
      <c r="F112" s="908"/>
      <c r="G112" s="898"/>
      <c r="H112" s="942"/>
      <c r="I112" s="907"/>
      <c r="J112" s="908"/>
      <c r="K112" s="908"/>
      <c r="L112" s="897"/>
      <c r="M112" s="942"/>
      <c r="N112" s="907"/>
      <c r="O112" s="908"/>
      <c r="P112" s="908"/>
      <c r="Q112" s="897"/>
      <c r="R112" s="942"/>
      <c r="S112" s="907"/>
      <c r="T112" s="908"/>
      <c r="U112" s="908"/>
      <c r="V112" s="897"/>
      <c r="W112" s="897"/>
      <c r="X112" s="897"/>
      <c r="Y112" s="897"/>
      <c r="Z112" s="897"/>
    </row>
    <row r="113" spans="1:26" ht="12.75" customHeight="1">
      <c r="A113" s="935"/>
      <c r="B113" s="897"/>
      <c r="C113" s="942"/>
      <c r="D113" s="907"/>
      <c r="E113" s="908"/>
      <c r="F113" s="908"/>
      <c r="G113" s="898"/>
      <c r="H113" s="942"/>
      <c r="I113" s="907"/>
      <c r="J113" s="908"/>
      <c r="K113" s="908"/>
      <c r="L113" s="897"/>
      <c r="M113" s="942"/>
      <c r="N113" s="907"/>
      <c r="O113" s="908"/>
      <c r="P113" s="908"/>
      <c r="Q113" s="897"/>
      <c r="R113" s="942"/>
      <c r="S113" s="907"/>
      <c r="T113" s="908"/>
      <c r="U113" s="908"/>
      <c r="V113" s="897"/>
      <c r="W113" s="897"/>
      <c r="X113" s="897"/>
      <c r="Y113" s="897"/>
      <c r="Z113" s="897"/>
    </row>
    <row r="114" spans="1:26" ht="12.75" customHeight="1">
      <c r="A114" s="935"/>
      <c r="B114" s="897"/>
      <c r="C114" s="942"/>
      <c r="D114" s="907"/>
      <c r="E114" s="908"/>
      <c r="F114" s="908"/>
      <c r="G114" s="898"/>
      <c r="H114" s="942"/>
      <c r="I114" s="907"/>
      <c r="J114" s="908"/>
      <c r="K114" s="908"/>
      <c r="L114" s="897"/>
      <c r="M114" s="942"/>
      <c r="N114" s="907"/>
      <c r="O114" s="908"/>
      <c r="P114" s="908"/>
      <c r="Q114" s="897"/>
      <c r="R114" s="942"/>
      <c r="S114" s="907"/>
      <c r="T114" s="908"/>
      <c r="U114" s="908"/>
      <c r="V114" s="897"/>
      <c r="W114" s="897"/>
      <c r="X114" s="897"/>
      <c r="Y114" s="897"/>
      <c r="Z114" s="897"/>
    </row>
    <row r="115" spans="1:26" ht="12.75" customHeight="1">
      <c r="A115" s="935"/>
      <c r="B115" s="897"/>
      <c r="C115" s="942"/>
      <c r="D115" s="907"/>
      <c r="E115" s="908"/>
      <c r="F115" s="908"/>
      <c r="G115" s="898"/>
      <c r="H115" s="942"/>
      <c r="I115" s="907"/>
      <c r="J115" s="908"/>
      <c r="K115" s="908"/>
      <c r="L115" s="897"/>
      <c r="M115" s="942"/>
      <c r="N115" s="907"/>
      <c r="O115" s="908"/>
      <c r="P115" s="908"/>
      <c r="Q115" s="897"/>
      <c r="R115" s="942"/>
      <c r="S115" s="907"/>
      <c r="T115" s="908"/>
      <c r="U115" s="908"/>
      <c r="V115" s="897"/>
      <c r="W115" s="897"/>
      <c r="X115" s="897"/>
      <c r="Y115" s="897"/>
      <c r="Z115" s="897"/>
    </row>
    <row r="116" spans="1:26" ht="12.75" customHeight="1">
      <c r="A116" s="935"/>
      <c r="B116" s="897"/>
      <c r="C116" s="942"/>
      <c r="D116" s="907"/>
      <c r="E116" s="908"/>
      <c r="F116" s="908"/>
      <c r="G116" s="898"/>
      <c r="H116" s="942"/>
      <c r="I116" s="907"/>
      <c r="J116" s="908"/>
      <c r="K116" s="908"/>
      <c r="L116" s="897"/>
      <c r="M116" s="942"/>
      <c r="N116" s="907"/>
      <c r="O116" s="908"/>
      <c r="P116" s="908"/>
      <c r="Q116" s="897"/>
      <c r="R116" s="942"/>
      <c r="S116" s="907"/>
      <c r="T116" s="908"/>
      <c r="U116" s="908"/>
      <c r="V116" s="897"/>
      <c r="W116" s="897"/>
      <c r="X116" s="897"/>
      <c r="Y116" s="897"/>
      <c r="Z116" s="897"/>
    </row>
    <row r="117" spans="1:26" ht="12.75" customHeight="1">
      <c r="A117" s="935"/>
      <c r="B117" s="897"/>
      <c r="C117" s="942"/>
      <c r="D117" s="907"/>
      <c r="E117" s="908"/>
      <c r="F117" s="908"/>
      <c r="G117" s="898"/>
      <c r="H117" s="942"/>
      <c r="I117" s="907"/>
      <c r="J117" s="908"/>
      <c r="K117" s="908"/>
      <c r="L117" s="897"/>
      <c r="M117" s="942"/>
      <c r="N117" s="907"/>
      <c r="O117" s="908"/>
      <c r="P117" s="908"/>
      <c r="Q117" s="897"/>
      <c r="R117" s="942"/>
      <c r="S117" s="907"/>
      <c r="T117" s="908"/>
      <c r="U117" s="908"/>
      <c r="V117" s="897"/>
      <c r="W117" s="897"/>
      <c r="X117" s="897"/>
      <c r="Y117" s="897"/>
      <c r="Z117" s="897"/>
    </row>
    <row r="118" spans="1:26" ht="12.75" customHeight="1">
      <c r="A118" s="935"/>
      <c r="B118" s="897"/>
      <c r="C118" s="942"/>
      <c r="D118" s="907"/>
      <c r="E118" s="908"/>
      <c r="F118" s="908"/>
      <c r="G118" s="898"/>
      <c r="H118" s="942"/>
      <c r="I118" s="907"/>
      <c r="J118" s="908"/>
      <c r="K118" s="908"/>
      <c r="L118" s="897"/>
      <c r="M118" s="942"/>
      <c r="N118" s="907"/>
      <c r="O118" s="908"/>
      <c r="P118" s="908"/>
      <c r="Q118" s="897"/>
      <c r="R118" s="942"/>
      <c r="S118" s="907"/>
      <c r="T118" s="908"/>
      <c r="U118" s="908"/>
      <c r="V118" s="897"/>
      <c r="W118" s="897"/>
      <c r="X118" s="897"/>
      <c r="Y118" s="897"/>
      <c r="Z118" s="897"/>
    </row>
    <row r="119" spans="1:26" ht="12.75" customHeight="1">
      <c r="A119" s="935"/>
      <c r="B119" s="897"/>
      <c r="C119" s="942"/>
      <c r="D119" s="907"/>
      <c r="E119" s="908"/>
      <c r="F119" s="908"/>
      <c r="G119" s="898"/>
      <c r="H119" s="942"/>
      <c r="I119" s="907"/>
      <c r="J119" s="908"/>
      <c r="K119" s="908"/>
      <c r="L119" s="897"/>
      <c r="M119" s="942"/>
      <c r="N119" s="907"/>
      <c r="O119" s="908"/>
      <c r="P119" s="908"/>
      <c r="Q119" s="897"/>
      <c r="R119" s="942"/>
      <c r="S119" s="907"/>
      <c r="T119" s="908"/>
      <c r="U119" s="908"/>
      <c r="V119" s="897"/>
      <c r="W119" s="897"/>
      <c r="X119" s="897"/>
      <c r="Y119" s="897"/>
      <c r="Z119" s="897"/>
    </row>
    <row r="120" spans="1:26" ht="12.75" customHeight="1">
      <c r="A120" s="935"/>
      <c r="B120" s="897"/>
      <c r="C120" s="942"/>
      <c r="D120" s="907"/>
      <c r="E120" s="908"/>
      <c r="F120" s="908"/>
      <c r="G120" s="898"/>
      <c r="H120" s="942"/>
      <c r="I120" s="907"/>
      <c r="J120" s="908"/>
      <c r="K120" s="908"/>
      <c r="L120" s="897"/>
      <c r="M120" s="942"/>
      <c r="N120" s="907"/>
      <c r="O120" s="908"/>
      <c r="P120" s="908"/>
      <c r="Q120" s="897"/>
      <c r="R120" s="942"/>
      <c r="S120" s="907"/>
      <c r="T120" s="908"/>
      <c r="U120" s="908"/>
      <c r="V120" s="897"/>
      <c r="W120" s="897"/>
      <c r="X120" s="897"/>
      <c r="Y120" s="897"/>
      <c r="Z120" s="897"/>
    </row>
    <row r="121" spans="1:26" ht="12.75" customHeight="1">
      <c r="A121" s="935"/>
      <c r="B121" s="897"/>
      <c r="C121" s="942"/>
      <c r="D121" s="907"/>
      <c r="E121" s="908"/>
      <c r="F121" s="908"/>
      <c r="G121" s="898"/>
      <c r="H121" s="942"/>
      <c r="I121" s="907"/>
      <c r="J121" s="908"/>
      <c r="K121" s="908"/>
      <c r="L121" s="897"/>
      <c r="M121" s="942"/>
      <c r="N121" s="907"/>
      <c r="O121" s="908"/>
      <c r="P121" s="908"/>
      <c r="Q121" s="897"/>
      <c r="R121" s="942"/>
      <c r="S121" s="907"/>
      <c r="T121" s="908"/>
      <c r="U121" s="908"/>
      <c r="V121" s="897"/>
      <c r="W121" s="897"/>
      <c r="X121" s="897"/>
      <c r="Y121" s="897"/>
      <c r="Z121" s="897"/>
    </row>
    <row r="122" spans="1:26" ht="12.75" customHeight="1">
      <c r="A122" s="935"/>
      <c r="B122" s="897"/>
      <c r="C122" s="942"/>
      <c r="D122" s="907"/>
      <c r="E122" s="908"/>
      <c r="F122" s="908"/>
      <c r="G122" s="898"/>
      <c r="H122" s="942"/>
      <c r="I122" s="907"/>
      <c r="J122" s="908"/>
      <c r="K122" s="908"/>
      <c r="L122" s="897"/>
      <c r="M122" s="942"/>
      <c r="N122" s="907"/>
      <c r="O122" s="908"/>
      <c r="P122" s="908"/>
      <c r="Q122" s="897"/>
      <c r="R122" s="942"/>
      <c r="S122" s="907"/>
      <c r="T122" s="908"/>
      <c r="U122" s="908"/>
      <c r="V122" s="897"/>
      <c r="W122" s="897"/>
      <c r="X122" s="897"/>
      <c r="Y122" s="897"/>
      <c r="Z122" s="897"/>
    </row>
    <row r="123" spans="1:26" ht="12.75" customHeight="1">
      <c r="A123" s="935"/>
      <c r="B123" s="897"/>
      <c r="C123" s="942"/>
      <c r="D123" s="907"/>
      <c r="E123" s="908"/>
      <c r="F123" s="908"/>
      <c r="G123" s="898"/>
      <c r="H123" s="942"/>
      <c r="I123" s="907"/>
      <c r="J123" s="908"/>
      <c r="K123" s="908"/>
      <c r="L123" s="897"/>
      <c r="M123" s="942"/>
      <c r="N123" s="907"/>
      <c r="O123" s="908"/>
      <c r="P123" s="908"/>
      <c r="Q123" s="897"/>
      <c r="R123" s="942"/>
      <c r="S123" s="907"/>
      <c r="T123" s="908"/>
      <c r="U123" s="908"/>
      <c r="V123" s="897"/>
      <c r="W123" s="897"/>
      <c r="X123" s="897"/>
      <c r="Y123" s="897"/>
      <c r="Z123" s="897"/>
    </row>
    <row r="124" spans="1:26" ht="12.75" customHeight="1">
      <c r="A124" s="935"/>
      <c r="B124" s="897"/>
      <c r="C124" s="942"/>
      <c r="D124" s="907"/>
      <c r="E124" s="908"/>
      <c r="F124" s="908"/>
      <c r="G124" s="898"/>
      <c r="H124" s="942"/>
      <c r="I124" s="907"/>
      <c r="J124" s="908"/>
      <c r="K124" s="908"/>
      <c r="L124" s="897"/>
      <c r="M124" s="942"/>
      <c r="N124" s="907"/>
      <c r="O124" s="908"/>
      <c r="P124" s="908"/>
      <c r="Q124" s="897"/>
      <c r="R124" s="942"/>
      <c r="S124" s="907"/>
      <c r="T124" s="908"/>
      <c r="U124" s="908"/>
      <c r="V124" s="897"/>
      <c r="W124" s="897"/>
      <c r="X124" s="897"/>
      <c r="Y124" s="897"/>
      <c r="Z124" s="897"/>
    </row>
    <row r="125" spans="1:26" ht="12.75" customHeight="1">
      <c r="A125" s="935"/>
      <c r="B125" s="897"/>
      <c r="C125" s="942"/>
      <c r="D125" s="907"/>
      <c r="E125" s="908"/>
      <c r="F125" s="908"/>
      <c r="G125" s="898"/>
      <c r="H125" s="942"/>
      <c r="I125" s="907"/>
      <c r="J125" s="908"/>
      <c r="K125" s="908"/>
      <c r="L125" s="897"/>
      <c r="M125" s="942"/>
      <c r="N125" s="907"/>
      <c r="O125" s="908"/>
      <c r="P125" s="908"/>
      <c r="Q125" s="897"/>
      <c r="R125" s="942"/>
      <c r="S125" s="907"/>
      <c r="T125" s="908"/>
      <c r="U125" s="908"/>
      <c r="V125" s="897"/>
      <c r="W125" s="897"/>
      <c r="X125" s="897"/>
      <c r="Y125" s="897"/>
      <c r="Z125" s="897"/>
    </row>
    <row r="126" spans="1:26" ht="12.75" customHeight="1">
      <c r="A126" s="935"/>
      <c r="B126" s="897"/>
      <c r="C126" s="942"/>
      <c r="D126" s="907"/>
      <c r="E126" s="908"/>
      <c r="F126" s="908"/>
      <c r="G126" s="898"/>
      <c r="H126" s="942"/>
      <c r="I126" s="907"/>
      <c r="J126" s="908"/>
      <c r="K126" s="908"/>
      <c r="L126" s="897"/>
      <c r="M126" s="942"/>
      <c r="N126" s="907"/>
      <c r="O126" s="908"/>
      <c r="P126" s="908"/>
      <c r="Q126" s="897"/>
      <c r="R126" s="942"/>
      <c r="S126" s="907"/>
      <c r="T126" s="908"/>
      <c r="U126" s="908"/>
      <c r="V126" s="897"/>
      <c r="W126" s="897"/>
      <c r="X126" s="897"/>
      <c r="Y126" s="897"/>
      <c r="Z126" s="897"/>
    </row>
    <row r="127" spans="1:26" ht="12.75" customHeight="1">
      <c r="A127" s="935"/>
      <c r="B127" s="897"/>
      <c r="C127" s="942"/>
      <c r="D127" s="907"/>
      <c r="E127" s="908"/>
      <c r="F127" s="908"/>
      <c r="G127" s="898"/>
      <c r="H127" s="942"/>
      <c r="I127" s="907"/>
      <c r="J127" s="908"/>
      <c r="K127" s="908"/>
      <c r="L127" s="897"/>
      <c r="M127" s="942"/>
      <c r="N127" s="907"/>
      <c r="O127" s="908"/>
      <c r="P127" s="908"/>
      <c r="Q127" s="897"/>
      <c r="R127" s="942"/>
      <c r="S127" s="907"/>
      <c r="T127" s="908"/>
      <c r="U127" s="908"/>
      <c r="V127" s="897"/>
      <c r="W127" s="897"/>
      <c r="X127" s="897"/>
      <c r="Y127" s="897"/>
      <c r="Z127" s="897"/>
    </row>
    <row r="128" spans="1:26" ht="12.75" customHeight="1">
      <c r="A128" s="935"/>
      <c r="B128" s="897"/>
      <c r="C128" s="942"/>
      <c r="D128" s="907"/>
      <c r="E128" s="908"/>
      <c r="F128" s="908"/>
      <c r="G128" s="898"/>
      <c r="H128" s="942"/>
      <c r="I128" s="907"/>
      <c r="J128" s="908"/>
      <c r="K128" s="908"/>
      <c r="L128" s="897"/>
      <c r="M128" s="942"/>
      <c r="N128" s="907"/>
      <c r="O128" s="908"/>
      <c r="P128" s="908"/>
      <c r="Q128" s="897"/>
      <c r="R128" s="942"/>
      <c r="S128" s="907"/>
      <c r="T128" s="908"/>
      <c r="U128" s="908"/>
      <c r="V128" s="897"/>
      <c r="W128" s="897"/>
      <c r="X128" s="897"/>
      <c r="Y128" s="897"/>
      <c r="Z128" s="897"/>
    </row>
    <row r="129" spans="1:26" ht="12.75" customHeight="1">
      <c r="A129" s="935"/>
      <c r="B129" s="897"/>
      <c r="C129" s="942"/>
      <c r="D129" s="907"/>
      <c r="E129" s="908"/>
      <c r="F129" s="908"/>
      <c r="G129" s="898"/>
      <c r="H129" s="942"/>
      <c r="I129" s="907"/>
      <c r="J129" s="908"/>
      <c r="K129" s="908"/>
      <c r="L129" s="897"/>
      <c r="M129" s="942"/>
      <c r="N129" s="907"/>
      <c r="O129" s="908"/>
      <c r="P129" s="908"/>
      <c r="Q129" s="897"/>
      <c r="R129" s="942"/>
      <c r="S129" s="907"/>
      <c r="T129" s="908"/>
      <c r="U129" s="908"/>
      <c r="V129" s="897"/>
      <c r="W129" s="897"/>
      <c r="X129" s="897"/>
      <c r="Y129" s="897"/>
      <c r="Z129" s="897"/>
    </row>
    <row r="130" spans="1:26" ht="12.75" customHeight="1">
      <c r="A130" s="935"/>
      <c r="B130" s="897"/>
      <c r="C130" s="942"/>
      <c r="D130" s="907"/>
      <c r="E130" s="908"/>
      <c r="F130" s="908"/>
      <c r="G130" s="898"/>
      <c r="H130" s="942"/>
      <c r="I130" s="907"/>
      <c r="J130" s="908"/>
      <c r="K130" s="908"/>
      <c r="L130" s="897"/>
      <c r="M130" s="942"/>
      <c r="N130" s="907"/>
      <c r="O130" s="908"/>
      <c r="P130" s="908"/>
      <c r="Q130" s="897"/>
      <c r="R130" s="942"/>
      <c r="S130" s="907"/>
      <c r="T130" s="908"/>
      <c r="U130" s="908"/>
      <c r="V130" s="897"/>
      <c r="W130" s="897"/>
      <c r="X130" s="897"/>
      <c r="Y130" s="897"/>
      <c r="Z130" s="897"/>
    </row>
    <row r="131" spans="1:26" ht="12.75" customHeight="1">
      <c r="A131" s="935"/>
      <c r="B131" s="897"/>
      <c r="C131" s="942"/>
      <c r="D131" s="907"/>
      <c r="E131" s="908"/>
      <c r="F131" s="908"/>
      <c r="G131" s="898"/>
      <c r="H131" s="942"/>
      <c r="I131" s="907"/>
      <c r="J131" s="908"/>
      <c r="K131" s="908"/>
      <c r="L131" s="897"/>
      <c r="M131" s="942"/>
      <c r="N131" s="907"/>
      <c r="O131" s="908"/>
      <c r="P131" s="908"/>
      <c r="Q131" s="897"/>
      <c r="R131" s="942"/>
      <c r="S131" s="907"/>
      <c r="T131" s="908"/>
      <c r="U131" s="908"/>
      <c r="V131" s="897"/>
      <c r="W131" s="897"/>
      <c r="X131" s="897"/>
      <c r="Y131" s="897"/>
      <c r="Z131" s="897"/>
    </row>
    <row r="132" spans="1:26" ht="12.75" customHeight="1">
      <c r="A132" s="935"/>
      <c r="B132" s="897"/>
      <c r="C132" s="942"/>
      <c r="D132" s="907"/>
      <c r="E132" s="908"/>
      <c r="F132" s="908"/>
      <c r="G132" s="898"/>
      <c r="H132" s="942"/>
      <c r="I132" s="907"/>
      <c r="J132" s="908"/>
      <c r="K132" s="908"/>
      <c r="L132" s="897"/>
      <c r="M132" s="942"/>
      <c r="N132" s="907"/>
      <c r="O132" s="908"/>
      <c r="P132" s="908"/>
      <c r="Q132" s="897"/>
      <c r="R132" s="942"/>
      <c r="S132" s="907"/>
      <c r="T132" s="908"/>
      <c r="U132" s="908"/>
      <c r="V132" s="897"/>
      <c r="W132" s="897"/>
      <c r="X132" s="897"/>
      <c r="Y132" s="897"/>
      <c r="Z132" s="897"/>
    </row>
    <row r="133" spans="1:26" ht="12.75" customHeight="1">
      <c r="A133" s="935"/>
      <c r="B133" s="897"/>
      <c r="C133" s="942"/>
      <c r="D133" s="907"/>
      <c r="E133" s="908"/>
      <c r="F133" s="908"/>
      <c r="G133" s="898"/>
      <c r="H133" s="942"/>
      <c r="I133" s="907"/>
      <c r="J133" s="908"/>
      <c r="K133" s="908"/>
      <c r="L133" s="897"/>
      <c r="M133" s="942"/>
      <c r="N133" s="907"/>
      <c r="O133" s="908"/>
      <c r="P133" s="908"/>
      <c r="Q133" s="897"/>
      <c r="R133" s="942"/>
      <c r="S133" s="907"/>
      <c r="T133" s="908"/>
      <c r="U133" s="908"/>
      <c r="V133" s="897"/>
      <c r="W133" s="897"/>
      <c r="X133" s="897"/>
      <c r="Y133" s="897"/>
      <c r="Z133" s="897"/>
    </row>
    <row r="134" spans="1:26" ht="12.75" customHeight="1">
      <c r="A134" s="935"/>
      <c r="B134" s="897"/>
      <c r="C134" s="942"/>
      <c r="D134" s="907"/>
      <c r="E134" s="908"/>
      <c r="F134" s="908"/>
      <c r="G134" s="898"/>
      <c r="H134" s="942"/>
      <c r="I134" s="907"/>
      <c r="J134" s="908"/>
      <c r="K134" s="908"/>
      <c r="L134" s="897"/>
      <c r="M134" s="942"/>
      <c r="N134" s="907"/>
      <c r="O134" s="908"/>
      <c r="P134" s="908"/>
      <c r="Q134" s="897"/>
      <c r="R134" s="942"/>
      <c r="S134" s="907"/>
      <c r="T134" s="908"/>
      <c r="U134" s="908"/>
      <c r="V134" s="897"/>
      <c r="W134" s="897"/>
      <c r="X134" s="897"/>
      <c r="Y134" s="897"/>
      <c r="Z134" s="897"/>
    </row>
    <row r="135" spans="1:26" ht="12.75" customHeight="1">
      <c r="A135" s="935"/>
      <c r="B135" s="897"/>
      <c r="C135" s="942"/>
      <c r="D135" s="907"/>
      <c r="E135" s="908"/>
      <c r="F135" s="908"/>
      <c r="G135" s="898"/>
      <c r="H135" s="942"/>
      <c r="I135" s="907"/>
      <c r="J135" s="908"/>
      <c r="K135" s="908"/>
      <c r="L135" s="897"/>
      <c r="M135" s="942"/>
      <c r="N135" s="907"/>
      <c r="O135" s="908"/>
      <c r="P135" s="908"/>
      <c r="Q135" s="897"/>
      <c r="R135" s="942"/>
      <c r="S135" s="907"/>
      <c r="T135" s="908"/>
      <c r="U135" s="908"/>
      <c r="V135" s="897"/>
      <c r="W135" s="897"/>
      <c r="X135" s="897"/>
      <c r="Y135" s="897"/>
      <c r="Z135" s="897"/>
    </row>
    <row r="136" spans="1:26" ht="12.75" customHeight="1">
      <c r="A136" s="935"/>
      <c r="B136" s="897"/>
      <c r="C136" s="942"/>
      <c r="D136" s="907"/>
      <c r="E136" s="908"/>
      <c r="F136" s="908"/>
      <c r="G136" s="898"/>
      <c r="H136" s="942"/>
      <c r="I136" s="907"/>
      <c r="J136" s="908"/>
      <c r="K136" s="908"/>
      <c r="L136" s="897"/>
      <c r="M136" s="942"/>
      <c r="N136" s="907"/>
      <c r="O136" s="908"/>
      <c r="P136" s="908"/>
      <c r="Q136" s="897"/>
      <c r="R136" s="942"/>
      <c r="S136" s="907"/>
      <c r="T136" s="908"/>
      <c r="U136" s="908"/>
      <c r="V136" s="897"/>
      <c r="W136" s="897"/>
      <c r="X136" s="897"/>
      <c r="Y136" s="897"/>
      <c r="Z136" s="897"/>
    </row>
    <row r="137" spans="1:26" ht="12.75" customHeight="1">
      <c r="A137" s="935"/>
      <c r="B137" s="897"/>
      <c r="C137" s="942"/>
      <c r="D137" s="907"/>
      <c r="E137" s="908"/>
      <c r="F137" s="908"/>
      <c r="G137" s="898"/>
      <c r="H137" s="942"/>
      <c r="I137" s="907"/>
      <c r="J137" s="908"/>
      <c r="K137" s="908"/>
      <c r="L137" s="897"/>
      <c r="M137" s="942"/>
      <c r="N137" s="907"/>
      <c r="O137" s="908"/>
      <c r="P137" s="908"/>
      <c r="Q137" s="897"/>
      <c r="R137" s="942"/>
      <c r="S137" s="907"/>
      <c r="T137" s="908"/>
      <c r="U137" s="908"/>
      <c r="V137" s="897"/>
      <c r="W137" s="897"/>
      <c r="X137" s="897"/>
      <c r="Y137" s="897"/>
      <c r="Z137" s="897"/>
    </row>
    <row r="138" spans="1:26" ht="12.75" customHeight="1">
      <c r="A138" s="935"/>
      <c r="B138" s="897"/>
      <c r="C138" s="942"/>
      <c r="D138" s="907"/>
      <c r="E138" s="908"/>
      <c r="F138" s="908"/>
      <c r="G138" s="898"/>
      <c r="H138" s="942"/>
      <c r="I138" s="907"/>
      <c r="J138" s="908"/>
      <c r="K138" s="908"/>
      <c r="L138" s="897"/>
      <c r="M138" s="942"/>
      <c r="N138" s="907"/>
      <c r="O138" s="908"/>
      <c r="P138" s="908"/>
      <c r="Q138" s="897"/>
      <c r="R138" s="942"/>
      <c r="S138" s="907"/>
      <c r="T138" s="908"/>
      <c r="U138" s="908"/>
      <c r="V138" s="897"/>
      <c r="W138" s="897"/>
      <c r="X138" s="897"/>
      <c r="Y138" s="897"/>
      <c r="Z138" s="897"/>
    </row>
    <row r="139" spans="1:26" ht="12.75" customHeight="1">
      <c r="A139" s="935"/>
      <c r="B139" s="897"/>
      <c r="C139" s="942"/>
      <c r="D139" s="907"/>
      <c r="E139" s="908"/>
      <c r="F139" s="908"/>
      <c r="G139" s="898"/>
      <c r="H139" s="942"/>
      <c r="I139" s="907"/>
      <c r="J139" s="908"/>
      <c r="K139" s="908"/>
      <c r="L139" s="897"/>
      <c r="M139" s="942"/>
      <c r="N139" s="907"/>
      <c r="O139" s="908"/>
      <c r="P139" s="908"/>
      <c r="Q139" s="897"/>
      <c r="R139" s="942"/>
      <c r="S139" s="907"/>
      <c r="T139" s="908"/>
      <c r="U139" s="908"/>
      <c r="V139" s="897"/>
      <c r="W139" s="897"/>
      <c r="X139" s="897"/>
      <c r="Y139" s="897"/>
      <c r="Z139" s="897"/>
    </row>
    <row r="140" spans="1:26" ht="12.75" customHeight="1">
      <c r="A140" s="935"/>
      <c r="B140" s="897"/>
      <c r="C140" s="942"/>
      <c r="D140" s="907"/>
      <c r="E140" s="908"/>
      <c r="F140" s="908"/>
      <c r="G140" s="898"/>
      <c r="H140" s="942"/>
      <c r="I140" s="907"/>
      <c r="J140" s="908"/>
      <c r="K140" s="908"/>
      <c r="L140" s="897"/>
      <c r="M140" s="942"/>
      <c r="N140" s="907"/>
      <c r="O140" s="908"/>
      <c r="P140" s="908"/>
      <c r="Q140" s="897"/>
      <c r="R140" s="942"/>
      <c r="S140" s="907"/>
      <c r="T140" s="908"/>
      <c r="U140" s="908"/>
      <c r="V140" s="897"/>
      <c r="W140" s="897"/>
      <c r="X140" s="897"/>
      <c r="Y140" s="897"/>
      <c r="Z140" s="897"/>
    </row>
    <row r="141" spans="1:26" ht="12.75" customHeight="1">
      <c r="A141" s="935"/>
      <c r="B141" s="897"/>
      <c r="C141" s="942"/>
      <c r="D141" s="907"/>
      <c r="E141" s="908"/>
      <c r="F141" s="908"/>
      <c r="G141" s="898"/>
      <c r="H141" s="942"/>
      <c r="I141" s="907"/>
      <c r="J141" s="908"/>
      <c r="K141" s="908"/>
      <c r="L141" s="897"/>
      <c r="M141" s="942"/>
      <c r="N141" s="907"/>
      <c r="O141" s="908"/>
      <c r="P141" s="908"/>
      <c r="Q141" s="897"/>
      <c r="R141" s="942"/>
      <c r="S141" s="907"/>
      <c r="T141" s="908"/>
      <c r="U141" s="908"/>
      <c r="V141" s="897"/>
      <c r="W141" s="897"/>
      <c r="X141" s="897"/>
      <c r="Y141" s="897"/>
      <c r="Z141" s="897"/>
    </row>
    <row r="142" spans="1:26" ht="12.75" customHeight="1">
      <c r="A142" s="935"/>
      <c r="B142" s="897"/>
      <c r="C142" s="942"/>
      <c r="D142" s="907"/>
      <c r="E142" s="908"/>
      <c r="F142" s="908"/>
      <c r="G142" s="898"/>
      <c r="H142" s="942"/>
      <c r="I142" s="907"/>
      <c r="J142" s="908"/>
      <c r="K142" s="908"/>
      <c r="L142" s="897"/>
      <c r="M142" s="942"/>
      <c r="N142" s="907"/>
      <c r="O142" s="908"/>
      <c r="P142" s="908"/>
      <c r="Q142" s="897"/>
      <c r="R142" s="942"/>
      <c r="S142" s="907"/>
      <c r="T142" s="908"/>
      <c r="U142" s="908"/>
      <c r="V142" s="897"/>
      <c r="W142" s="897"/>
      <c r="X142" s="897"/>
      <c r="Y142" s="897"/>
      <c r="Z142" s="897"/>
    </row>
    <row r="143" spans="1:26" ht="12.75" customHeight="1">
      <c r="A143" s="935"/>
      <c r="B143" s="897"/>
      <c r="C143" s="942"/>
      <c r="D143" s="907"/>
      <c r="E143" s="908"/>
      <c r="F143" s="908"/>
      <c r="G143" s="898"/>
      <c r="H143" s="942"/>
      <c r="I143" s="907"/>
      <c r="J143" s="908"/>
      <c r="K143" s="908"/>
      <c r="L143" s="897"/>
      <c r="M143" s="942"/>
      <c r="N143" s="907"/>
      <c r="O143" s="908"/>
      <c r="P143" s="908"/>
      <c r="Q143" s="897"/>
      <c r="R143" s="942"/>
      <c r="S143" s="907"/>
      <c r="T143" s="908"/>
      <c r="U143" s="908"/>
      <c r="V143" s="897"/>
      <c r="W143" s="897"/>
      <c r="X143" s="897"/>
      <c r="Y143" s="897"/>
      <c r="Z143" s="897"/>
    </row>
    <row r="144" spans="1:26" ht="12.75" customHeight="1">
      <c r="A144" s="935"/>
      <c r="B144" s="897"/>
      <c r="C144" s="942"/>
      <c r="D144" s="907"/>
      <c r="E144" s="908"/>
      <c r="F144" s="908"/>
      <c r="G144" s="898"/>
      <c r="H144" s="942"/>
      <c r="I144" s="907"/>
      <c r="J144" s="908"/>
      <c r="K144" s="908"/>
      <c r="L144" s="897"/>
      <c r="M144" s="942"/>
      <c r="N144" s="907"/>
      <c r="O144" s="908"/>
      <c r="P144" s="908"/>
      <c r="Q144" s="897"/>
      <c r="R144" s="942"/>
      <c r="S144" s="907"/>
      <c r="T144" s="908"/>
      <c r="U144" s="908"/>
      <c r="V144" s="897"/>
      <c r="W144" s="897"/>
      <c r="X144" s="897"/>
      <c r="Y144" s="897"/>
      <c r="Z144" s="897"/>
    </row>
    <row r="145" spans="1:26" ht="12.75" customHeight="1">
      <c r="A145" s="935"/>
      <c r="B145" s="897"/>
      <c r="C145" s="942"/>
      <c r="D145" s="907"/>
      <c r="E145" s="908"/>
      <c r="F145" s="908"/>
      <c r="G145" s="898"/>
      <c r="H145" s="942"/>
      <c r="I145" s="907"/>
      <c r="J145" s="908"/>
      <c r="K145" s="908"/>
      <c r="L145" s="897"/>
      <c r="M145" s="942"/>
      <c r="N145" s="907"/>
      <c r="O145" s="908"/>
      <c r="P145" s="908"/>
      <c r="Q145" s="897"/>
      <c r="R145" s="942"/>
      <c r="S145" s="907"/>
      <c r="T145" s="908"/>
      <c r="U145" s="908"/>
      <c r="V145" s="897"/>
      <c r="W145" s="897"/>
      <c r="X145" s="897"/>
      <c r="Y145" s="897"/>
      <c r="Z145" s="897"/>
    </row>
    <row r="146" spans="1:26" ht="12.75" customHeight="1">
      <c r="A146" s="935"/>
      <c r="B146" s="897"/>
      <c r="C146" s="942"/>
      <c r="D146" s="907"/>
      <c r="E146" s="908"/>
      <c r="F146" s="908"/>
      <c r="G146" s="898"/>
      <c r="H146" s="942"/>
      <c r="I146" s="907"/>
      <c r="J146" s="908"/>
      <c r="K146" s="908"/>
      <c r="L146" s="897"/>
      <c r="M146" s="942"/>
      <c r="N146" s="907"/>
      <c r="O146" s="908"/>
      <c r="P146" s="908"/>
      <c r="Q146" s="897"/>
      <c r="R146" s="942"/>
      <c r="S146" s="907"/>
      <c r="T146" s="908"/>
      <c r="U146" s="908"/>
      <c r="V146" s="897"/>
      <c r="W146" s="897"/>
      <c r="X146" s="897"/>
      <c r="Y146" s="897"/>
      <c r="Z146" s="897"/>
    </row>
    <row r="147" spans="1:26" ht="12.75" customHeight="1">
      <c r="A147" s="935"/>
      <c r="B147" s="897"/>
      <c r="C147" s="942"/>
      <c r="D147" s="907"/>
      <c r="E147" s="908"/>
      <c r="F147" s="908"/>
      <c r="G147" s="898"/>
      <c r="H147" s="942"/>
      <c r="I147" s="907"/>
      <c r="J147" s="908"/>
      <c r="K147" s="908"/>
      <c r="L147" s="897"/>
      <c r="M147" s="942"/>
      <c r="N147" s="907"/>
      <c r="O147" s="908"/>
      <c r="P147" s="908"/>
      <c r="Q147" s="897"/>
      <c r="R147" s="942"/>
      <c r="S147" s="907"/>
      <c r="T147" s="908"/>
      <c r="U147" s="908"/>
      <c r="V147" s="897"/>
      <c r="W147" s="897"/>
      <c r="X147" s="897"/>
      <c r="Y147" s="897"/>
      <c r="Z147" s="897"/>
    </row>
    <row r="148" spans="1:26" ht="12.75" customHeight="1">
      <c r="A148" s="935"/>
      <c r="B148" s="897"/>
      <c r="C148" s="942"/>
      <c r="D148" s="907"/>
      <c r="E148" s="908"/>
      <c r="F148" s="908"/>
      <c r="G148" s="898"/>
      <c r="H148" s="942"/>
      <c r="I148" s="907"/>
      <c r="J148" s="908"/>
      <c r="K148" s="908"/>
      <c r="L148" s="897"/>
      <c r="M148" s="942"/>
      <c r="N148" s="907"/>
      <c r="O148" s="908"/>
      <c r="P148" s="908"/>
      <c r="Q148" s="897"/>
      <c r="R148" s="942"/>
      <c r="S148" s="907"/>
      <c r="T148" s="908"/>
      <c r="U148" s="908"/>
      <c r="V148" s="897"/>
      <c r="W148" s="897"/>
      <c r="X148" s="897"/>
      <c r="Y148" s="897"/>
      <c r="Z148" s="897"/>
    </row>
    <row r="149" spans="1:26" ht="12.75" customHeight="1">
      <c r="A149" s="935"/>
      <c r="B149" s="897"/>
      <c r="C149" s="942"/>
      <c r="D149" s="907"/>
      <c r="E149" s="908"/>
      <c r="F149" s="908"/>
      <c r="G149" s="898"/>
      <c r="H149" s="942"/>
      <c r="I149" s="907"/>
      <c r="J149" s="908"/>
      <c r="K149" s="908"/>
      <c r="L149" s="897"/>
      <c r="M149" s="942"/>
      <c r="N149" s="907"/>
      <c r="O149" s="908"/>
      <c r="P149" s="908"/>
      <c r="Q149" s="897"/>
      <c r="R149" s="942"/>
      <c r="S149" s="907"/>
      <c r="T149" s="908"/>
      <c r="U149" s="908"/>
      <c r="V149" s="897"/>
      <c r="W149" s="897"/>
      <c r="X149" s="897"/>
      <c r="Y149" s="897"/>
      <c r="Z149" s="897"/>
    </row>
    <row r="150" spans="1:26" ht="12.75" customHeight="1">
      <c r="A150" s="935"/>
      <c r="B150" s="897"/>
      <c r="C150" s="942"/>
      <c r="D150" s="907"/>
      <c r="E150" s="908"/>
      <c r="F150" s="908"/>
      <c r="G150" s="898"/>
      <c r="H150" s="942"/>
      <c r="I150" s="907"/>
      <c r="J150" s="908"/>
      <c r="K150" s="908"/>
      <c r="L150" s="897"/>
      <c r="M150" s="942"/>
      <c r="N150" s="907"/>
      <c r="O150" s="908"/>
      <c r="P150" s="908"/>
      <c r="Q150" s="897"/>
      <c r="R150" s="942"/>
      <c r="S150" s="907"/>
      <c r="T150" s="908"/>
      <c r="U150" s="908"/>
      <c r="V150" s="897"/>
      <c r="W150" s="897"/>
      <c r="X150" s="897"/>
      <c r="Y150" s="897"/>
      <c r="Z150" s="897"/>
    </row>
    <row r="151" spans="1:26" ht="12.75" customHeight="1">
      <c r="A151" s="935"/>
      <c r="B151" s="897"/>
      <c r="C151" s="942"/>
      <c r="D151" s="907"/>
      <c r="E151" s="908"/>
      <c r="F151" s="908"/>
      <c r="G151" s="898"/>
      <c r="H151" s="942"/>
      <c r="I151" s="907"/>
      <c r="J151" s="908"/>
      <c r="K151" s="908"/>
      <c r="L151" s="897"/>
      <c r="M151" s="942"/>
      <c r="N151" s="907"/>
      <c r="O151" s="908"/>
      <c r="P151" s="908"/>
      <c r="Q151" s="897"/>
      <c r="R151" s="942"/>
      <c r="S151" s="907"/>
      <c r="T151" s="908"/>
      <c r="U151" s="908"/>
      <c r="V151" s="897"/>
      <c r="W151" s="897"/>
      <c r="X151" s="897"/>
      <c r="Y151" s="897"/>
      <c r="Z151" s="897"/>
    </row>
    <row r="152" spans="1:26" ht="12.75" customHeight="1">
      <c r="A152" s="935"/>
      <c r="B152" s="897"/>
      <c r="C152" s="942"/>
      <c r="D152" s="907"/>
      <c r="E152" s="908"/>
      <c r="F152" s="908"/>
      <c r="G152" s="898"/>
      <c r="H152" s="942"/>
      <c r="I152" s="907"/>
      <c r="J152" s="908"/>
      <c r="K152" s="908"/>
      <c r="L152" s="897"/>
      <c r="M152" s="942"/>
      <c r="N152" s="907"/>
      <c r="O152" s="908"/>
      <c r="P152" s="908"/>
      <c r="Q152" s="897"/>
      <c r="R152" s="942"/>
      <c r="S152" s="907"/>
      <c r="T152" s="908"/>
      <c r="U152" s="908"/>
      <c r="V152" s="897"/>
      <c r="W152" s="897"/>
      <c r="X152" s="897"/>
      <c r="Y152" s="897"/>
      <c r="Z152" s="897"/>
    </row>
    <row r="153" spans="1:26" ht="12.75" customHeight="1">
      <c r="A153" s="935"/>
      <c r="B153" s="897"/>
      <c r="C153" s="942"/>
      <c r="D153" s="907"/>
      <c r="E153" s="908"/>
      <c r="F153" s="908"/>
      <c r="G153" s="898"/>
      <c r="H153" s="942"/>
      <c r="I153" s="907"/>
      <c r="J153" s="908"/>
      <c r="K153" s="908"/>
      <c r="L153" s="897"/>
      <c r="M153" s="942"/>
      <c r="N153" s="907"/>
      <c r="O153" s="908"/>
      <c r="P153" s="908"/>
      <c r="Q153" s="897"/>
      <c r="R153" s="942"/>
      <c r="S153" s="907"/>
      <c r="T153" s="908"/>
      <c r="U153" s="908"/>
      <c r="V153" s="897"/>
      <c r="W153" s="897"/>
      <c r="X153" s="897"/>
      <c r="Y153" s="897"/>
      <c r="Z153" s="897"/>
    </row>
    <row r="154" spans="1:26" ht="12.75" customHeight="1">
      <c r="A154" s="935"/>
      <c r="B154" s="897"/>
      <c r="C154" s="942"/>
      <c r="D154" s="907"/>
      <c r="E154" s="908"/>
      <c r="F154" s="908"/>
      <c r="G154" s="898"/>
      <c r="H154" s="942"/>
      <c r="I154" s="907"/>
      <c r="J154" s="908"/>
      <c r="K154" s="908"/>
      <c r="L154" s="897"/>
      <c r="M154" s="942"/>
      <c r="N154" s="907"/>
      <c r="O154" s="908"/>
      <c r="P154" s="908"/>
      <c r="Q154" s="897"/>
      <c r="R154" s="942"/>
      <c r="S154" s="907"/>
      <c r="T154" s="908"/>
      <c r="U154" s="908"/>
      <c r="V154" s="897"/>
      <c r="W154" s="897"/>
      <c r="X154" s="897"/>
      <c r="Y154" s="897"/>
      <c r="Z154" s="897"/>
    </row>
    <row r="155" spans="1:26" ht="12.75" customHeight="1">
      <c r="A155" s="935"/>
      <c r="B155" s="897"/>
      <c r="C155" s="942"/>
      <c r="D155" s="907"/>
      <c r="E155" s="908"/>
      <c r="F155" s="908"/>
      <c r="G155" s="898"/>
      <c r="H155" s="942"/>
      <c r="I155" s="907"/>
      <c r="J155" s="908"/>
      <c r="K155" s="908"/>
      <c r="L155" s="897"/>
      <c r="M155" s="942"/>
      <c r="N155" s="907"/>
      <c r="O155" s="908"/>
      <c r="P155" s="908"/>
      <c r="Q155" s="897"/>
      <c r="R155" s="942"/>
      <c r="S155" s="907"/>
      <c r="T155" s="908"/>
      <c r="U155" s="908"/>
      <c r="V155" s="897"/>
      <c r="W155" s="897"/>
      <c r="X155" s="897"/>
      <c r="Y155" s="897"/>
      <c r="Z155" s="897"/>
    </row>
    <row r="156" spans="1:26" ht="12.75" customHeight="1">
      <c r="A156" s="935"/>
      <c r="B156" s="897"/>
      <c r="C156" s="942"/>
      <c r="D156" s="907"/>
      <c r="E156" s="908"/>
      <c r="F156" s="908"/>
      <c r="G156" s="898"/>
      <c r="H156" s="942"/>
      <c r="I156" s="907"/>
      <c r="J156" s="908"/>
      <c r="K156" s="908"/>
      <c r="L156" s="897"/>
      <c r="M156" s="942"/>
      <c r="N156" s="907"/>
      <c r="O156" s="908"/>
      <c r="P156" s="908"/>
      <c r="Q156" s="897"/>
      <c r="R156" s="942"/>
      <c r="S156" s="907"/>
      <c r="T156" s="908"/>
      <c r="U156" s="908"/>
      <c r="V156" s="897"/>
      <c r="W156" s="897"/>
      <c r="X156" s="897"/>
      <c r="Y156" s="897"/>
      <c r="Z156" s="897"/>
    </row>
    <row r="157" spans="1:26" ht="12.75" customHeight="1">
      <c r="A157" s="935"/>
      <c r="B157" s="897"/>
      <c r="C157" s="942"/>
      <c r="D157" s="907"/>
      <c r="E157" s="908"/>
      <c r="F157" s="908"/>
      <c r="G157" s="898"/>
      <c r="H157" s="942"/>
      <c r="I157" s="907"/>
      <c r="J157" s="908"/>
      <c r="K157" s="908"/>
      <c r="L157" s="897"/>
      <c r="M157" s="942"/>
      <c r="N157" s="907"/>
      <c r="O157" s="908"/>
      <c r="P157" s="908"/>
      <c r="Q157" s="897"/>
      <c r="R157" s="942"/>
      <c r="S157" s="907"/>
      <c r="T157" s="908"/>
      <c r="U157" s="908"/>
      <c r="V157" s="897"/>
      <c r="W157" s="897"/>
      <c r="X157" s="897"/>
      <c r="Y157" s="897"/>
      <c r="Z157" s="897"/>
    </row>
    <row r="158" spans="1:26" ht="12.75" customHeight="1">
      <c r="A158" s="935"/>
      <c r="B158" s="897"/>
      <c r="C158" s="942"/>
      <c r="D158" s="907"/>
      <c r="E158" s="908"/>
      <c r="F158" s="908"/>
      <c r="G158" s="898"/>
      <c r="H158" s="942"/>
      <c r="I158" s="907"/>
      <c r="J158" s="908"/>
      <c r="K158" s="908"/>
      <c r="L158" s="897"/>
      <c r="M158" s="942"/>
      <c r="N158" s="907"/>
      <c r="O158" s="908"/>
      <c r="P158" s="908"/>
      <c r="Q158" s="897"/>
      <c r="R158" s="942"/>
      <c r="S158" s="907"/>
      <c r="T158" s="908"/>
      <c r="U158" s="908"/>
      <c r="V158" s="897"/>
      <c r="W158" s="897"/>
      <c r="X158" s="897"/>
      <c r="Y158" s="897"/>
      <c r="Z158" s="897"/>
    </row>
    <row r="159" spans="1:26" ht="12.75" customHeight="1">
      <c r="A159" s="935"/>
      <c r="B159" s="897"/>
      <c r="C159" s="942"/>
      <c r="D159" s="907"/>
      <c r="E159" s="908"/>
      <c r="F159" s="908"/>
      <c r="G159" s="898"/>
      <c r="H159" s="942"/>
      <c r="I159" s="907"/>
      <c r="J159" s="908"/>
      <c r="K159" s="908"/>
      <c r="L159" s="897"/>
      <c r="M159" s="942"/>
      <c r="N159" s="907"/>
      <c r="O159" s="908"/>
      <c r="P159" s="908"/>
      <c r="Q159" s="897"/>
      <c r="R159" s="942"/>
      <c r="S159" s="907"/>
      <c r="T159" s="908"/>
      <c r="U159" s="908"/>
      <c r="V159" s="897"/>
      <c r="W159" s="897"/>
      <c r="X159" s="897"/>
      <c r="Y159" s="897"/>
      <c r="Z159" s="897"/>
    </row>
    <row r="160" spans="1:26" ht="12.75" customHeight="1">
      <c r="A160" s="935"/>
      <c r="B160" s="897"/>
      <c r="C160" s="942"/>
      <c r="D160" s="907"/>
      <c r="E160" s="908"/>
      <c r="F160" s="908"/>
      <c r="G160" s="898"/>
      <c r="H160" s="942"/>
      <c r="I160" s="907"/>
      <c r="J160" s="908"/>
      <c r="K160" s="908"/>
      <c r="L160" s="897"/>
      <c r="M160" s="942"/>
      <c r="N160" s="907"/>
      <c r="O160" s="908"/>
      <c r="P160" s="908"/>
      <c r="Q160" s="897"/>
      <c r="R160" s="942"/>
      <c r="S160" s="907"/>
      <c r="T160" s="908"/>
      <c r="U160" s="908"/>
      <c r="V160" s="897"/>
      <c r="W160" s="897"/>
      <c r="X160" s="897"/>
      <c r="Y160" s="897"/>
      <c r="Z160" s="897"/>
    </row>
    <row r="161" spans="1:26" ht="12.75" customHeight="1">
      <c r="A161" s="935"/>
      <c r="B161" s="897"/>
      <c r="C161" s="942"/>
      <c r="D161" s="907"/>
      <c r="E161" s="908"/>
      <c r="F161" s="908"/>
      <c r="G161" s="898"/>
      <c r="H161" s="942"/>
      <c r="I161" s="907"/>
      <c r="J161" s="908"/>
      <c r="K161" s="908"/>
      <c r="L161" s="897"/>
      <c r="M161" s="942"/>
      <c r="N161" s="907"/>
      <c r="O161" s="908"/>
      <c r="P161" s="908"/>
      <c r="Q161" s="897"/>
      <c r="R161" s="942"/>
      <c r="S161" s="907"/>
      <c r="T161" s="908"/>
      <c r="U161" s="908"/>
      <c r="V161" s="897"/>
      <c r="W161" s="897"/>
      <c r="X161" s="897"/>
      <c r="Y161" s="897"/>
      <c r="Z161" s="897"/>
    </row>
    <row r="162" spans="1:26" ht="12.75" customHeight="1">
      <c r="A162" s="935"/>
      <c r="B162" s="897"/>
      <c r="C162" s="942"/>
      <c r="D162" s="907"/>
      <c r="E162" s="908"/>
      <c r="F162" s="908"/>
      <c r="G162" s="898"/>
      <c r="H162" s="942"/>
      <c r="I162" s="907"/>
      <c r="J162" s="908"/>
      <c r="K162" s="908"/>
      <c r="L162" s="897"/>
      <c r="M162" s="942"/>
      <c r="N162" s="907"/>
      <c r="O162" s="908"/>
      <c r="P162" s="908"/>
      <c r="Q162" s="897"/>
      <c r="R162" s="942"/>
      <c r="S162" s="907"/>
      <c r="T162" s="908"/>
      <c r="U162" s="908"/>
      <c r="V162" s="897"/>
      <c r="W162" s="897"/>
      <c r="X162" s="897"/>
      <c r="Y162" s="897"/>
      <c r="Z162" s="897"/>
    </row>
    <row r="163" spans="1:26" ht="12.75" customHeight="1">
      <c r="A163" s="935"/>
      <c r="B163" s="897"/>
      <c r="C163" s="942"/>
      <c r="D163" s="907"/>
      <c r="E163" s="908"/>
      <c r="F163" s="908"/>
      <c r="G163" s="898"/>
      <c r="H163" s="942"/>
      <c r="I163" s="907"/>
      <c r="J163" s="908"/>
      <c r="K163" s="908"/>
      <c r="L163" s="897"/>
      <c r="M163" s="942"/>
      <c r="N163" s="907"/>
      <c r="O163" s="908"/>
      <c r="P163" s="908"/>
      <c r="Q163" s="897"/>
      <c r="R163" s="942"/>
      <c r="S163" s="907"/>
      <c r="T163" s="908"/>
      <c r="U163" s="908"/>
      <c r="V163" s="897"/>
      <c r="W163" s="897"/>
      <c r="X163" s="897"/>
      <c r="Y163" s="897"/>
      <c r="Z163" s="897"/>
    </row>
    <row r="164" spans="1:26" ht="12.75" customHeight="1">
      <c r="A164" s="935"/>
      <c r="B164" s="897"/>
      <c r="C164" s="942"/>
      <c r="D164" s="907"/>
      <c r="E164" s="908"/>
      <c r="F164" s="908"/>
      <c r="G164" s="898"/>
      <c r="H164" s="942"/>
      <c r="I164" s="907"/>
      <c r="J164" s="908"/>
      <c r="K164" s="908"/>
      <c r="L164" s="897"/>
      <c r="M164" s="942"/>
      <c r="N164" s="907"/>
      <c r="O164" s="908"/>
      <c r="P164" s="908"/>
      <c r="Q164" s="897"/>
      <c r="R164" s="942"/>
      <c r="S164" s="907"/>
      <c r="T164" s="908"/>
      <c r="U164" s="908"/>
      <c r="V164" s="897"/>
      <c r="W164" s="897"/>
      <c r="X164" s="897"/>
      <c r="Y164" s="897"/>
      <c r="Z164" s="897"/>
    </row>
    <row r="165" spans="1:26" ht="12.75" customHeight="1">
      <c r="A165" s="935"/>
      <c r="B165" s="897"/>
      <c r="C165" s="942"/>
      <c r="D165" s="907"/>
      <c r="E165" s="908"/>
      <c r="F165" s="908"/>
      <c r="G165" s="898"/>
      <c r="H165" s="942"/>
      <c r="I165" s="907"/>
      <c r="J165" s="908"/>
      <c r="K165" s="908"/>
      <c r="L165" s="897"/>
      <c r="M165" s="942"/>
      <c r="N165" s="907"/>
      <c r="O165" s="908"/>
      <c r="P165" s="908"/>
      <c r="Q165" s="897"/>
      <c r="R165" s="942"/>
      <c r="S165" s="907"/>
      <c r="T165" s="908"/>
      <c r="U165" s="908"/>
      <c r="V165" s="897"/>
      <c r="W165" s="897"/>
      <c r="X165" s="897"/>
      <c r="Y165" s="897"/>
      <c r="Z165" s="897"/>
    </row>
    <row r="166" spans="1:26" ht="12.75" customHeight="1">
      <c r="A166" s="935"/>
      <c r="B166" s="897"/>
      <c r="C166" s="942"/>
      <c r="D166" s="907"/>
      <c r="E166" s="908"/>
      <c r="F166" s="908"/>
      <c r="G166" s="898"/>
      <c r="H166" s="942"/>
      <c r="I166" s="907"/>
      <c r="J166" s="908"/>
      <c r="K166" s="908"/>
      <c r="L166" s="897"/>
      <c r="M166" s="942"/>
      <c r="N166" s="907"/>
      <c r="O166" s="908"/>
      <c r="P166" s="908"/>
      <c r="Q166" s="897"/>
      <c r="R166" s="942"/>
      <c r="S166" s="907"/>
      <c r="T166" s="908"/>
      <c r="U166" s="908"/>
      <c r="V166" s="897"/>
      <c r="W166" s="897"/>
      <c r="X166" s="897"/>
      <c r="Y166" s="897"/>
      <c r="Z166" s="897"/>
    </row>
    <row r="167" spans="1:26" ht="12.75" customHeight="1">
      <c r="A167" s="935"/>
      <c r="B167" s="897"/>
      <c r="C167" s="942"/>
      <c r="D167" s="907"/>
      <c r="E167" s="908"/>
      <c r="F167" s="908"/>
      <c r="G167" s="898"/>
      <c r="H167" s="942"/>
      <c r="I167" s="907"/>
      <c r="J167" s="908"/>
      <c r="K167" s="908"/>
      <c r="L167" s="897"/>
      <c r="M167" s="942"/>
      <c r="N167" s="907"/>
      <c r="O167" s="908"/>
      <c r="P167" s="908"/>
      <c r="Q167" s="897"/>
      <c r="R167" s="942"/>
      <c r="S167" s="907"/>
      <c r="T167" s="908"/>
      <c r="U167" s="908"/>
      <c r="V167" s="897"/>
      <c r="W167" s="897"/>
      <c r="X167" s="897"/>
      <c r="Y167" s="897"/>
      <c r="Z167" s="897"/>
    </row>
    <row r="168" spans="1:26" ht="12.75" customHeight="1">
      <c r="A168" s="935"/>
      <c r="B168" s="897"/>
      <c r="C168" s="942"/>
      <c r="D168" s="907"/>
      <c r="E168" s="908"/>
      <c r="F168" s="908"/>
      <c r="G168" s="898"/>
      <c r="H168" s="942"/>
      <c r="I168" s="907"/>
      <c r="J168" s="908"/>
      <c r="K168" s="908"/>
      <c r="L168" s="897"/>
      <c r="M168" s="942"/>
      <c r="N168" s="907"/>
      <c r="O168" s="908"/>
      <c r="P168" s="908"/>
      <c r="Q168" s="897"/>
      <c r="R168" s="942"/>
      <c r="S168" s="907"/>
      <c r="T168" s="908"/>
      <c r="U168" s="908"/>
      <c r="V168" s="897"/>
      <c r="W168" s="897"/>
      <c r="X168" s="897"/>
      <c r="Y168" s="897"/>
      <c r="Z168" s="897"/>
    </row>
    <row r="169" spans="1:26" ht="12.75" customHeight="1">
      <c r="A169" s="935"/>
      <c r="B169" s="897"/>
      <c r="C169" s="942"/>
      <c r="D169" s="907"/>
      <c r="E169" s="908"/>
      <c r="F169" s="908"/>
      <c r="G169" s="898"/>
      <c r="H169" s="942"/>
      <c r="I169" s="907"/>
      <c r="J169" s="908"/>
      <c r="K169" s="908"/>
      <c r="L169" s="897"/>
      <c r="M169" s="942"/>
      <c r="N169" s="907"/>
      <c r="O169" s="908"/>
      <c r="P169" s="908"/>
      <c r="Q169" s="897"/>
      <c r="R169" s="942"/>
      <c r="S169" s="907"/>
      <c r="T169" s="908"/>
      <c r="U169" s="908"/>
      <c r="V169" s="897"/>
      <c r="W169" s="897"/>
      <c r="X169" s="897"/>
      <c r="Y169" s="897"/>
      <c r="Z169" s="897"/>
    </row>
    <row r="170" spans="1:26" ht="12.75" customHeight="1">
      <c r="A170" s="935"/>
      <c r="B170" s="897"/>
      <c r="C170" s="942"/>
      <c r="D170" s="907"/>
      <c r="E170" s="908"/>
      <c r="F170" s="908"/>
      <c r="G170" s="898"/>
      <c r="H170" s="942"/>
      <c r="I170" s="907"/>
      <c r="J170" s="908"/>
      <c r="K170" s="908"/>
      <c r="L170" s="897"/>
      <c r="M170" s="942"/>
      <c r="N170" s="907"/>
      <c r="O170" s="908"/>
      <c r="P170" s="908"/>
      <c r="Q170" s="897"/>
      <c r="R170" s="942"/>
      <c r="S170" s="907"/>
      <c r="T170" s="908"/>
      <c r="U170" s="908"/>
      <c r="V170" s="897"/>
      <c r="W170" s="897"/>
      <c r="X170" s="897"/>
      <c r="Y170" s="897"/>
      <c r="Z170" s="897"/>
    </row>
    <row r="171" spans="1:26" ht="12.75" customHeight="1">
      <c r="A171" s="935"/>
      <c r="B171" s="897"/>
      <c r="C171" s="942"/>
      <c r="D171" s="907"/>
      <c r="E171" s="908"/>
      <c r="F171" s="908"/>
      <c r="G171" s="898"/>
      <c r="H171" s="942"/>
      <c r="I171" s="907"/>
      <c r="J171" s="908"/>
      <c r="K171" s="908"/>
      <c r="L171" s="897"/>
      <c r="M171" s="942"/>
      <c r="N171" s="907"/>
      <c r="O171" s="908"/>
      <c r="P171" s="908"/>
      <c r="Q171" s="897"/>
      <c r="R171" s="942"/>
      <c r="S171" s="907"/>
      <c r="T171" s="908"/>
      <c r="U171" s="908"/>
      <c r="V171" s="897"/>
      <c r="W171" s="897"/>
      <c r="X171" s="897"/>
      <c r="Y171" s="897"/>
      <c r="Z171" s="897"/>
    </row>
    <row r="172" spans="1:26" ht="12.75" customHeight="1">
      <c r="A172" s="935"/>
      <c r="B172" s="897"/>
      <c r="C172" s="942"/>
      <c r="D172" s="907"/>
      <c r="E172" s="908"/>
      <c r="F172" s="908"/>
      <c r="G172" s="898"/>
      <c r="H172" s="942"/>
      <c r="I172" s="907"/>
      <c r="J172" s="908"/>
      <c r="K172" s="908"/>
      <c r="L172" s="897"/>
      <c r="M172" s="942"/>
      <c r="N172" s="907"/>
      <c r="O172" s="908"/>
      <c r="P172" s="908"/>
      <c r="Q172" s="897"/>
      <c r="R172" s="942"/>
      <c r="S172" s="907"/>
      <c r="T172" s="908"/>
      <c r="U172" s="908"/>
      <c r="V172" s="897"/>
      <c r="W172" s="897"/>
      <c r="X172" s="897"/>
      <c r="Y172" s="897"/>
      <c r="Z172" s="897"/>
    </row>
    <row r="173" spans="1:26" ht="12.75" customHeight="1">
      <c r="A173" s="935"/>
      <c r="B173" s="897"/>
      <c r="C173" s="942"/>
      <c r="D173" s="907"/>
      <c r="E173" s="908"/>
      <c r="F173" s="908"/>
      <c r="G173" s="898"/>
      <c r="H173" s="942"/>
      <c r="I173" s="907"/>
      <c r="J173" s="908"/>
      <c r="K173" s="908"/>
      <c r="L173" s="897"/>
      <c r="M173" s="942"/>
      <c r="N173" s="907"/>
      <c r="O173" s="908"/>
      <c r="P173" s="908"/>
      <c r="Q173" s="897"/>
      <c r="R173" s="942"/>
      <c r="S173" s="907"/>
      <c r="T173" s="908"/>
      <c r="U173" s="908"/>
      <c r="V173" s="897"/>
      <c r="W173" s="897"/>
      <c r="X173" s="897"/>
      <c r="Y173" s="897"/>
      <c r="Z173" s="897"/>
    </row>
    <row r="174" spans="1:26" ht="12.75" customHeight="1">
      <c r="A174" s="935"/>
      <c r="B174" s="897"/>
      <c r="C174" s="942"/>
      <c r="D174" s="907"/>
      <c r="E174" s="908"/>
      <c r="F174" s="908"/>
      <c r="G174" s="898"/>
      <c r="H174" s="942"/>
      <c r="I174" s="907"/>
      <c r="J174" s="908"/>
      <c r="K174" s="908"/>
      <c r="L174" s="897"/>
      <c r="M174" s="942"/>
      <c r="N174" s="907"/>
      <c r="O174" s="908"/>
      <c r="P174" s="908"/>
      <c r="Q174" s="897"/>
      <c r="R174" s="942"/>
      <c r="S174" s="907"/>
      <c r="T174" s="908"/>
      <c r="U174" s="908"/>
      <c r="V174" s="897"/>
      <c r="W174" s="897"/>
      <c r="X174" s="897"/>
      <c r="Y174" s="897"/>
      <c r="Z174" s="897"/>
    </row>
    <row r="175" spans="1:26" ht="12.75" customHeight="1">
      <c r="A175" s="935"/>
      <c r="B175" s="897"/>
      <c r="C175" s="942"/>
      <c r="D175" s="907"/>
      <c r="E175" s="908"/>
      <c r="F175" s="908"/>
      <c r="G175" s="898"/>
      <c r="H175" s="942"/>
      <c r="I175" s="907"/>
      <c r="J175" s="908"/>
      <c r="K175" s="908"/>
      <c r="L175" s="897"/>
      <c r="M175" s="942"/>
      <c r="N175" s="907"/>
      <c r="O175" s="908"/>
      <c r="P175" s="908"/>
      <c r="Q175" s="897"/>
      <c r="R175" s="942"/>
      <c r="S175" s="907"/>
      <c r="T175" s="908"/>
      <c r="U175" s="908"/>
      <c r="V175" s="897"/>
      <c r="W175" s="897"/>
      <c r="X175" s="897"/>
      <c r="Y175" s="897"/>
      <c r="Z175" s="897"/>
    </row>
    <row r="176" spans="1:26" ht="12.75" customHeight="1">
      <c r="A176" s="935"/>
      <c r="B176" s="897"/>
      <c r="C176" s="942"/>
      <c r="D176" s="907"/>
      <c r="E176" s="908"/>
      <c r="F176" s="908"/>
      <c r="G176" s="898"/>
      <c r="H176" s="942"/>
      <c r="I176" s="907"/>
      <c r="J176" s="908"/>
      <c r="K176" s="908"/>
      <c r="L176" s="897"/>
      <c r="M176" s="942"/>
      <c r="N176" s="907"/>
      <c r="O176" s="908"/>
      <c r="P176" s="908"/>
      <c r="Q176" s="897"/>
      <c r="R176" s="942"/>
      <c r="S176" s="907"/>
      <c r="T176" s="908"/>
      <c r="U176" s="908"/>
      <c r="V176" s="897"/>
      <c r="W176" s="897"/>
      <c r="X176" s="897"/>
      <c r="Y176" s="897"/>
      <c r="Z176" s="897"/>
    </row>
    <row r="177" spans="1:26" ht="12.75" customHeight="1">
      <c r="A177" s="935"/>
      <c r="B177" s="897"/>
      <c r="C177" s="942"/>
      <c r="D177" s="907"/>
      <c r="E177" s="908"/>
      <c r="F177" s="908"/>
      <c r="G177" s="898"/>
      <c r="H177" s="942"/>
      <c r="I177" s="907"/>
      <c r="J177" s="908"/>
      <c r="K177" s="908"/>
      <c r="L177" s="897"/>
      <c r="M177" s="942"/>
      <c r="N177" s="907"/>
      <c r="O177" s="908"/>
      <c r="P177" s="908"/>
      <c r="Q177" s="897"/>
      <c r="R177" s="942"/>
      <c r="S177" s="907"/>
      <c r="T177" s="908"/>
      <c r="U177" s="908"/>
      <c r="V177" s="897"/>
      <c r="W177" s="897"/>
      <c r="X177" s="897"/>
      <c r="Y177" s="897"/>
      <c r="Z177" s="897"/>
    </row>
    <row r="178" spans="1:26" ht="12.75" customHeight="1">
      <c r="A178" s="935"/>
      <c r="B178" s="897"/>
      <c r="C178" s="942"/>
      <c r="D178" s="907"/>
      <c r="E178" s="908"/>
      <c r="F178" s="908"/>
      <c r="G178" s="898"/>
      <c r="H178" s="942"/>
      <c r="I178" s="907"/>
      <c r="J178" s="908"/>
      <c r="K178" s="908"/>
      <c r="L178" s="897"/>
      <c r="M178" s="942"/>
      <c r="N178" s="907"/>
      <c r="O178" s="908"/>
      <c r="P178" s="908"/>
      <c r="Q178" s="897"/>
      <c r="R178" s="942"/>
      <c r="S178" s="907"/>
      <c r="T178" s="908"/>
      <c r="U178" s="908"/>
      <c r="V178" s="897"/>
      <c r="W178" s="897"/>
      <c r="X178" s="897"/>
      <c r="Y178" s="897"/>
      <c r="Z178" s="897"/>
    </row>
    <row r="179" spans="1:26" ht="12.75" customHeight="1">
      <c r="A179" s="935"/>
      <c r="B179" s="897"/>
      <c r="C179" s="942"/>
      <c r="D179" s="907"/>
      <c r="E179" s="908"/>
      <c r="F179" s="908"/>
      <c r="G179" s="898"/>
      <c r="H179" s="942"/>
      <c r="I179" s="907"/>
      <c r="J179" s="908"/>
      <c r="K179" s="908"/>
      <c r="L179" s="897"/>
      <c r="M179" s="942"/>
      <c r="N179" s="907"/>
      <c r="O179" s="908"/>
      <c r="P179" s="908"/>
      <c r="Q179" s="897"/>
      <c r="R179" s="942"/>
      <c r="S179" s="907"/>
      <c r="T179" s="908"/>
      <c r="U179" s="908"/>
      <c r="V179" s="897"/>
      <c r="W179" s="897"/>
      <c r="X179" s="897"/>
      <c r="Y179" s="897"/>
      <c r="Z179" s="897"/>
    </row>
    <row r="180" spans="1:26" ht="12.75" customHeight="1">
      <c r="A180" s="935"/>
      <c r="B180" s="897"/>
      <c r="C180" s="942"/>
      <c r="D180" s="907"/>
      <c r="E180" s="908"/>
      <c r="F180" s="908"/>
      <c r="G180" s="898"/>
      <c r="H180" s="942"/>
      <c r="I180" s="907"/>
      <c r="J180" s="908"/>
      <c r="K180" s="908"/>
      <c r="L180" s="897"/>
      <c r="M180" s="942"/>
      <c r="N180" s="907"/>
      <c r="O180" s="908"/>
      <c r="P180" s="908"/>
      <c r="Q180" s="897"/>
      <c r="R180" s="942"/>
      <c r="S180" s="907"/>
      <c r="T180" s="908"/>
      <c r="U180" s="908"/>
      <c r="V180" s="897"/>
      <c r="W180" s="897"/>
      <c r="X180" s="897"/>
      <c r="Y180" s="897"/>
      <c r="Z180" s="897"/>
    </row>
    <row r="181" spans="1:26" ht="12.75" customHeight="1">
      <c r="A181" s="935"/>
      <c r="B181" s="897"/>
      <c r="C181" s="942"/>
      <c r="D181" s="907"/>
      <c r="E181" s="908"/>
      <c r="F181" s="908"/>
      <c r="G181" s="898"/>
      <c r="H181" s="942"/>
      <c r="I181" s="907"/>
      <c r="J181" s="908"/>
      <c r="K181" s="908"/>
      <c r="L181" s="897"/>
      <c r="M181" s="942"/>
      <c r="N181" s="907"/>
      <c r="O181" s="908"/>
      <c r="P181" s="908"/>
      <c r="Q181" s="897"/>
      <c r="R181" s="942"/>
      <c r="S181" s="907"/>
      <c r="T181" s="908"/>
      <c r="U181" s="908"/>
      <c r="V181" s="897"/>
      <c r="W181" s="897"/>
      <c r="X181" s="897"/>
      <c r="Y181" s="897"/>
      <c r="Z181" s="897"/>
    </row>
    <row r="182" spans="1:26" ht="12.75" customHeight="1">
      <c r="A182" s="935"/>
      <c r="B182" s="897"/>
      <c r="C182" s="942"/>
      <c r="D182" s="907"/>
      <c r="E182" s="908"/>
      <c r="F182" s="908"/>
      <c r="G182" s="898"/>
      <c r="H182" s="942"/>
      <c r="I182" s="907"/>
      <c r="J182" s="908"/>
      <c r="K182" s="908"/>
      <c r="L182" s="897"/>
      <c r="M182" s="942"/>
      <c r="N182" s="907"/>
      <c r="O182" s="908"/>
      <c r="P182" s="908"/>
      <c r="Q182" s="897"/>
      <c r="R182" s="942"/>
      <c r="S182" s="907"/>
      <c r="T182" s="908"/>
      <c r="U182" s="908"/>
      <c r="V182" s="897"/>
      <c r="W182" s="897"/>
      <c r="X182" s="897"/>
      <c r="Y182" s="897"/>
      <c r="Z182" s="897"/>
    </row>
    <row r="183" spans="1:26" ht="12.75" customHeight="1">
      <c r="A183" s="935"/>
      <c r="B183" s="897"/>
      <c r="C183" s="942"/>
      <c r="D183" s="907"/>
      <c r="E183" s="908"/>
      <c r="F183" s="908"/>
      <c r="G183" s="898"/>
      <c r="H183" s="942"/>
      <c r="I183" s="907"/>
      <c r="J183" s="908"/>
      <c r="K183" s="908"/>
      <c r="L183" s="897"/>
      <c r="M183" s="942"/>
      <c r="N183" s="907"/>
      <c r="O183" s="908"/>
      <c r="P183" s="908"/>
      <c r="Q183" s="897"/>
      <c r="R183" s="942"/>
      <c r="S183" s="907"/>
      <c r="T183" s="908"/>
      <c r="U183" s="908"/>
      <c r="V183" s="897"/>
      <c r="W183" s="897"/>
      <c r="X183" s="897"/>
      <c r="Y183" s="897"/>
      <c r="Z183" s="897"/>
    </row>
    <row r="184" spans="1:26" ht="12.75" customHeight="1">
      <c r="A184" s="935"/>
      <c r="B184" s="897"/>
      <c r="C184" s="942"/>
      <c r="D184" s="907"/>
      <c r="E184" s="908"/>
      <c r="F184" s="908"/>
      <c r="G184" s="898"/>
      <c r="H184" s="942"/>
      <c r="I184" s="907"/>
      <c r="J184" s="908"/>
      <c r="K184" s="908"/>
      <c r="L184" s="897"/>
      <c r="M184" s="942"/>
      <c r="N184" s="907"/>
      <c r="O184" s="908"/>
      <c r="P184" s="908"/>
      <c r="Q184" s="897"/>
      <c r="R184" s="942"/>
      <c r="S184" s="907"/>
      <c r="T184" s="908"/>
      <c r="U184" s="908"/>
      <c r="V184" s="897"/>
      <c r="W184" s="897"/>
      <c r="X184" s="897"/>
      <c r="Y184" s="897"/>
      <c r="Z184" s="897"/>
    </row>
    <row r="185" spans="1:26" ht="12.75" customHeight="1">
      <c r="A185" s="935"/>
      <c r="B185" s="897"/>
      <c r="C185" s="942"/>
      <c r="D185" s="907"/>
      <c r="E185" s="908"/>
      <c r="F185" s="908"/>
      <c r="G185" s="898"/>
      <c r="H185" s="942"/>
      <c r="I185" s="907"/>
      <c r="J185" s="908"/>
      <c r="K185" s="908"/>
      <c r="L185" s="897"/>
      <c r="M185" s="942"/>
      <c r="N185" s="907"/>
      <c r="O185" s="908"/>
      <c r="P185" s="908"/>
      <c r="Q185" s="897"/>
      <c r="R185" s="942"/>
      <c r="S185" s="907"/>
      <c r="T185" s="908"/>
      <c r="U185" s="908"/>
      <c r="V185" s="897"/>
      <c r="W185" s="897"/>
      <c r="X185" s="897"/>
      <c r="Y185" s="897"/>
      <c r="Z185" s="897"/>
    </row>
    <row r="186" spans="1:26" ht="12.75" customHeight="1">
      <c r="A186" s="935"/>
      <c r="B186" s="897"/>
      <c r="C186" s="942"/>
      <c r="D186" s="907"/>
      <c r="E186" s="908"/>
      <c r="F186" s="908"/>
      <c r="G186" s="898"/>
      <c r="H186" s="942"/>
      <c r="I186" s="907"/>
      <c r="J186" s="908"/>
      <c r="K186" s="908"/>
      <c r="L186" s="897"/>
      <c r="M186" s="942"/>
      <c r="N186" s="907"/>
      <c r="O186" s="908"/>
      <c r="P186" s="908"/>
      <c r="Q186" s="897"/>
      <c r="R186" s="942"/>
      <c r="S186" s="907"/>
      <c r="T186" s="908"/>
      <c r="U186" s="908"/>
      <c r="V186" s="897"/>
      <c r="W186" s="897"/>
      <c r="X186" s="897"/>
      <c r="Y186" s="897"/>
      <c r="Z186" s="897"/>
    </row>
    <row r="187" spans="1:26" ht="12.75" customHeight="1">
      <c r="A187" s="935"/>
      <c r="B187" s="897"/>
      <c r="C187" s="942"/>
      <c r="D187" s="907"/>
      <c r="E187" s="908"/>
      <c r="F187" s="908"/>
      <c r="G187" s="898"/>
      <c r="H187" s="942"/>
      <c r="I187" s="907"/>
      <c r="J187" s="908"/>
      <c r="K187" s="908"/>
      <c r="L187" s="897"/>
      <c r="M187" s="942"/>
      <c r="N187" s="907"/>
      <c r="O187" s="908"/>
      <c r="P187" s="908"/>
      <c r="Q187" s="897"/>
      <c r="R187" s="942"/>
      <c r="S187" s="907"/>
      <c r="T187" s="908"/>
      <c r="U187" s="908"/>
      <c r="V187" s="897"/>
      <c r="W187" s="897"/>
      <c r="X187" s="897"/>
      <c r="Y187" s="897"/>
      <c r="Z187" s="897"/>
    </row>
    <row r="188" spans="1:26" ht="12.75" customHeight="1">
      <c r="A188" s="935"/>
      <c r="B188" s="897"/>
      <c r="C188" s="942"/>
      <c r="D188" s="907"/>
      <c r="E188" s="908"/>
      <c r="F188" s="908"/>
      <c r="G188" s="898"/>
      <c r="H188" s="942"/>
      <c r="I188" s="907"/>
      <c r="J188" s="908"/>
      <c r="K188" s="908"/>
      <c r="L188" s="897"/>
      <c r="M188" s="942"/>
      <c r="N188" s="907"/>
      <c r="O188" s="908"/>
      <c r="P188" s="908"/>
      <c r="Q188" s="897"/>
      <c r="R188" s="942"/>
      <c r="S188" s="907"/>
      <c r="T188" s="908"/>
      <c r="U188" s="908"/>
      <c r="V188" s="897"/>
      <c r="W188" s="897"/>
      <c r="X188" s="897"/>
      <c r="Y188" s="897"/>
      <c r="Z188" s="897"/>
    </row>
    <row r="189" spans="1:26" ht="12.75" customHeight="1">
      <c r="A189" s="935"/>
      <c r="B189" s="897"/>
      <c r="C189" s="942"/>
      <c r="D189" s="907"/>
      <c r="E189" s="908"/>
      <c r="F189" s="908"/>
      <c r="G189" s="898"/>
      <c r="H189" s="942"/>
      <c r="I189" s="907"/>
      <c r="J189" s="908"/>
      <c r="K189" s="908"/>
      <c r="L189" s="897"/>
      <c r="M189" s="942"/>
      <c r="N189" s="907"/>
      <c r="O189" s="908"/>
      <c r="P189" s="908"/>
      <c r="Q189" s="897"/>
      <c r="R189" s="942"/>
      <c r="S189" s="907"/>
      <c r="T189" s="908"/>
      <c r="U189" s="908"/>
      <c r="V189" s="897"/>
      <c r="W189" s="897"/>
      <c r="X189" s="897"/>
      <c r="Y189" s="897"/>
      <c r="Z189" s="897"/>
    </row>
    <row r="190" spans="1:26" ht="12.75" customHeight="1">
      <c r="A190" s="935"/>
      <c r="B190" s="897"/>
      <c r="C190" s="942"/>
      <c r="D190" s="907"/>
      <c r="E190" s="908"/>
      <c r="F190" s="908"/>
      <c r="G190" s="898"/>
      <c r="H190" s="942"/>
      <c r="I190" s="907"/>
      <c r="J190" s="908"/>
      <c r="K190" s="908"/>
      <c r="L190" s="897"/>
      <c r="M190" s="942"/>
      <c r="N190" s="907"/>
      <c r="O190" s="908"/>
      <c r="P190" s="908"/>
      <c r="Q190" s="897"/>
      <c r="R190" s="942"/>
      <c r="S190" s="907"/>
      <c r="T190" s="908"/>
      <c r="U190" s="908"/>
      <c r="V190" s="897"/>
      <c r="W190" s="897"/>
      <c r="X190" s="897"/>
      <c r="Y190" s="897"/>
      <c r="Z190" s="897"/>
    </row>
    <row r="191" spans="1:26" ht="12.75" customHeight="1">
      <c r="A191" s="935"/>
      <c r="B191" s="897"/>
      <c r="C191" s="942"/>
      <c r="D191" s="907"/>
      <c r="E191" s="908"/>
      <c r="F191" s="908"/>
      <c r="G191" s="898"/>
      <c r="H191" s="942"/>
      <c r="I191" s="907"/>
      <c r="J191" s="908"/>
      <c r="K191" s="908"/>
      <c r="L191" s="897"/>
      <c r="M191" s="942"/>
      <c r="N191" s="907"/>
      <c r="O191" s="908"/>
      <c r="P191" s="908"/>
      <c r="Q191" s="897"/>
      <c r="R191" s="942"/>
      <c r="S191" s="907"/>
      <c r="T191" s="908"/>
      <c r="U191" s="908"/>
      <c r="V191" s="897"/>
      <c r="W191" s="897"/>
      <c r="X191" s="897"/>
      <c r="Y191" s="897"/>
      <c r="Z191" s="897"/>
    </row>
    <row r="192" spans="1:26" ht="12.75" customHeight="1">
      <c r="A192" s="935"/>
      <c r="B192" s="897"/>
      <c r="C192" s="942"/>
      <c r="D192" s="907"/>
      <c r="E192" s="908"/>
      <c r="F192" s="908"/>
      <c r="G192" s="898"/>
      <c r="H192" s="942"/>
      <c r="I192" s="907"/>
      <c r="J192" s="908"/>
      <c r="K192" s="908"/>
      <c r="L192" s="897"/>
      <c r="M192" s="942"/>
      <c r="N192" s="907"/>
      <c r="O192" s="908"/>
      <c r="P192" s="908"/>
      <c r="Q192" s="897"/>
      <c r="R192" s="942"/>
      <c r="S192" s="907"/>
      <c r="T192" s="908"/>
      <c r="U192" s="908"/>
      <c r="V192" s="897"/>
      <c r="W192" s="897"/>
      <c r="X192" s="897"/>
      <c r="Y192" s="897"/>
      <c r="Z192" s="897"/>
    </row>
    <row r="193" spans="1:26" ht="12.75" customHeight="1">
      <c r="A193" s="935"/>
      <c r="B193" s="897"/>
      <c r="C193" s="942"/>
      <c r="D193" s="907"/>
      <c r="E193" s="908"/>
      <c r="F193" s="908"/>
      <c r="G193" s="898"/>
      <c r="H193" s="942"/>
      <c r="I193" s="907"/>
      <c r="J193" s="908"/>
      <c r="K193" s="908"/>
      <c r="L193" s="897"/>
      <c r="M193" s="942"/>
      <c r="N193" s="907"/>
      <c r="O193" s="908"/>
      <c r="P193" s="908"/>
      <c r="Q193" s="897"/>
      <c r="R193" s="942"/>
      <c r="S193" s="907"/>
      <c r="T193" s="908"/>
      <c r="U193" s="908"/>
      <c r="V193" s="897"/>
      <c r="W193" s="897"/>
      <c r="X193" s="897"/>
      <c r="Y193" s="897"/>
      <c r="Z193" s="897"/>
    </row>
    <row r="194" spans="1:26" ht="12.75" customHeight="1">
      <c r="A194" s="935"/>
      <c r="B194" s="897"/>
      <c r="C194" s="942"/>
      <c r="D194" s="907"/>
      <c r="E194" s="908"/>
      <c r="F194" s="908"/>
      <c r="G194" s="898"/>
      <c r="H194" s="942"/>
      <c r="I194" s="907"/>
      <c r="J194" s="908"/>
      <c r="K194" s="908"/>
      <c r="L194" s="897"/>
      <c r="M194" s="942"/>
      <c r="N194" s="907"/>
      <c r="O194" s="908"/>
      <c r="P194" s="908"/>
      <c r="Q194" s="897"/>
      <c r="R194" s="942"/>
      <c r="S194" s="907"/>
      <c r="T194" s="908"/>
      <c r="U194" s="908"/>
      <c r="V194" s="897"/>
      <c r="W194" s="897"/>
      <c r="X194" s="897"/>
      <c r="Y194" s="897"/>
      <c r="Z194" s="897"/>
    </row>
    <row r="195" spans="1:26" ht="12.75" customHeight="1">
      <c r="A195" s="935"/>
      <c r="B195" s="897"/>
      <c r="C195" s="942"/>
      <c r="D195" s="907"/>
      <c r="E195" s="908"/>
      <c r="F195" s="908"/>
      <c r="G195" s="898"/>
      <c r="H195" s="942"/>
      <c r="I195" s="907"/>
      <c r="J195" s="908"/>
      <c r="K195" s="908"/>
      <c r="L195" s="897"/>
      <c r="M195" s="942"/>
      <c r="N195" s="907"/>
      <c r="O195" s="908"/>
      <c r="P195" s="908"/>
      <c r="Q195" s="897"/>
      <c r="R195" s="942"/>
      <c r="S195" s="907"/>
      <c r="T195" s="908"/>
      <c r="U195" s="908"/>
      <c r="V195" s="897"/>
      <c r="W195" s="897"/>
      <c r="X195" s="897"/>
      <c r="Y195" s="897"/>
      <c r="Z195" s="897"/>
    </row>
    <row r="196" spans="1:26" ht="12.75" customHeight="1">
      <c r="A196" s="935"/>
      <c r="B196" s="897"/>
      <c r="C196" s="942"/>
      <c r="D196" s="907"/>
      <c r="E196" s="908"/>
      <c r="F196" s="908"/>
      <c r="G196" s="898"/>
      <c r="H196" s="942"/>
      <c r="I196" s="907"/>
      <c r="J196" s="908"/>
      <c r="K196" s="908"/>
      <c r="L196" s="897"/>
      <c r="M196" s="942"/>
      <c r="N196" s="907"/>
      <c r="O196" s="908"/>
      <c r="P196" s="908"/>
      <c r="Q196" s="897"/>
      <c r="R196" s="942"/>
      <c r="S196" s="907"/>
      <c r="T196" s="908"/>
      <c r="U196" s="908"/>
      <c r="V196" s="897"/>
      <c r="W196" s="897"/>
      <c r="X196" s="897"/>
      <c r="Y196" s="897"/>
      <c r="Z196" s="897"/>
    </row>
    <row r="197" spans="1:26" ht="12.75" customHeight="1">
      <c r="A197" s="935"/>
      <c r="B197" s="897"/>
      <c r="C197" s="942"/>
      <c r="D197" s="907"/>
      <c r="E197" s="908"/>
      <c r="F197" s="908"/>
      <c r="G197" s="898"/>
      <c r="H197" s="942"/>
      <c r="I197" s="907"/>
      <c r="J197" s="908"/>
      <c r="K197" s="908"/>
      <c r="L197" s="897"/>
      <c r="M197" s="942"/>
      <c r="N197" s="907"/>
      <c r="O197" s="908"/>
      <c r="P197" s="908"/>
      <c r="Q197" s="897"/>
      <c r="R197" s="942"/>
      <c r="S197" s="907"/>
      <c r="T197" s="908"/>
      <c r="U197" s="908"/>
      <c r="V197" s="897"/>
      <c r="W197" s="897"/>
      <c r="X197" s="897"/>
      <c r="Y197" s="897"/>
      <c r="Z197" s="897"/>
    </row>
    <row r="198" spans="1:26" ht="12.75" customHeight="1">
      <c r="A198" s="935"/>
      <c r="B198" s="897"/>
      <c r="C198" s="942"/>
      <c r="D198" s="907"/>
      <c r="E198" s="908"/>
      <c r="F198" s="908"/>
      <c r="G198" s="898"/>
      <c r="H198" s="942"/>
      <c r="I198" s="907"/>
      <c r="J198" s="908"/>
      <c r="K198" s="908"/>
      <c r="L198" s="897"/>
      <c r="M198" s="942"/>
      <c r="N198" s="907"/>
      <c r="O198" s="908"/>
      <c r="P198" s="908"/>
      <c r="Q198" s="897"/>
      <c r="R198" s="942"/>
      <c r="S198" s="907"/>
      <c r="T198" s="908"/>
      <c r="U198" s="908"/>
      <c r="V198" s="897"/>
      <c r="W198" s="897"/>
      <c r="X198" s="897"/>
      <c r="Y198" s="897"/>
      <c r="Z198" s="897"/>
    </row>
    <row r="199" spans="1:26" ht="12.75" customHeight="1">
      <c r="A199" s="935"/>
      <c r="B199" s="897"/>
      <c r="C199" s="942"/>
      <c r="D199" s="907"/>
      <c r="E199" s="908"/>
      <c r="F199" s="908"/>
      <c r="G199" s="898"/>
      <c r="H199" s="942"/>
      <c r="I199" s="907"/>
      <c r="J199" s="908"/>
      <c r="K199" s="908"/>
      <c r="L199" s="897"/>
      <c r="M199" s="942"/>
      <c r="N199" s="907"/>
      <c r="O199" s="908"/>
      <c r="P199" s="908"/>
      <c r="Q199" s="897"/>
      <c r="R199" s="942"/>
      <c r="S199" s="907"/>
      <c r="T199" s="908"/>
      <c r="U199" s="908"/>
      <c r="V199" s="897"/>
      <c r="W199" s="897"/>
      <c r="X199" s="897"/>
      <c r="Y199" s="897"/>
      <c r="Z199" s="897"/>
    </row>
    <row r="200" spans="1:26" ht="12.75" customHeight="1">
      <c r="A200" s="935"/>
      <c r="B200" s="897"/>
      <c r="C200" s="942"/>
      <c r="D200" s="907"/>
      <c r="E200" s="908"/>
      <c r="F200" s="908"/>
      <c r="G200" s="898"/>
      <c r="H200" s="942"/>
      <c r="I200" s="907"/>
      <c r="J200" s="908"/>
      <c r="K200" s="908"/>
      <c r="L200" s="897"/>
      <c r="M200" s="942"/>
      <c r="N200" s="907"/>
      <c r="O200" s="908"/>
      <c r="P200" s="908"/>
      <c r="Q200" s="897"/>
      <c r="R200" s="942"/>
      <c r="S200" s="907"/>
      <c r="T200" s="908"/>
      <c r="U200" s="908"/>
      <c r="V200" s="897"/>
      <c r="W200" s="897"/>
      <c r="X200" s="897"/>
      <c r="Y200" s="897"/>
      <c r="Z200" s="897"/>
    </row>
    <row r="201" spans="1:26" ht="12.75" customHeight="1">
      <c r="A201" s="935"/>
      <c r="B201" s="897"/>
      <c r="C201" s="942"/>
      <c r="D201" s="907"/>
      <c r="E201" s="908"/>
      <c r="F201" s="908"/>
      <c r="G201" s="898"/>
      <c r="H201" s="942"/>
      <c r="I201" s="907"/>
      <c r="J201" s="908"/>
      <c r="K201" s="908"/>
      <c r="L201" s="897"/>
      <c r="M201" s="942"/>
      <c r="N201" s="907"/>
      <c r="O201" s="908"/>
      <c r="P201" s="908"/>
      <c r="Q201" s="897"/>
      <c r="R201" s="942"/>
      <c r="S201" s="907"/>
      <c r="T201" s="908"/>
      <c r="U201" s="908"/>
      <c r="V201" s="897"/>
      <c r="W201" s="897"/>
      <c r="X201" s="897"/>
      <c r="Y201" s="897"/>
      <c r="Z201" s="897"/>
    </row>
    <row r="202" spans="1:26" ht="12.75" customHeight="1">
      <c r="A202" s="935"/>
      <c r="B202" s="897"/>
      <c r="C202" s="942"/>
      <c r="D202" s="907"/>
      <c r="E202" s="908"/>
      <c r="F202" s="908"/>
      <c r="G202" s="898"/>
      <c r="H202" s="942"/>
      <c r="I202" s="907"/>
      <c r="J202" s="908"/>
      <c r="K202" s="908"/>
      <c r="L202" s="897"/>
      <c r="M202" s="942"/>
      <c r="N202" s="907"/>
      <c r="O202" s="908"/>
      <c r="P202" s="908"/>
      <c r="Q202" s="897"/>
      <c r="R202" s="942"/>
      <c r="S202" s="907"/>
      <c r="T202" s="908"/>
      <c r="U202" s="908"/>
      <c r="V202" s="897"/>
      <c r="W202" s="897"/>
      <c r="X202" s="897"/>
      <c r="Y202" s="897"/>
      <c r="Z202" s="897"/>
    </row>
    <row r="203" spans="1:26" ht="12.75" customHeight="1">
      <c r="A203" s="935"/>
      <c r="B203" s="897"/>
      <c r="C203" s="942"/>
      <c r="D203" s="907"/>
      <c r="E203" s="908"/>
      <c r="F203" s="908"/>
      <c r="G203" s="898"/>
      <c r="H203" s="942"/>
      <c r="I203" s="907"/>
      <c r="J203" s="908"/>
      <c r="K203" s="908"/>
      <c r="L203" s="897"/>
      <c r="M203" s="942"/>
      <c r="N203" s="907"/>
      <c r="O203" s="908"/>
      <c r="P203" s="908"/>
      <c r="Q203" s="897"/>
      <c r="R203" s="942"/>
      <c r="S203" s="907"/>
      <c r="T203" s="908"/>
      <c r="U203" s="908"/>
      <c r="V203" s="897"/>
      <c r="W203" s="897"/>
      <c r="X203" s="897"/>
      <c r="Y203" s="897"/>
      <c r="Z203" s="897"/>
    </row>
    <row r="204" spans="1:26" ht="12.75" customHeight="1">
      <c r="A204" s="935"/>
      <c r="B204" s="897"/>
      <c r="C204" s="942"/>
      <c r="D204" s="907"/>
      <c r="E204" s="908"/>
      <c r="F204" s="908"/>
      <c r="G204" s="898"/>
      <c r="H204" s="942"/>
      <c r="I204" s="907"/>
      <c r="J204" s="908"/>
      <c r="K204" s="908"/>
      <c r="L204" s="897"/>
      <c r="M204" s="942"/>
      <c r="N204" s="907"/>
      <c r="O204" s="908"/>
      <c r="P204" s="908"/>
      <c r="Q204" s="897"/>
      <c r="R204" s="942"/>
      <c r="S204" s="907"/>
      <c r="T204" s="908"/>
      <c r="U204" s="908"/>
      <c r="V204" s="897"/>
      <c r="W204" s="897"/>
      <c r="X204" s="897"/>
      <c r="Y204" s="897"/>
      <c r="Z204" s="897"/>
    </row>
    <row r="205" spans="1:26" ht="12.75" customHeight="1">
      <c r="A205" s="935"/>
      <c r="B205" s="897"/>
      <c r="C205" s="942"/>
      <c r="D205" s="907"/>
      <c r="E205" s="908"/>
      <c r="F205" s="908"/>
      <c r="G205" s="898"/>
      <c r="H205" s="942"/>
      <c r="I205" s="907"/>
      <c r="J205" s="908"/>
      <c r="K205" s="908"/>
      <c r="L205" s="897"/>
      <c r="M205" s="942"/>
      <c r="N205" s="907"/>
      <c r="O205" s="908"/>
      <c r="P205" s="908"/>
      <c r="Q205" s="897"/>
      <c r="R205" s="942"/>
      <c r="S205" s="907"/>
      <c r="T205" s="908"/>
      <c r="U205" s="908"/>
      <c r="V205" s="897"/>
      <c r="W205" s="897"/>
      <c r="X205" s="897"/>
      <c r="Y205" s="897"/>
      <c r="Z205" s="897"/>
    </row>
    <row r="206" spans="1:26" ht="12.75" customHeight="1">
      <c r="A206" s="935"/>
      <c r="B206" s="897"/>
      <c r="C206" s="942"/>
      <c r="D206" s="907"/>
      <c r="E206" s="908"/>
      <c r="F206" s="908"/>
      <c r="G206" s="898"/>
      <c r="H206" s="942"/>
      <c r="I206" s="907"/>
      <c r="J206" s="908"/>
      <c r="K206" s="908"/>
      <c r="L206" s="897"/>
      <c r="M206" s="942"/>
      <c r="N206" s="907"/>
      <c r="O206" s="908"/>
      <c r="P206" s="908"/>
      <c r="Q206" s="897"/>
      <c r="R206" s="942"/>
      <c r="S206" s="907"/>
      <c r="T206" s="908"/>
      <c r="U206" s="908"/>
      <c r="V206" s="897"/>
      <c r="W206" s="897"/>
      <c r="X206" s="897"/>
      <c r="Y206" s="897"/>
      <c r="Z206" s="897"/>
    </row>
    <row r="207" spans="1:26" ht="12.75" customHeight="1">
      <c r="A207" s="935"/>
      <c r="B207" s="897"/>
      <c r="C207" s="942"/>
      <c r="D207" s="907"/>
      <c r="E207" s="908"/>
      <c r="F207" s="908"/>
      <c r="G207" s="898"/>
      <c r="H207" s="942"/>
      <c r="I207" s="907"/>
      <c r="J207" s="908"/>
      <c r="K207" s="908"/>
      <c r="L207" s="897"/>
      <c r="M207" s="942"/>
      <c r="N207" s="907"/>
      <c r="O207" s="908"/>
      <c r="P207" s="908"/>
      <c r="Q207" s="897"/>
      <c r="R207" s="942"/>
      <c r="S207" s="907"/>
      <c r="T207" s="908"/>
      <c r="U207" s="908"/>
      <c r="V207" s="897"/>
      <c r="W207" s="897"/>
      <c r="X207" s="897"/>
      <c r="Y207" s="897"/>
      <c r="Z207" s="897"/>
    </row>
    <row r="208" spans="1:26" ht="12.75" customHeight="1">
      <c r="A208" s="935"/>
      <c r="B208" s="897"/>
      <c r="C208" s="942"/>
      <c r="D208" s="907"/>
      <c r="E208" s="908"/>
      <c r="F208" s="908"/>
      <c r="G208" s="898"/>
      <c r="H208" s="942"/>
      <c r="I208" s="907"/>
      <c r="J208" s="908"/>
      <c r="K208" s="908"/>
      <c r="L208" s="897"/>
      <c r="M208" s="942"/>
      <c r="N208" s="907"/>
      <c r="O208" s="908"/>
      <c r="P208" s="908"/>
      <c r="Q208" s="897"/>
      <c r="R208" s="942"/>
      <c r="S208" s="907"/>
      <c r="T208" s="908"/>
      <c r="U208" s="908"/>
      <c r="V208" s="897"/>
      <c r="W208" s="897"/>
      <c r="X208" s="897"/>
      <c r="Y208" s="897"/>
      <c r="Z208" s="897"/>
    </row>
    <row r="209" spans="1:26" ht="12.75" customHeight="1">
      <c r="A209" s="935"/>
      <c r="B209" s="897"/>
      <c r="C209" s="942"/>
      <c r="D209" s="907"/>
      <c r="E209" s="908"/>
      <c r="F209" s="908"/>
      <c r="G209" s="898"/>
      <c r="H209" s="942"/>
      <c r="I209" s="907"/>
      <c r="J209" s="908"/>
      <c r="K209" s="908"/>
      <c r="L209" s="897"/>
      <c r="M209" s="942"/>
      <c r="N209" s="907"/>
      <c r="O209" s="908"/>
      <c r="P209" s="908"/>
      <c r="Q209" s="897"/>
      <c r="R209" s="942"/>
      <c r="S209" s="907"/>
      <c r="T209" s="908"/>
      <c r="U209" s="908"/>
      <c r="V209" s="897"/>
      <c r="W209" s="897"/>
      <c r="X209" s="897"/>
      <c r="Y209" s="897"/>
      <c r="Z209" s="897"/>
    </row>
    <row r="210" spans="1:26" ht="12.75" customHeight="1">
      <c r="A210" s="935"/>
      <c r="B210" s="897"/>
      <c r="C210" s="942"/>
      <c r="D210" s="907"/>
      <c r="E210" s="908"/>
      <c r="F210" s="908"/>
      <c r="G210" s="898"/>
      <c r="H210" s="942"/>
      <c r="I210" s="907"/>
      <c r="J210" s="908"/>
      <c r="K210" s="908"/>
      <c r="L210" s="897"/>
      <c r="M210" s="942"/>
      <c r="N210" s="907"/>
      <c r="O210" s="908"/>
      <c r="P210" s="908"/>
      <c r="Q210" s="897"/>
      <c r="R210" s="942"/>
      <c r="S210" s="907"/>
      <c r="T210" s="908"/>
      <c r="U210" s="908"/>
      <c r="V210" s="897"/>
      <c r="W210" s="897"/>
      <c r="X210" s="897"/>
      <c r="Y210" s="897"/>
      <c r="Z210" s="897"/>
    </row>
    <row r="211" spans="1:26" ht="12.75" customHeight="1">
      <c r="A211" s="935"/>
      <c r="B211" s="897"/>
      <c r="C211" s="942"/>
      <c r="D211" s="907"/>
      <c r="E211" s="908"/>
      <c r="F211" s="908"/>
      <c r="G211" s="898"/>
      <c r="H211" s="942"/>
      <c r="I211" s="907"/>
      <c r="J211" s="908"/>
      <c r="K211" s="908"/>
      <c r="L211" s="897"/>
      <c r="M211" s="942"/>
      <c r="N211" s="907"/>
      <c r="O211" s="908"/>
      <c r="P211" s="908"/>
      <c r="Q211" s="897"/>
      <c r="R211" s="942"/>
      <c r="S211" s="907"/>
      <c r="T211" s="908"/>
      <c r="U211" s="908"/>
      <c r="V211" s="897"/>
      <c r="W211" s="897"/>
      <c r="X211" s="897"/>
      <c r="Y211" s="897"/>
      <c r="Z211" s="897"/>
    </row>
    <row r="212" spans="1:26" ht="12.75" customHeight="1">
      <c r="A212" s="935"/>
      <c r="B212" s="897"/>
      <c r="C212" s="942"/>
      <c r="D212" s="907"/>
      <c r="E212" s="908"/>
      <c r="F212" s="908"/>
      <c r="G212" s="898"/>
      <c r="H212" s="942"/>
      <c r="I212" s="907"/>
      <c r="J212" s="908"/>
      <c r="K212" s="908"/>
      <c r="L212" s="897"/>
      <c r="M212" s="942"/>
      <c r="N212" s="907"/>
      <c r="O212" s="908"/>
      <c r="P212" s="908"/>
      <c r="Q212" s="897"/>
      <c r="R212" s="942"/>
      <c r="S212" s="907"/>
      <c r="T212" s="908"/>
      <c r="U212" s="908"/>
      <c r="V212" s="897"/>
      <c r="W212" s="897"/>
      <c r="X212" s="897"/>
      <c r="Y212" s="897"/>
      <c r="Z212" s="897"/>
    </row>
    <row r="213" spans="1:26" ht="12.75" customHeight="1">
      <c r="A213" s="935"/>
      <c r="B213" s="897"/>
      <c r="C213" s="942"/>
      <c r="D213" s="907"/>
      <c r="E213" s="908"/>
      <c r="F213" s="908"/>
      <c r="G213" s="898"/>
      <c r="H213" s="942"/>
      <c r="I213" s="907"/>
      <c r="J213" s="908"/>
      <c r="K213" s="908"/>
      <c r="L213" s="897"/>
      <c r="M213" s="942"/>
      <c r="N213" s="907"/>
      <c r="O213" s="908"/>
      <c r="P213" s="908"/>
      <c r="Q213" s="897"/>
      <c r="R213" s="942"/>
      <c r="S213" s="907"/>
      <c r="T213" s="908"/>
      <c r="U213" s="908"/>
      <c r="V213" s="897"/>
      <c r="W213" s="897"/>
      <c r="X213" s="897"/>
      <c r="Y213" s="897"/>
      <c r="Z213" s="897"/>
    </row>
    <row r="214" spans="1:26" ht="12.75" customHeight="1">
      <c r="A214" s="935"/>
      <c r="B214" s="897"/>
      <c r="C214" s="942"/>
      <c r="D214" s="907"/>
      <c r="E214" s="908"/>
      <c r="F214" s="908"/>
      <c r="G214" s="898"/>
      <c r="H214" s="942"/>
      <c r="I214" s="907"/>
      <c r="J214" s="908"/>
      <c r="K214" s="908"/>
      <c r="L214" s="897"/>
      <c r="M214" s="942"/>
      <c r="N214" s="907"/>
      <c r="O214" s="908"/>
      <c r="P214" s="908"/>
      <c r="Q214" s="897"/>
      <c r="R214" s="942"/>
      <c r="S214" s="907"/>
      <c r="T214" s="908"/>
      <c r="U214" s="908"/>
      <c r="V214" s="897"/>
      <c r="W214" s="897"/>
      <c r="X214" s="897"/>
      <c r="Y214" s="897"/>
      <c r="Z214" s="897"/>
    </row>
    <row r="215" spans="1:26" ht="12.75" customHeight="1">
      <c r="A215" s="935"/>
      <c r="B215" s="897"/>
      <c r="C215" s="942"/>
      <c r="D215" s="907"/>
      <c r="E215" s="908"/>
      <c r="F215" s="908"/>
      <c r="G215" s="898"/>
      <c r="H215" s="942"/>
      <c r="I215" s="907"/>
      <c r="J215" s="908"/>
      <c r="K215" s="908"/>
      <c r="L215" s="897"/>
      <c r="M215" s="942"/>
      <c r="N215" s="907"/>
      <c r="O215" s="908"/>
      <c r="P215" s="908"/>
      <c r="Q215" s="897"/>
      <c r="R215" s="942"/>
      <c r="S215" s="907"/>
      <c r="T215" s="908"/>
      <c r="U215" s="908"/>
      <c r="V215" s="897"/>
      <c r="W215" s="897"/>
      <c r="X215" s="897"/>
      <c r="Y215" s="897"/>
      <c r="Z215" s="897"/>
    </row>
    <row r="216" spans="1:26" ht="12.75" customHeight="1">
      <c r="A216" s="935"/>
      <c r="B216" s="897"/>
      <c r="C216" s="942"/>
      <c r="D216" s="907"/>
      <c r="E216" s="908"/>
      <c r="F216" s="908"/>
      <c r="G216" s="898"/>
      <c r="H216" s="942"/>
      <c r="I216" s="907"/>
      <c r="J216" s="908"/>
      <c r="K216" s="908"/>
      <c r="L216" s="897"/>
      <c r="M216" s="942"/>
      <c r="N216" s="907"/>
      <c r="O216" s="908"/>
      <c r="P216" s="908"/>
      <c r="Q216" s="897"/>
      <c r="R216" s="942"/>
      <c r="S216" s="907"/>
      <c r="T216" s="908"/>
      <c r="U216" s="908"/>
      <c r="V216" s="897"/>
      <c r="W216" s="897"/>
      <c r="X216" s="897"/>
      <c r="Y216" s="897"/>
      <c r="Z216" s="897"/>
    </row>
    <row r="217" spans="1:26" ht="12.75" customHeight="1">
      <c r="A217" s="935"/>
      <c r="B217" s="897"/>
      <c r="C217" s="942"/>
      <c r="D217" s="907"/>
      <c r="E217" s="908"/>
      <c r="F217" s="908"/>
      <c r="G217" s="898"/>
      <c r="H217" s="942"/>
      <c r="I217" s="907"/>
      <c r="J217" s="908"/>
      <c r="K217" s="908"/>
      <c r="L217" s="897"/>
      <c r="M217" s="942"/>
      <c r="N217" s="907"/>
      <c r="O217" s="908"/>
      <c r="P217" s="908"/>
      <c r="Q217" s="897"/>
      <c r="R217" s="942"/>
      <c r="S217" s="907"/>
      <c r="T217" s="908"/>
      <c r="U217" s="908"/>
      <c r="V217" s="897"/>
      <c r="W217" s="897"/>
      <c r="X217" s="897"/>
      <c r="Y217" s="897"/>
      <c r="Z217" s="897"/>
    </row>
    <row r="218" spans="1:26" ht="12.75" customHeight="1">
      <c r="A218" s="935"/>
      <c r="B218" s="897"/>
      <c r="C218" s="942"/>
      <c r="D218" s="907"/>
      <c r="E218" s="908"/>
      <c r="F218" s="908"/>
      <c r="G218" s="898"/>
      <c r="H218" s="942"/>
      <c r="I218" s="907"/>
      <c r="J218" s="908"/>
      <c r="K218" s="908"/>
      <c r="L218" s="897"/>
      <c r="M218" s="942"/>
      <c r="N218" s="907"/>
      <c r="O218" s="908"/>
      <c r="P218" s="908"/>
      <c r="Q218" s="897"/>
      <c r="R218" s="942"/>
      <c r="S218" s="907"/>
      <c r="T218" s="908"/>
      <c r="U218" s="908"/>
      <c r="V218" s="897"/>
      <c r="W218" s="897"/>
      <c r="X218" s="897"/>
      <c r="Y218" s="897"/>
      <c r="Z218" s="897"/>
    </row>
    <row r="219" spans="1:26" ht="12.75" customHeight="1">
      <c r="A219" s="935"/>
      <c r="B219" s="897"/>
      <c r="C219" s="942"/>
      <c r="D219" s="907"/>
      <c r="E219" s="908"/>
      <c r="F219" s="908"/>
      <c r="G219" s="898"/>
      <c r="H219" s="942"/>
      <c r="I219" s="907"/>
      <c r="J219" s="908"/>
      <c r="K219" s="908"/>
      <c r="L219" s="897"/>
      <c r="M219" s="942"/>
      <c r="N219" s="907"/>
      <c r="O219" s="908"/>
      <c r="P219" s="908"/>
      <c r="Q219" s="897"/>
      <c r="R219" s="942"/>
      <c r="S219" s="907"/>
      <c r="T219" s="908"/>
      <c r="U219" s="908"/>
      <c r="V219" s="897"/>
      <c r="W219" s="897"/>
      <c r="X219" s="897"/>
      <c r="Y219" s="897"/>
      <c r="Z219" s="897"/>
    </row>
    <row r="220" spans="1:26" ht="12.75" customHeight="1">
      <c r="A220" s="935"/>
      <c r="B220" s="897"/>
      <c r="C220" s="942"/>
      <c r="D220" s="907"/>
      <c r="E220" s="908"/>
      <c r="F220" s="908"/>
      <c r="G220" s="898"/>
      <c r="H220" s="942"/>
      <c r="I220" s="907"/>
      <c r="J220" s="908"/>
      <c r="K220" s="908"/>
      <c r="L220" s="897"/>
      <c r="M220" s="942"/>
      <c r="N220" s="907"/>
      <c r="O220" s="908"/>
      <c r="P220" s="908"/>
      <c r="Q220" s="897"/>
      <c r="R220" s="942"/>
      <c r="S220" s="907"/>
      <c r="T220" s="908"/>
      <c r="U220" s="908"/>
      <c r="V220" s="897"/>
      <c r="W220" s="897"/>
      <c r="X220" s="897"/>
      <c r="Y220" s="897"/>
      <c r="Z220" s="897"/>
    </row>
    <row r="221" spans="1:26" ht="12.75" customHeight="1">
      <c r="A221" s="935"/>
      <c r="B221" s="897"/>
      <c r="C221" s="942"/>
      <c r="D221" s="907"/>
      <c r="E221" s="908"/>
      <c r="F221" s="908"/>
      <c r="G221" s="898"/>
      <c r="H221" s="942"/>
      <c r="I221" s="907"/>
      <c r="J221" s="908"/>
      <c r="K221" s="908"/>
      <c r="L221" s="897"/>
      <c r="M221" s="942"/>
      <c r="N221" s="907"/>
      <c r="O221" s="908"/>
      <c r="P221" s="908"/>
      <c r="Q221" s="897"/>
      <c r="R221" s="942"/>
      <c r="S221" s="907"/>
      <c r="T221" s="908"/>
      <c r="U221" s="908"/>
      <c r="V221" s="897"/>
      <c r="W221" s="897"/>
      <c r="X221" s="897"/>
      <c r="Y221" s="897"/>
      <c r="Z221" s="897"/>
    </row>
    <row r="222" spans="1:26" ht="12.75" customHeight="1">
      <c r="A222" s="935"/>
      <c r="B222" s="897"/>
      <c r="C222" s="942"/>
      <c r="D222" s="907"/>
      <c r="E222" s="908"/>
      <c r="F222" s="908"/>
      <c r="G222" s="898"/>
      <c r="H222" s="942"/>
      <c r="I222" s="907"/>
      <c r="J222" s="908"/>
      <c r="K222" s="908"/>
      <c r="L222" s="897"/>
      <c r="M222" s="942"/>
      <c r="N222" s="907"/>
      <c r="O222" s="908"/>
      <c r="P222" s="908"/>
      <c r="Q222" s="897"/>
      <c r="R222" s="942"/>
      <c r="S222" s="907"/>
      <c r="T222" s="908"/>
      <c r="U222" s="908"/>
      <c r="V222" s="897"/>
      <c r="W222" s="897"/>
      <c r="X222" s="897"/>
      <c r="Y222" s="897"/>
      <c r="Z222" s="897"/>
    </row>
    <row r="223" spans="1:26" ht="12.75" customHeight="1">
      <c r="A223" s="935"/>
      <c r="B223" s="897"/>
      <c r="C223" s="942"/>
      <c r="D223" s="907"/>
      <c r="E223" s="908"/>
      <c r="F223" s="908"/>
      <c r="G223" s="898"/>
      <c r="H223" s="942"/>
      <c r="I223" s="907"/>
      <c r="J223" s="908"/>
      <c r="K223" s="908"/>
      <c r="L223" s="897"/>
      <c r="M223" s="942"/>
      <c r="N223" s="907"/>
      <c r="O223" s="908"/>
      <c r="P223" s="908"/>
      <c r="Q223" s="897"/>
      <c r="R223" s="942"/>
      <c r="S223" s="907"/>
      <c r="T223" s="908"/>
      <c r="U223" s="908"/>
      <c r="V223" s="897"/>
      <c r="W223" s="897"/>
      <c r="X223" s="897"/>
      <c r="Y223" s="897"/>
      <c r="Z223" s="897"/>
    </row>
    <row r="224" spans="1:26" ht="12.75" customHeight="1">
      <c r="A224" s="935"/>
      <c r="B224" s="897"/>
      <c r="C224" s="942"/>
      <c r="D224" s="907"/>
      <c r="E224" s="908"/>
      <c r="F224" s="908"/>
      <c r="G224" s="898"/>
      <c r="H224" s="942"/>
      <c r="I224" s="907"/>
      <c r="J224" s="908"/>
      <c r="K224" s="908"/>
      <c r="L224" s="897"/>
      <c r="M224" s="942"/>
      <c r="N224" s="907"/>
      <c r="O224" s="908"/>
      <c r="P224" s="908"/>
      <c r="Q224" s="897"/>
      <c r="R224" s="942"/>
      <c r="S224" s="907"/>
      <c r="T224" s="908"/>
      <c r="U224" s="908"/>
      <c r="V224" s="897"/>
      <c r="W224" s="897"/>
      <c r="X224" s="897"/>
      <c r="Y224" s="897"/>
      <c r="Z224" s="897"/>
    </row>
    <row r="225" spans="1:26" ht="12.75" customHeight="1">
      <c r="A225" s="935"/>
      <c r="B225" s="897"/>
      <c r="C225" s="942"/>
      <c r="D225" s="907"/>
      <c r="E225" s="908"/>
      <c r="F225" s="908"/>
      <c r="G225" s="898"/>
      <c r="H225" s="942"/>
      <c r="I225" s="907"/>
      <c r="J225" s="908"/>
      <c r="K225" s="908"/>
      <c r="L225" s="897"/>
      <c r="M225" s="942"/>
      <c r="N225" s="907"/>
      <c r="O225" s="908"/>
      <c r="P225" s="908"/>
      <c r="Q225" s="897"/>
      <c r="R225" s="942"/>
      <c r="S225" s="907"/>
      <c r="T225" s="908"/>
      <c r="U225" s="908"/>
      <c r="V225" s="897"/>
      <c r="W225" s="897"/>
      <c r="X225" s="897"/>
      <c r="Y225" s="897"/>
      <c r="Z225" s="897"/>
    </row>
    <row r="226" spans="1:26" ht="12.75" customHeight="1">
      <c r="A226" s="935"/>
      <c r="B226" s="897"/>
      <c r="C226" s="942"/>
      <c r="D226" s="907"/>
      <c r="E226" s="908"/>
      <c r="F226" s="908"/>
      <c r="G226" s="898"/>
      <c r="H226" s="942"/>
      <c r="I226" s="907"/>
      <c r="J226" s="908"/>
      <c r="K226" s="908"/>
      <c r="L226" s="897"/>
      <c r="M226" s="942"/>
      <c r="N226" s="907"/>
      <c r="O226" s="908"/>
      <c r="P226" s="908"/>
      <c r="Q226" s="897"/>
      <c r="R226" s="942"/>
      <c r="S226" s="907"/>
      <c r="T226" s="908"/>
      <c r="U226" s="908"/>
      <c r="V226" s="897"/>
      <c r="W226" s="897"/>
      <c r="X226" s="897"/>
      <c r="Y226" s="897"/>
      <c r="Z226" s="897"/>
    </row>
    <row r="227" spans="1:26" ht="12.75" customHeight="1">
      <c r="A227" s="935"/>
      <c r="B227" s="897"/>
      <c r="C227" s="942"/>
      <c r="D227" s="907"/>
      <c r="E227" s="908"/>
      <c r="F227" s="908"/>
      <c r="G227" s="898"/>
      <c r="H227" s="942"/>
      <c r="I227" s="907"/>
      <c r="J227" s="908"/>
      <c r="K227" s="908"/>
      <c r="L227" s="897"/>
      <c r="M227" s="942"/>
      <c r="N227" s="907"/>
      <c r="O227" s="908"/>
      <c r="P227" s="908"/>
      <c r="Q227" s="897"/>
      <c r="R227" s="942"/>
      <c r="S227" s="907"/>
      <c r="T227" s="908"/>
      <c r="U227" s="908"/>
      <c r="V227" s="897"/>
      <c r="W227" s="897"/>
      <c r="X227" s="897"/>
      <c r="Y227" s="897"/>
      <c r="Z227" s="897"/>
    </row>
    <row r="228" spans="1:26" ht="12.75" customHeight="1">
      <c r="A228" s="935"/>
      <c r="B228" s="897"/>
      <c r="C228" s="942"/>
      <c r="D228" s="907"/>
      <c r="E228" s="908"/>
      <c r="F228" s="908"/>
      <c r="G228" s="898"/>
      <c r="H228" s="942"/>
      <c r="I228" s="907"/>
      <c r="J228" s="908"/>
      <c r="K228" s="908"/>
      <c r="L228" s="897"/>
      <c r="M228" s="942"/>
      <c r="N228" s="907"/>
      <c r="O228" s="908"/>
      <c r="P228" s="908"/>
      <c r="Q228" s="897"/>
      <c r="R228" s="942"/>
      <c r="S228" s="907"/>
      <c r="T228" s="908"/>
      <c r="U228" s="908"/>
      <c r="V228" s="897"/>
      <c r="W228" s="897"/>
      <c r="X228" s="897"/>
      <c r="Y228" s="897"/>
      <c r="Z228" s="897"/>
    </row>
    <row r="229" spans="1:26" ht="12.75" customHeight="1">
      <c r="A229" s="935"/>
      <c r="B229" s="897"/>
      <c r="C229" s="942"/>
      <c r="D229" s="907"/>
      <c r="E229" s="908"/>
      <c r="F229" s="908"/>
      <c r="G229" s="898"/>
      <c r="H229" s="942"/>
      <c r="I229" s="907"/>
      <c r="J229" s="908"/>
      <c r="K229" s="908"/>
      <c r="L229" s="897"/>
      <c r="M229" s="942"/>
      <c r="N229" s="907"/>
      <c r="O229" s="908"/>
      <c r="P229" s="908"/>
      <c r="Q229" s="897"/>
      <c r="R229" s="942"/>
      <c r="S229" s="907"/>
      <c r="T229" s="908"/>
      <c r="U229" s="908"/>
      <c r="V229" s="897"/>
      <c r="W229" s="897"/>
      <c r="X229" s="897"/>
      <c r="Y229" s="897"/>
      <c r="Z229" s="897"/>
    </row>
    <row r="230" spans="1:26" ht="12.75" customHeight="1">
      <c r="A230" s="935"/>
      <c r="B230" s="897"/>
      <c r="C230" s="942"/>
      <c r="D230" s="907"/>
      <c r="E230" s="908"/>
      <c r="F230" s="908"/>
      <c r="G230" s="898"/>
      <c r="H230" s="942"/>
      <c r="I230" s="907"/>
      <c r="J230" s="908"/>
      <c r="K230" s="908"/>
      <c r="L230" s="897"/>
      <c r="M230" s="942"/>
      <c r="N230" s="907"/>
      <c r="O230" s="908"/>
      <c r="P230" s="908"/>
      <c r="Q230" s="897"/>
      <c r="R230" s="942"/>
      <c r="S230" s="907"/>
      <c r="T230" s="908"/>
      <c r="U230" s="908"/>
      <c r="V230" s="897"/>
      <c r="W230" s="897"/>
      <c r="X230" s="897"/>
      <c r="Y230" s="897"/>
      <c r="Z230" s="897"/>
    </row>
    <row r="231" spans="1:26" ht="12.75" customHeight="1">
      <c r="A231" s="935"/>
      <c r="B231" s="897"/>
      <c r="C231" s="942"/>
      <c r="D231" s="907"/>
      <c r="E231" s="908"/>
      <c r="F231" s="908"/>
      <c r="G231" s="898"/>
      <c r="H231" s="942"/>
      <c r="I231" s="907"/>
      <c r="J231" s="908"/>
      <c r="K231" s="908"/>
      <c r="L231" s="897"/>
      <c r="M231" s="942"/>
      <c r="N231" s="907"/>
      <c r="O231" s="908"/>
      <c r="P231" s="908"/>
      <c r="Q231" s="897"/>
      <c r="R231" s="942"/>
      <c r="S231" s="907"/>
      <c r="T231" s="908"/>
      <c r="U231" s="908"/>
      <c r="V231" s="897"/>
      <c r="W231" s="897"/>
      <c r="X231" s="897"/>
      <c r="Y231" s="897"/>
      <c r="Z231" s="897"/>
    </row>
    <row r="232" spans="1:26" ht="12.75" customHeight="1">
      <c r="A232" s="935"/>
      <c r="B232" s="897"/>
      <c r="C232" s="942"/>
      <c r="D232" s="907"/>
      <c r="E232" s="908"/>
      <c r="F232" s="908"/>
      <c r="G232" s="898"/>
      <c r="H232" s="942"/>
      <c r="I232" s="907"/>
      <c r="J232" s="908"/>
      <c r="K232" s="908"/>
      <c r="L232" s="897"/>
      <c r="M232" s="942"/>
      <c r="N232" s="907"/>
      <c r="O232" s="908"/>
      <c r="P232" s="908"/>
      <c r="Q232" s="897"/>
      <c r="R232" s="942"/>
      <c r="S232" s="907"/>
      <c r="T232" s="908"/>
      <c r="U232" s="908"/>
      <c r="V232" s="897"/>
      <c r="W232" s="897"/>
      <c r="X232" s="897"/>
      <c r="Y232" s="897"/>
      <c r="Z232" s="897"/>
    </row>
    <row r="233" spans="1:26" ht="12.75" customHeight="1">
      <c r="A233" s="935"/>
      <c r="B233" s="897"/>
      <c r="C233" s="942"/>
      <c r="D233" s="907"/>
      <c r="E233" s="908"/>
      <c r="F233" s="908"/>
      <c r="G233" s="898"/>
      <c r="H233" s="942"/>
      <c r="I233" s="907"/>
      <c r="J233" s="908"/>
      <c r="K233" s="908"/>
      <c r="L233" s="897"/>
      <c r="M233" s="942"/>
      <c r="N233" s="907"/>
      <c r="O233" s="908"/>
      <c r="P233" s="908"/>
      <c r="Q233" s="897"/>
      <c r="R233" s="942"/>
      <c r="S233" s="907"/>
      <c r="T233" s="908"/>
      <c r="U233" s="908"/>
      <c r="V233" s="897"/>
      <c r="W233" s="897"/>
      <c r="X233" s="897"/>
      <c r="Y233" s="897"/>
      <c r="Z233" s="897"/>
    </row>
    <row r="234" spans="1:26" ht="12.75" customHeight="1">
      <c r="A234" s="935"/>
      <c r="B234" s="897"/>
      <c r="C234" s="942"/>
      <c r="D234" s="907"/>
      <c r="E234" s="908"/>
      <c r="F234" s="908"/>
      <c r="G234" s="898"/>
      <c r="H234" s="942"/>
      <c r="I234" s="907"/>
      <c r="J234" s="908"/>
      <c r="K234" s="908"/>
      <c r="L234" s="897"/>
      <c r="M234" s="942"/>
      <c r="N234" s="907"/>
      <c r="O234" s="908"/>
      <c r="P234" s="908"/>
      <c r="Q234" s="897"/>
      <c r="R234" s="942"/>
      <c r="S234" s="907"/>
      <c r="T234" s="908"/>
      <c r="U234" s="908"/>
      <c r="V234" s="897"/>
      <c r="W234" s="897"/>
      <c r="X234" s="897"/>
      <c r="Y234" s="897"/>
      <c r="Z234" s="897"/>
    </row>
    <row r="235" spans="1:26" ht="12.75" customHeight="1">
      <c r="A235" s="935"/>
      <c r="B235" s="897"/>
      <c r="C235" s="942"/>
      <c r="D235" s="907"/>
      <c r="E235" s="908"/>
      <c r="F235" s="908"/>
      <c r="G235" s="898"/>
      <c r="H235" s="942"/>
      <c r="I235" s="907"/>
      <c r="J235" s="908"/>
      <c r="K235" s="908"/>
      <c r="L235" s="897"/>
      <c r="M235" s="942"/>
      <c r="N235" s="907"/>
      <c r="O235" s="908"/>
      <c r="P235" s="908"/>
      <c r="Q235" s="897"/>
      <c r="R235" s="942"/>
      <c r="S235" s="907"/>
      <c r="T235" s="908"/>
      <c r="U235" s="908"/>
      <c r="V235" s="897"/>
      <c r="W235" s="897"/>
      <c r="X235" s="897"/>
      <c r="Y235" s="897"/>
      <c r="Z235" s="897"/>
    </row>
    <row r="236" spans="1:26" ht="12.75" customHeight="1">
      <c r="A236" s="935"/>
      <c r="B236" s="897"/>
      <c r="C236" s="942"/>
      <c r="D236" s="907"/>
      <c r="E236" s="908"/>
      <c r="F236" s="908"/>
      <c r="G236" s="898"/>
      <c r="H236" s="942"/>
      <c r="I236" s="907"/>
      <c r="J236" s="908"/>
      <c r="K236" s="908"/>
      <c r="L236" s="897"/>
      <c r="M236" s="942"/>
      <c r="N236" s="907"/>
      <c r="O236" s="908"/>
      <c r="P236" s="908"/>
      <c r="Q236" s="897"/>
      <c r="R236" s="942"/>
      <c r="S236" s="907"/>
      <c r="T236" s="908"/>
      <c r="U236" s="908"/>
      <c r="V236" s="897"/>
      <c r="W236" s="897"/>
      <c r="X236" s="897"/>
      <c r="Y236" s="897"/>
      <c r="Z236" s="897"/>
    </row>
    <row r="237" spans="1:26" ht="12.75" customHeight="1">
      <c r="A237" s="935"/>
      <c r="B237" s="897"/>
      <c r="C237" s="942"/>
      <c r="D237" s="907"/>
      <c r="E237" s="908"/>
      <c r="F237" s="908"/>
      <c r="G237" s="898"/>
      <c r="H237" s="942"/>
      <c r="I237" s="907"/>
      <c r="J237" s="908"/>
      <c r="K237" s="908"/>
      <c r="L237" s="897"/>
      <c r="M237" s="942"/>
      <c r="N237" s="907"/>
      <c r="O237" s="908"/>
      <c r="P237" s="908"/>
      <c r="Q237" s="897"/>
      <c r="R237" s="942"/>
      <c r="S237" s="907"/>
      <c r="T237" s="908"/>
      <c r="U237" s="908"/>
      <c r="V237" s="897"/>
      <c r="W237" s="897"/>
      <c r="X237" s="897"/>
      <c r="Y237" s="897"/>
      <c r="Z237" s="897"/>
    </row>
    <row r="238" spans="1:26" ht="12.75" customHeight="1">
      <c r="A238" s="935"/>
      <c r="B238" s="897"/>
      <c r="C238" s="942"/>
      <c r="D238" s="907"/>
      <c r="E238" s="908"/>
      <c r="F238" s="908"/>
      <c r="G238" s="898"/>
      <c r="H238" s="942"/>
      <c r="I238" s="907"/>
      <c r="J238" s="908"/>
      <c r="K238" s="908"/>
      <c r="L238" s="897"/>
      <c r="M238" s="942"/>
      <c r="N238" s="907"/>
      <c r="O238" s="908"/>
      <c r="P238" s="908"/>
      <c r="Q238" s="897"/>
      <c r="R238" s="942"/>
      <c r="S238" s="907"/>
      <c r="T238" s="908"/>
      <c r="U238" s="908"/>
      <c r="V238" s="897"/>
      <c r="W238" s="897"/>
      <c r="X238" s="897"/>
      <c r="Y238" s="897"/>
      <c r="Z238" s="897"/>
    </row>
    <row r="239" spans="1:26" ht="12.75" customHeight="1">
      <c r="A239" s="935"/>
      <c r="B239" s="897"/>
      <c r="C239" s="942"/>
      <c r="D239" s="907"/>
      <c r="E239" s="908"/>
      <c r="F239" s="908"/>
      <c r="G239" s="898"/>
      <c r="H239" s="942"/>
      <c r="I239" s="907"/>
      <c r="J239" s="908"/>
      <c r="K239" s="908"/>
      <c r="L239" s="897"/>
      <c r="M239" s="942"/>
      <c r="N239" s="907"/>
      <c r="O239" s="908"/>
      <c r="P239" s="908"/>
      <c r="Q239" s="897"/>
      <c r="R239" s="942"/>
      <c r="S239" s="907"/>
      <c r="T239" s="908"/>
      <c r="U239" s="908"/>
      <c r="V239" s="897"/>
      <c r="W239" s="897"/>
      <c r="X239" s="897"/>
      <c r="Y239" s="897"/>
      <c r="Z239" s="897"/>
    </row>
    <row r="240" spans="1:26" ht="12.75" customHeight="1">
      <c r="A240" s="935"/>
      <c r="B240" s="897"/>
      <c r="C240" s="942"/>
      <c r="D240" s="907"/>
      <c r="E240" s="908"/>
      <c r="F240" s="908"/>
      <c r="G240" s="898"/>
      <c r="H240" s="942"/>
      <c r="I240" s="907"/>
      <c r="J240" s="908"/>
      <c r="K240" s="908"/>
      <c r="L240" s="897"/>
      <c r="M240" s="942"/>
      <c r="N240" s="907"/>
      <c r="O240" s="908"/>
      <c r="P240" s="908"/>
      <c r="Q240" s="897"/>
      <c r="R240" s="942"/>
      <c r="S240" s="907"/>
      <c r="T240" s="908"/>
      <c r="U240" s="908"/>
      <c r="V240" s="897"/>
      <c r="W240" s="897"/>
      <c r="X240" s="897"/>
      <c r="Y240" s="897"/>
      <c r="Z240" s="897"/>
    </row>
    <row r="241" spans="1:26" ht="12.75" customHeight="1">
      <c r="A241" s="935"/>
      <c r="B241" s="897"/>
      <c r="C241" s="942"/>
      <c r="D241" s="907"/>
      <c r="E241" s="908"/>
      <c r="F241" s="908"/>
      <c r="G241" s="898"/>
      <c r="H241" s="942"/>
      <c r="I241" s="907"/>
      <c r="J241" s="908"/>
      <c r="K241" s="908"/>
      <c r="L241" s="897"/>
      <c r="M241" s="942"/>
      <c r="N241" s="907"/>
      <c r="O241" s="908"/>
      <c r="P241" s="908"/>
      <c r="Q241" s="897"/>
      <c r="R241" s="942"/>
      <c r="S241" s="907"/>
      <c r="T241" s="908"/>
      <c r="U241" s="908"/>
      <c r="V241" s="897"/>
      <c r="W241" s="897"/>
      <c r="X241" s="897"/>
      <c r="Y241" s="897"/>
      <c r="Z241" s="897"/>
    </row>
    <row r="242" spans="1:26" ht="12.75" customHeight="1">
      <c r="A242" s="935"/>
      <c r="B242" s="897"/>
      <c r="C242" s="942"/>
      <c r="D242" s="907"/>
      <c r="E242" s="908"/>
      <c r="F242" s="908"/>
      <c r="G242" s="898"/>
      <c r="H242" s="942"/>
      <c r="I242" s="907"/>
      <c r="J242" s="908"/>
      <c r="K242" s="908"/>
      <c r="L242" s="897"/>
      <c r="M242" s="942"/>
      <c r="N242" s="907"/>
      <c r="O242" s="908"/>
      <c r="P242" s="908"/>
      <c r="Q242" s="897"/>
      <c r="R242" s="942"/>
      <c r="S242" s="907"/>
      <c r="T242" s="908"/>
      <c r="U242" s="908"/>
      <c r="V242" s="897"/>
      <c r="W242" s="897"/>
      <c r="X242" s="897"/>
      <c r="Y242" s="897"/>
      <c r="Z242" s="897"/>
    </row>
    <row r="243" spans="1:26" ht="12.75" customHeight="1">
      <c r="A243" s="935"/>
      <c r="B243" s="897"/>
      <c r="C243" s="942"/>
      <c r="D243" s="907"/>
      <c r="E243" s="908"/>
      <c r="F243" s="908"/>
      <c r="G243" s="898"/>
      <c r="H243" s="942"/>
      <c r="I243" s="907"/>
      <c r="J243" s="908"/>
      <c r="K243" s="908"/>
      <c r="L243" s="897"/>
      <c r="M243" s="942"/>
      <c r="N243" s="907"/>
      <c r="O243" s="908"/>
      <c r="P243" s="908"/>
      <c r="Q243" s="897"/>
      <c r="R243" s="942"/>
      <c r="S243" s="907"/>
      <c r="T243" s="908"/>
      <c r="U243" s="908"/>
      <c r="V243" s="897"/>
      <c r="W243" s="897"/>
      <c r="X243" s="897"/>
      <c r="Y243" s="897"/>
      <c r="Z243" s="897"/>
    </row>
    <row r="244" spans="1:26" ht="12.75" customHeight="1">
      <c r="A244" s="935"/>
      <c r="B244" s="897"/>
      <c r="C244" s="942"/>
      <c r="D244" s="907"/>
      <c r="E244" s="908"/>
      <c r="F244" s="908"/>
      <c r="G244" s="898"/>
      <c r="H244" s="942"/>
      <c r="I244" s="907"/>
      <c r="J244" s="908"/>
      <c r="K244" s="908"/>
      <c r="L244" s="897"/>
      <c r="M244" s="942"/>
      <c r="N244" s="907"/>
      <c r="O244" s="908"/>
      <c r="P244" s="908"/>
      <c r="Q244" s="897"/>
      <c r="R244" s="942"/>
      <c r="S244" s="907"/>
      <c r="T244" s="908"/>
      <c r="U244" s="908"/>
      <c r="V244" s="897"/>
      <c r="W244" s="897"/>
      <c r="X244" s="897"/>
      <c r="Y244" s="897"/>
      <c r="Z244" s="897"/>
    </row>
    <row r="245" spans="1:26" ht="12.75" customHeight="1">
      <c r="A245" s="935"/>
      <c r="B245" s="897"/>
      <c r="C245" s="942"/>
      <c r="D245" s="907"/>
      <c r="E245" s="908"/>
      <c r="F245" s="908"/>
      <c r="G245" s="898"/>
      <c r="H245" s="942"/>
      <c r="I245" s="907"/>
      <c r="J245" s="908"/>
      <c r="K245" s="908"/>
      <c r="L245" s="897"/>
      <c r="M245" s="942"/>
      <c r="N245" s="907"/>
      <c r="O245" s="908"/>
      <c r="P245" s="908"/>
      <c r="Q245" s="897"/>
      <c r="R245" s="942"/>
      <c r="S245" s="907"/>
      <c r="T245" s="908"/>
      <c r="U245" s="908"/>
      <c r="V245" s="897"/>
      <c r="W245" s="897"/>
      <c r="X245" s="897"/>
      <c r="Y245" s="897"/>
      <c r="Z245" s="897"/>
    </row>
    <row r="246" spans="1:26" ht="12.75" customHeight="1">
      <c r="A246" s="935"/>
      <c r="B246" s="897"/>
      <c r="C246" s="942"/>
      <c r="D246" s="907"/>
      <c r="E246" s="908"/>
      <c r="F246" s="908"/>
      <c r="G246" s="898"/>
      <c r="H246" s="942"/>
      <c r="I246" s="907"/>
      <c r="J246" s="908"/>
      <c r="K246" s="908"/>
      <c r="L246" s="897"/>
      <c r="M246" s="942"/>
      <c r="N246" s="907"/>
      <c r="O246" s="908"/>
      <c r="P246" s="908"/>
      <c r="Q246" s="897"/>
      <c r="R246" s="942"/>
      <c r="S246" s="907"/>
      <c r="T246" s="908"/>
      <c r="U246" s="908"/>
      <c r="V246" s="897"/>
      <c r="W246" s="897"/>
      <c r="X246" s="897"/>
      <c r="Y246" s="897"/>
      <c r="Z246" s="897"/>
    </row>
    <row r="247" spans="1:26" ht="12.75" customHeight="1">
      <c r="A247" s="935"/>
      <c r="B247" s="897"/>
      <c r="C247" s="942"/>
      <c r="D247" s="907"/>
      <c r="E247" s="908"/>
      <c r="F247" s="908"/>
      <c r="G247" s="898"/>
      <c r="H247" s="942"/>
      <c r="I247" s="907"/>
      <c r="J247" s="908"/>
      <c r="K247" s="908"/>
      <c r="L247" s="897"/>
      <c r="M247" s="942"/>
      <c r="N247" s="907"/>
      <c r="O247" s="908"/>
      <c r="P247" s="908"/>
      <c r="Q247" s="897"/>
      <c r="R247" s="942"/>
      <c r="S247" s="907"/>
      <c r="T247" s="908"/>
      <c r="U247" s="908"/>
      <c r="V247" s="897"/>
      <c r="W247" s="897"/>
      <c r="X247" s="897"/>
      <c r="Y247" s="897"/>
      <c r="Z247" s="897"/>
    </row>
    <row r="248" spans="1:26" ht="12.75" customHeight="1">
      <c r="A248" s="935"/>
      <c r="B248" s="897"/>
      <c r="C248" s="942"/>
      <c r="D248" s="907"/>
      <c r="E248" s="908"/>
      <c r="F248" s="908"/>
      <c r="G248" s="898"/>
      <c r="H248" s="942"/>
      <c r="I248" s="907"/>
      <c r="J248" s="908"/>
      <c r="K248" s="908"/>
      <c r="L248" s="897"/>
      <c r="M248" s="942"/>
      <c r="N248" s="907"/>
      <c r="O248" s="908"/>
      <c r="P248" s="908"/>
      <c r="Q248" s="897"/>
      <c r="R248" s="942"/>
      <c r="S248" s="907"/>
      <c r="T248" s="908"/>
      <c r="U248" s="908"/>
      <c r="V248" s="897"/>
      <c r="W248" s="897"/>
      <c r="X248" s="897"/>
      <c r="Y248" s="897"/>
      <c r="Z248" s="897"/>
    </row>
    <row r="249" spans="1:26" ht="12.75" customHeight="1">
      <c r="A249" s="935"/>
      <c r="B249" s="897"/>
      <c r="C249" s="942"/>
      <c r="D249" s="907"/>
      <c r="E249" s="908"/>
      <c r="F249" s="908"/>
      <c r="G249" s="898"/>
      <c r="H249" s="942"/>
      <c r="I249" s="907"/>
      <c r="J249" s="908"/>
      <c r="K249" s="908"/>
      <c r="L249" s="897"/>
      <c r="M249" s="942"/>
      <c r="N249" s="907"/>
      <c r="O249" s="908"/>
      <c r="P249" s="908"/>
      <c r="Q249" s="897"/>
      <c r="R249" s="942"/>
      <c r="S249" s="907"/>
      <c r="T249" s="908"/>
      <c r="U249" s="908"/>
      <c r="V249" s="897"/>
      <c r="W249" s="897"/>
      <c r="X249" s="897"/>
      <c r="Y249" s="897"/>
      <c r="Z249" s="897"/>
    </row>
    <row r="250" spans="1:26" ht="12.75" customHeight="1">
      <c r="A250" s="935"/>
      <c r="B250" s="897"/>
      <c r="C250" s="942"/>
      <c r="D250" s="907"/>
      <c r="E250" s="908"/>
      <c r="F250" s="908"/>
      <c r="G250" s="898"/>
      <c r="H250" s="942"/>
      <c r="I250" s="907"/>
      <c r="J250" s="908"/>
      <c r="K250" s="908"/>
      <c r="L250" s="897"/>
      <c r="M250" s="942"/>
      <c r="N250" s="907"/>
      <c r="O250" s="908"/>
      <c r="P250" s="908"/>
      <c r="Q250" s="897"/>
      <c r="R250" s="942"/>
      <c r="S250" s="907"/>
      <c r="T250" s="908"/>
      <c r="U250" s="908"/>
      <c r="V250" s="897"/>
      <c r="W250" s="897"/>
      <c r="X250" s="897"/>
      <c r="Y250" s="897"/>
      <c r="Z250" s="897"/>
    </row>
    <row r="251" spans="1:26" ht="12.75" customHeight="1">
      <c r="A251" s="935"/>
      <c r="B251" s="897"/>
      <c r="C251" s="942"/>
      <c r="D251" s="907"/>
      <c r="E251" s="908"/>
      <c r="F251" s="908"/>
      <c r="G251" s="898"/>
      <c r="H251" s="942"/>
      <c r="I251" s="907"/>
      <c r="J251" s="908"/>
      <c r="K251" s="908"/>
      <c r="L251" s="897"/>
      <c r="M251" s="942"/>
      <c r="N251" s="907"/>
      <c r="O251" s="908"/>
      <c r="P251" s="908"/>
      <c r="Q251" s="897"/>
      <c r="R251" s="942"/>
      <c r="S251" s="907"/>
      <c r="T251" s="908"/>
      <c r="U251" s="908"/>
      <c r="V251" s="897"/>
      <c r="W251" s="897"/>
      <c r="X251" s="897"/>
      <c r="Y251" s="897"/>
      <c r="Z251" s="897"/>
    </row>
    <row r="252" spans="1:26" ht="12.75" customHeight="1">
      <c r="A252" s="935"/>
      <c r="B252" s="897"/>
      <c r="C252" s="942"/>
      <c r="D252" s="907"/>
      <c r="E252" s="908"/>
      <c r="F252" s="908"/>
      <c r="G252" s="898"/>
      <c r="H252" s="942"/>
      <c r="I252" s="907"/>
      <c r="J252" s="908"/>
      <c r="K252" s="908"/>
      <c r="L252" s="897"/>
      <c r="M252" s="942"/>
      <c r="N252" s="907"/>
      <c r="O252" s="908"/>
      <c r="P252" s="908"/>
      <c r="Q252" s="897"/>
      <c r="R252" s="942"/>
      <c r="S252" s="907"/>
      <c r="T252" s="908"/>
      <c r="U252" s="908"/>
      <c r="V252" s="897"/>
      <c r="W252" s="897"/>
      <c r="X252" s="897"/>
      <c r="Y252" s="897"/>
      <c r="Z252" s="897"/>
    </row>
    <row r="253" spans="1:26" ht="12.75" customHeight="1">
      <c r="A253" s="935"/>
      <c r="B253" s="897"/>
      <c r="C253" s="942"/>
      <c r="D253" s="907"/>
      <c r="E253" s="908"/>
      <c r="F253" s="908"/>
      <c r="G253" s="898"/>
      <c r="H253" s="942"/>
      <c r="I253" s="907"/>
      <c r="J253" s="908"/>
      <c r="K253" s="908"/>
      <c r="L253" s="897"/>
      <c r="M253" s="942"/>
      <c r="N253" s="907"/>
      <c r="O253" s="908"/>
      <c r="P253" s="908"/>
      <c r="Q253" s="897"/>
      <c r="R253" s="942"/>
      <c r="S253" s="907"/>
      <c r="T253" s="908"/>
      <c r="U253" s="908"/>
      <c r="V253" s="897"/>
      <c r="W253" s="897"/>
      <c r="X253" s="897"/>
      <c r="Y253" s="897"/>
      <c r="Z253" s="897"/>
    </row>
    <row r="254" spans="1:26" ht="12.75" customHeight="1">
      <c r="A254" s="935"/>
      <c r="B254" s="897"/>
      <c r="C254" s="942"/>
      <c r="D254" s="907"/>
      <c r="E254" s="908"/>
      <c r="F254" s="908"/>
      <c r="G254" s="898"/>
      <c r="H254" s="942"/>
      <c r="I254" s="907"/>
      <c r="J254" s="908"/>
      <c r="K254" s="908"/>
      <c r="L254" s="897"/>
      <c r="M254" s="942"/>
      <c r="N254" s="907"/>
      <c r="O254" s="908"/>
      <c r="P254" s="908"/>
      <c r="Q254" s="897"/>
      <c r="R254" s="942"/>
      <c r="S254" s="907"/>
      <c r="T254" s="908"/>
      <c r="U254" s="908"/>
      <c r="V254" s="897"/>
      <c r="W254" s="897"/>
      <c r="X254" s="897"/>
      <c r="Y254" s="897"/>
      <c r="Z254" s="897"/>
    </row>
    <row r="255" spans="1:26" ht="12.75" customHeight="1">
      <c r="A255" s="935"/>
      <c r="B255" s="897"/>
      <c r="C255" s="942"/>
      <c r="D255" s="907"/>
      <c r="E255" s="908"/>
      <c r="F255" s="908"/>
      <c r="G255" s="898"/>
      <c r="H255" s="942"/>
      <c r="I255" s="907"/>
      <c r="J255" s="908"/>
      <c r="K255" s="908"/>
      <c r="L255" s="897"/>
      <c r="M255" s="942"/>
      <c r="N255" s="907"/>
      <c r="O255" s="908"/>
      <c r="P255" s="908"/>
      <c r="Q255" s="897"/>
      <c r="R255" s="942"/>
      <c r="S255" s="907"/>
      <c r="T255" s="908"/>
      <c r="U255" s="908"/>
      <c r="V255" s="897"/>
      <c r="W255" s="897"/>
      <c r="X255" s="897"/>
      <c r="Y255" s="897"/>
      <c r="Z255" s="897"/>
    </row>
    <row r="256" spans="1:26" ht="12.75" customHeight="1">
      <c r="A256" s="935"/>
      <c r="B256" s="897"/>
      <c r="C256" s="942"/>
      <c r="D256" s="907"/>
      <c r="E256" s="908"/>
      <c r="F256" s="908"/>
      <c r="G256" s="898"/>
      <c r="H256" s="942"/>
      <c r="I256" s="907"/>
      <c r="J256" s="908"/>
      <c r="K256" s="908"/>
      <c r="L256" s="897"/>
      <c r="M256" s="942"/>
      <c r="N256" s="907"/>
      <c r="O256" s="908"/>
      <c r="P256" s="908"/>
      <c r="Q256" s="897"/>
      <c r="R256" s="942"/>
      <c r="S256" s="907"/>
      <c r="T256" s="908"/>
      <c r="U256" s="908"/>
      <c r="V256" s="897"/>
      <c r="W256" s="897"/>
      <c r="X256" s="897"/>
      <c r="Y256" s="897"/>
      <c r="Z256" s="897"/>
    </row>
    <row r="257" spans="1:26" ht="12.75" customHeight="1">
      <c r="A257" s="935"/>
      <c r="B257" s="897"/>
      <c r="C257" s="942"/>
      <c r="D257" s="907"/>
      <c r="E257" s="908"/>
      <c r="F257" s="908"/>
      <c r="G257" s="898"/>
      <c r="H257" s="942"/>
      <c r="I257" s="907"/>
      <c r="J257" s="908"/>
      <c r="K257" s="908"/>
      <c r="L257" s="897"/>
      <c r="M257" s="942"/>
      <c r="N257" s="907"/>
      <c r="O257" s="908"/>
      <c r="P257" s="908"/>
      <c r="Q257" s="897"/>
      <c r="R257" s="942"/>
      <c r="S257" s="907"/>
      <c r="T257" s="908"/>
      <c r="U257" s="908"/>
      <c r="V257" s="897"/>
      <c r="W257" s="897"/>
      <c r="X257" s="897"/>
      <c r="Y257" s="897"/>
      <c r="Z257" s="897"/>
    </row>
    <row r="258" spans="1:26" ht="12.75" customHeight="1">
      <c r="A258" s="935"/>
      <c r="B258" s="897"/>
      <c r="C258" s="942"/>
      <c r="D258" s="907"/>
      <c r="E258" s="908"/>
      <c r="F258" s="908"/>
      <c r="G258" s="898"/>
      <c r="H258" s="942"/>
      <c r="I258" s="907"/>
      <c r="J258" s="908"/>
      <c r="K258" s="908"/>
      <c r="L258" s="897"/>
      <c r="M258" s="942"/>
      <c r="N258" s="907"/>
      <c r="O258" s="908"/>
      <c r="P258" s="908"/>
      <c r="Q258" s="897"/>
      <c r="R258" s="942"/>
      <c r="S258" s="907"/>
      <c r="T258" s="908"/>
      <c r="U258" s="908"/>
      <c r="V258" s="897"/>
      <c r="W258" s="897"/>
      <c r="X258" s="897"/>
      <c r="Y258" s="897"/>
      <c r="Z258" s="897"/>
    </row>
    <row r="259" spans="1:26" ht="12.75" customHeight="1">
      <c r="A259" s="935"/>
      <c r="B259" s="897"/>
      <c r="C259" s="942"/>
      <c r="D259" s="907"/>
      <c r="E259" s="908"/>
      <c r="F259" s="908"/>
      <c r="G259" s="898"/>
      <c r="H259" s="942"/>
      <c r="I259" s="907"/>
      <c r="J259" s="908"/>
      <c r="K259" s="908"/>
      <c r="L259" s="897"/>
      <c r="M259" s="942"/>
      <c r="N259" s="907"/>
      <c r="O259" s="908"/>
      <c r="P259" s="908"/>
      <c r="Q259" s="897"/>
      <c r="R259" s="942"/>
      <c r="S259" s="907"/>
      <c r="T259" s="908"/>
      <c r="U259" s="908"/>
      <c r="V259" s="897"/>
      <c r="W259" s="897"/>
      <c r="X259" s="897"/>
      <c r="Y259" s="897"/>
      <c r="Z259" s="897"/>
    </row>
    <row r="260" spans="1:26" ht="12.75" customHeight="1">
      <c r="A260" s="935"/>
      <c r="B260" s="897"/>
      <c r="C260" s="942"/>
      <c r="D260" s="907"/>
      <c r="E260" s="908"/>
      <c r="F260" s="908"/>
      <c r="G260" s="898"/>
      <c r="H260" s="942"/>
      <c r="I260" s="907"/>
      <c r="J260" s="908"/>
      <c r="K260" s="908"/>
      <c r="L260" s="897"/>
      <c r="M260" s="942"/>
      <c r="N260" s="907"/>
      <c r="O260" s="908"/>
      <c r="P260" s="908"/>
      <c r="Q260" s="897"/>
      <c r="R260" s="942"/>
      <c r="S260" s="907"/>
      <c r="T260" s="908"/>
      <c r="U260" s="908"/>
      <c r="V260" s="897"/>
      <c r="W260" s="897"/>
      <c r="X260" s="897"/>
      <c r="Y260" s="897"/>
      <c r="Z260" s="897"/>
    </row>
    <row r="261" spans="1:26" ht="12.75" customHeight="1">
      <c r="A261" s="935"/>
      <c r="B261" s="897"/>
      <c r="C261" s="942"/>
      <c r="D261" s="907"/>
      <c r="E261" s="908"/>
      <c r="F261" s="908"/>
      <c r="G261" s="898"/>
      <c r="H261" s="942"/>
      <c r="I261" s="907"/>
      <c r="J261" s="908"/>
      <c r="K261" s="908"/>
      <c r="L261" s="897"/>
      <c r="M261" s="942"/>
      <c r="N261" s="907"/>
      <c r="O261" s="908"/>
      <c r="P261" s="908"/>
      <c r="Q261" s="897"/>
      <c r="R261" s="942"/>
      <c r="S261" s="907"/>
      <c r="T261" s="908"/>
      <c r="U261" s="908"/>
      <c r="V261" s="897"/>
      <c r="W261" s="897"/>
      <c r="X261" s="897"/>
      <c r="Y261" s="897"/>
      <c r="Z261" s="897"/>
    </row>
    <row r="262" spans="1:26" ht="12.75" customHeight="1">
      <c r="A262" s="935"/>
      <c r="B262" s="897"/>
      <c r="C262" s="942"/>
      <c r="D262" s="907"/>
      <c r="E262" s="908"/>
      <c r="F262" s="908"/>
      <c r="G262" s="898"/>
      <c r="H262" s="942"/>
      <c r="I262" s="907"/>
      <c r="J262" s="908"/>
      <c r="K262" s="908"/>
      <c r="L262" s="897"/>
      <c r="M262" s="942"/>
      <c r="N262" s="907"/>
      <c r="O262" s="908"/>
      <c r="P262" s="908"/>
      <c r="Q262" s="897"/>
      <c r="R262" s="942"/>
      <c r="S262" s="907"/>
      <c r="T262" s="908"/>
      <c r="U262" s="908"/>
      <c r="V262" s="897"/>
      <c r="W262" s="897"/>
      <c r="X262" s="897"/>
      <c r="Y262" s="897"/>
      <c r="Z262" s="897"/>
    </row>
    <row r="263" spans="1:26" ht="12.75" customHeight="1">
      <c r="A263" s="935"/>
      <c r="B263" s="897"/>
      <c r="C263" s="942"/>
      <c r="D263" s="907"/>
      <c r="E263" s="908"/>
      <c r="F263" s="908"/>
      <c r="G263" s="898"/>
      <c r="H263" s="942"/>
      <c r="I263" s="907"/>
      <c r="J263" s="908"/>
      <c r="K263" s="908"/>
      <c r="L263" s="897"/>
      <c r="M263" s="942"/>
      <c r="N263" s="907"/>
      <c r="O263" s="908"/>
      <c r="P263" s="908"/>
      <c r="Q263" s="897"/>
      <c r="R263" s="942"/>
      <c r="S263" s="907"/>
      <c r="T263" s="908"/>
      <c r="U263" s="908"/>
      <c r="V263" s="897"/>
      <c r="W263" s="897"/>
      <c r="X263" s="897"/>
      <c r="Y263" s="897"/>
      <c r="Z263" s="897"/>
    </row>
    <row r="264" spans="1:26" ht="12.75" customHeight="1">
      <c r="A264" s="935"/>
      <c r="B264" s="897"/>
      <c r="C264" s="942"/>
      <c r="D264" s="907"/>
      <c r="E264" s="908"/>
      <c r="F264" s="908"/>
      <c r="G264" s="898"/>
      <c r="H264" s="942"/>
      <c r="I264" s="907"/>
      <c r="J264" s="908"/>
      <c r="K264" s="908"/>
      <c r="L264" s="897"/>
      <c r="M264" s="942"/>
      <c r="N264" s="907"/>
      <c r="O264" s="908"/>
      <c r="P264" s="908"/>
      <c r="Q264" s="897"/>
      <c r="R264" s="942"/>
      <c r="S264" s="907"/>
      <c r="T264" s="908"/>
      <c r="U264" s="908"/>
      <c r="V264" s="897"/>
      <c r="W264" s="897"/>
      <c r="X264" s="897"/>
      <c r="Y264" s="897"/>
      <c r="Z264" s="897"/>
    </row>
    <row r="265" spans="1:26" ht="12.75" customHeight="1">
      <c r="A265" s="935"/>
      <c r="B265" s="897"/>
      <c r="C265" s="942"/>
      <c r="D265" s="907"/>
      <c r="E265" s="908"/>
      <c r="F265" s="908"/>
      <c r="G265" s="898"/>
      <c r="H265" s="942"/>
      <c r="I265" s="907"/>
      <c r="J265" s="908"/>
      <c r="K265" s="908"/>
      <c r="L265" s="897"/>
      <c r="M265" s="942"/>
      <c r="N265" s="907"/>
      <c r="O265" s="908"/>
      <c r="P265" s="908"/>
      <c r="Q265" s="897"/>
      <c r="R265" s="942"/>
      <c r="S265" s="907"/>
      <c r="T265" s="908"/>
      <c r="U265" s="908"/>
      <c r="V265" s="897"/>
      <c r="W265" s="897"/>
      <c r="X265" s="897"/>
      <c r="Y265" s="897"/>
      <c r="Z265" s="897"/>
    </row>
    <row r="266" spans="1:26" ht="12.75" customHeight="1">
      <c r="A266" s="935"/>
      <c r="B266" s="897"/>
      <c r="C266" s="942"/>
      <c r="D266" s="907"/>
      <c r="E266" s="908"/>
      <c r="F266" s="908"/>
      <c r="G266" s="898"/>
      <c r="H266" s="942"/>
      <c r="I266" s="907"/>
      <c r="J266" s="908"/>
      <c r="K266" s="908"/>
      <c r="L266" s="897"/>
      <c r="M266" s="942"/>
      <c r="N266" s="907"/>
      <c r="O266" s="908"/>
      <c r="P266" s="908"/>
      <c r="Q266" s="897"/>
      <c r="R266" s="942"/>
      <c r="S266" s="907"/>
      <c r="T266" s="908"/>
      <c r="U266" s="908"/>
      <c r="V266" s="897"/>
      <c r="W266" s="897"/>
      <c r="X266" s="897"/>
      <c r="Y266" s="897"/>
      <c r="Z266" s="897"/>
    </row>
    <row r="267" spans="1:26" ht="12.75" customHeight="1">
      <c r="A267" s="935"/>
      <c r="B267" s="897"/>
      <c r="C267" s="942"/>
      <c r="D267" s="907"/>
      <c r="E267" s="908"/>
      <c r="F267" s="908"/>
      <c r="G267" s="898"/>
      <c r="H267" s="942"/>
      <c r="I267" s="907"/>
      <c r="J267" s="908"/>
      <c r="K267" s="908"/>
      <c r="L267" s="897"/>
      <c r="M267" s="942"/>
      <c r="N267" s="907"/>
      <c r="O267" s="908"/>
      <c r="P267" s="908"/>
      <c r="Q267" s="897"/>
      <c r="R267" s="942"/>
      <c r="S267" s="907"/>
      <c r="T267" s="908"/>
      <c r="U267" s="908"/>
      <c r="V267" s="897"/>
      <c r="W267" s="897"/>
      <c r="X267" s="897"/>
      <c r="Y267" s="897"/>
      <c r="Z267" s="897"/>
    </row>
    <row r="268" spans="1:26" ht="12.75" customHeight="1">
      <c r="A268" s="935"/>
      <c r="B268" s="897"/>
      <c r="C268" s="942"/>
      <c r="D268" s="907"/>
      <c r="E268" s="908"/>
      <c r="F268" s="908"/>
      <c r="G268" s="898"/>
      <c r="H268" s="942"/>
      <c r="I268" s="907"/>
      <c r="J268" s="908"/>
      <c r="K268" s="908"/>
      <c r="L268" s="897"/>
      <c r="M268" s="942"/>
      <c r="N268" s="907"/>
      <c r="O268" s="908"/>
      <c r="P268" s="908"/>
      <c r="Q268" s="897"/>
      <c r="R268" s="942"/>
      <c r="S268" s="907"/>
      <c r="T268" s="908"/>
      <c r="U268" s="908"/>
      <c r="V268" s="897"/>
      <c r="W268" s="897"/>
      <c r="X268" s="897"/>
      <c r="Y268" s="897"/>
      <c r="Z268" s="897"/>
    </row>
    <row r="269" spans="1:26" ht="12.75" customHeight="1">
      <c r="A269" s="935"/>
      <c r="B269" s="897"/>
      <c r="C269" s="942"/>
      <c r="D269" s="907"/>
      <c r="E269" s="908"/>
      <c r="F269" s="908"/>
      <c r="G269" s="898"/>
      <c r="H269" s="942"/>
      <c r="I269" s="907"/>
      <c r="J269" s="908"/>
      <c r="K269" s="908"/>
      <c r="L269" s="897"/>
      <c r="M269" s="942"/>
      <c r="N269" s="907"/>
      <c r="O269" s="908"/>
      <c r="P269" s="908"/>
      <c r="Q269" s="897"/>
      <c r="R269" s="942"/>
      <c r="S269" s="907"/>
      <c r="T269" s="908"/>
      <c r="U269" s="908"/>
      <c r="V269" s="897"/>
      <c r="W269" s="897"/>
      <c r="X269" s="897"/>
      <c r="Y269" s="897"/>
      <c r="Z269" s="897"/>
    </row>
    <row r="270" spans="1:26" ht="12.75" customHeight="1">
      <c r="A270" s="935"/>
      <c r="B270" s="897"/>
      <c r="C270" s="942"/>
      <c r="D270" s="907"/>
      <c r="E270" s="908"/>
      <c r="F270" s="908"/>
      <c r="G270" s="898"/>
      <c r="H270" s="942"/>
      <c r="I270" s="907"/>
      <c r="J270" s="908"/>
      <c r="K270" s="908"/>
      <c r="L270" s="897"/>
      <c r="M270" s="942"/>
      <c r="N270" s="907"/>
      <c r="O270" s="908"/>
      <c r="P270" s="908"/>
      <c r="Q270" s="897"/>
      <c r="R270" s="942"/>
      <c r="S270" s="907"/>
      <c r="T270" s="908"/>
      <c r="U270" s="908"/>
      <c r="V270" s="897"/>
      <c r="W270" s="897"/>
      <c r="X270" s="897"/>
      <c r="Y270" s="897"/>
      <c r="Z270" s="897"/>
    </row>
    <row r="271" spans="1:26" ht="12.75" customHeight="1">
      <c r="A271" s="935"/>
      <c r="B271" s="897"/>
      <c r="C271" s="942"/>
      <c r="D271" s="907"/>
      <c r="E271" s="908"/>
      <c r="F271" s="908"/>
      <c r="G271" s="898"/>
      <c r="H271" s="942"/>
      <c r="I271" s="907"/>
      <c r="J271" s="908"/>
      <c r="K271" s="908"/>
      <c r="L271" s="897"/>
      <c r="M271" s="942"/>
      <c r="N271" s="907"/>
      <c r="O271" s="908"/>
      <c r="P271" s="908"/>
      <c r="Q271" s="897"/>
      <c r="R271" s="942"/>
      <c r="S271" s="907"/>
      <c r="T271" s="908"/>
      <c r="U271" s="908"/>
      <c r="V271" s="897"/>
      <c r="W271" s="897"/>
      <c r="X271" s="897"/>
      <c r="Y271" s="897"/>
      <c r="Z271" s="897"/>
    </row>
    <row r="272" spans="1:26" ht="12.75" customHeight="1">
      <c r="A272" s="935"/>
      <c r="B272" s="897"/>
      <c r="C272" s="942"/>
      <c r="D272" s="907"/>
      <c r="E272" s="908"/>
      <c r="F272" s="908"/>
      <c r="G272" s="898"/>
      <c r="H272" s="942"/>
      <c r="I272" s="907"/>
      <c r="J272" s="908"/>
      <c r="K272" s="908"/>
      <c r="L272" s="897"/>
      <c r="M272" s="942"/>
      <c r="N272" s="907"/>
      <c r="O272" s="908"/>
      <c r="P272" s="908"/>
      <c r="Q272" s="897"/>
      <c r="R272" s="942"/>
      <c r="S272" s="907"/>
      <c r="T272" s="908"/>
      <c r="U272" s="908"/>
      <c r="V272" s="897"/>
      <c r="W272" s="897"/>
      <c r="X272" s="897"/>
      <c r="Y272" s="897"/>
      <c r="Z272" s="897"/>
    </row>
    <row r="273" spans="1:26" ht="12.75" customHeight="1">
      <c r="A273" s="935"/>
      <c r="B273" s="897"/>
      <c r="C273" s="942"/>
      <c r="D273" s="907"/>
      <c r="E273" s="908"/>
      <c r="F273" s="908"/>
      <c r="G273" s="898"/>
      <c r="H273" s="942"/>
      <c r="I273" s="907"/>
      <c r="J273" s="908"/>
      <c r="K273" s="908"/>
      <c r="L273" s="897"/>
      <c r="M273" s="942"/>
      <c r="N273" s="907"/>
      <c r="O273" s="908"/>
      <c r="P273" s="908"/>
      <c r="Q273" s="897"/>
      <c r="R273" s="942"/>
      <c r="S273" s="907"/>
      <c r="T273" s="908"/>
      <c r="U273" s="908"/>
      <c r="V273" s="897"/>
      <c r="W273" s="897"/>
      <c r="X273" s="897"/>
      <c r="Y273" s="897"/>
      <c r="Z273" s="897"/>
    </row>
    <row r="274" spans="1:26" ht="12.75" customHeight="1">
      <c r="A274" s="935"/>
      <c r="B274" s="897"/>
      <c r="C274" s="942"/>
      <c r="D274" s="907"/>
      <c r="E274" s="908"/>
      <c r="F274" s="908"/>
      <c r="G274" s="898"/>
      <c r="H274" s="942"/>
      <c r="I274" s="907"/>
      <c r="J274" s="908"/>
      <c r="K274" s="908"/>
      <c r="L274" s="897"/>
      <c r="M274" s="942"/>
      <c r="N274" s="907"/>
      <c r="O274" s="908"/>
      <c r="P274" s="908"/>
      <c r="Q274" s="897"/>
      <c r="R274" s="942"/>
      <c r="S274" s="907"/>
      <c r="T274" s="908"/>
      <c r="U274" s="908"/>
      <c r="V274" s="897"/>
      <c r="W274" s="897"/>
      <c r="X274" s="897"/>
      <c r="Y274" s="897"/>
      <c r="Z274" s="897"/>
    </row>
    <row r="275" spans="1:26" ht="12.75" customHeight="1">
      <c r="A275" s="935"/>
      <c r="B275" s="897"/>
      <c r="C275" s="942"/>
      <c r="D275" s="907"/>
      <c r="E275" s="908"/>
      <c r="F275" s="908"/>
      <c r="G275" s="898"/>
      <c r="H275" s="942"/>
      <c r="I275" s="907"/>
      <c r="J275" s="908"/>
      <c r="K275" s="908"/>
      <c r="L275" s="897"/>
      <c r="M275" s="942"/>
      <c r="N275" s="907"/>
      <c r="O275" s="908"/>
      <c r="P275" s="908"/>
      <c r="Q275" s="897"/>
      <c r="R275" s="942"/>
      <c r="S275" s="907"/>
      <c r="T275" s="908"/>
      <c r="U275" s="908"/>
      <c r="V275" s="897"/>
      <c r="W275" s="897"/>
      <c r="X275" s="897"/>
      <c r="Y275" s="897"/>
      <c r="Z275" s="897"/>
    </row>
    <row r="276" spans="1:26" ht="12.75" customHeight="1">
      <c r="A276" s="935"/>
      <c r="B276" s="897"/>
      <c r="C276" s="942"/>
      <c r="D276" s="907"/>
      <c r="E276" s="908"/>
      <c r="F276" s="908"/>
      <c r="G276" s="898"/>
      <c r="H276" s="942"/>
      <c r="I276" s="907"/>
      <c r="J276" s="908"/>
      <c r="K276" s="908"/>
      <c r="L276" s="897"/>
      <c r="M276" s="942"/>
      <c r="N276" s="907"/>
      <c r="O276" s="908"/>
      <c r="P276" s="908"/>
      <c r="Q276" s="897"/>
      <c r="R276" s="942"/>
      <c r="S276" s="907"/>
      <c r="T276" s="908"/>
      <c r="U276" s="908"/>
      <c r="V276" s="897"/>
      <c r="W276" s="897"/>
      <c r="X276" s="897"/>
      <c r="Y276" s="897"/>
      <c r="Z276" s="897"/>
    </row>
    <row r="277" spans="1:26" ht="12.75" customHeight="1">
      <c r="A277" s="935"/>
      <c r="B277" s="897"/>
      <c r="C277" s="942"/>
      <c r="D277" s="907"/>
      <c r="E277" s="908"/>
      <c r="F277" s="908"/>
      <c r="G277" s="898"/>
      <c r="H277" s="942"/>
      <c r="I277" s="907"/>
      <c r="J277" s="908"/>
      <c r="K277" s="908"/>
      <c r="L277" s="897"/>
      <c r="M277" s="942"/>
      <c r="N277" s="907"/>
      <c r="O277" s="908"/>
      <c r="P277" s="908"/>
      <c r="Q277" s="897"/>
      <c r="R277" s="942"/>
      <c r="S277" s="907"/>
      <c r="T277" s="908"/>
      <c r="U277" s="908"/>
      <c r="V277" s="897"/>
      <c r="W277" s="897"/>
      <c r="X277" s="897"/>
      <c r="Y277" s="897"/>
      <c r="Z277" s="897"/>
    </row>
    <row r="278" spans="1:26" ht="12.75" customHeight="1">
      <c r="A278" s="935"/>
      <c r="B278" s="897"/>
      <c r="C278" s="942"/>
      <c r="D278" s="907"/>
      <c r="E278" s="908"/>
      <c r="F278" s="908"/>
      <c r="G278" s="898"/>
      <c r="H278" s="942"/>
      <c r="I278" s="907"/>
      <c r="J278" s="908"/>
      <c r="K278" s="908"/>
      <c r="L278" s="897"/>
      <c r="M278" s="942"/>
      <c r="N278" s="907"/>
      <c r="O278" s="908"/>
      <c r="P278" s="908"/>
      <c r="Q278" s="897"/>
      <c r="R278" s="942"/>
      <c r="S278" s="907"/>
      <c r="T278" s="908"/>
      <c r="U278" s="908"/>
      <c r="V278" s="897"/>
      <c r="W278" s="897"/>
      <c r="X278" s="897"/>
      <c r="Y278" s="897"/>
      <c r="Z278" s="897"/>
    </row>
    <row r="279" spans="1:26" ht="12.75" customHeight="1">
      <c r="A279" s="935"/>
      <c r="B279" s="897"/>
      <c r="C279" s="942"/>
      <c r="D279" s="907"/>
      <c r="E279" s="908"/>
      <c r="F279" s="908"/>
      <c r="G279" s="898"/>
      <c r="H279" s="942"/>
      <c r="I279" s="907"/>
      <c r="J279" s="908"/>
      <c r="K279" s="908"/>
      <c r="L279" s="897"/>
      <c r="M279" s="942"/>
      <c r="N279" s="907"/>
      <c r="O279" s="908"/>
      <c r="P279" s="908"/>
      <c r="Q279" s="897"/>
      <c r="R279" s="942"/>
      <c r="S279" s="907"/>
      <c r="T279" s="908"/>
      <c r="U279" s="908"/>
      <c r="V279" s="897"/>
      <c r="W279" s="897"/>
      <c r="X279" s="897"/>
      <c r="Y279" s="897"/>
      <c r="Z279" s="897"/>
    </row>
    <row r="280" spans="1:26" ht="12.75" customHeight="1">
      <c r="A280" s="935"/>
      <c r="B280" s="897"/>
      <c r="C280" s="942"/>
      <c r="D280" s="907"/>
      <c r="E280" s="908"/>
      <c r="F280" s="908"/>
      <c r="G280" s="898"/>
      <c r="H280" s="942"/>
      <c r="I280" s="907"/>
      <c r="J280" s="908"/>
      <c r="K280" s="908"/>
      <c r="L280" s="897"/>
      <c r="M280" s="942"/>
      <c r="N280" s="907"/>
      <c r="O280" s="908"/>
      <c r="P280" s="908"/>
      <c r="Q280" s="897"/>
      <c r="R280" s="942"/>
      <c r="S280" s="907"/>
      <c r="T280" s="908"/>
      <c r="U280" s="908"/>
      <c r="V280" s="897"/>
      <c r="W280" s="897"/>
      <c r="X280" s="897"/>
      <c r="Y280" s="897"/>
      <c r="Z280" s="897"/>
    </row>
    <row r="281" spans="1:26" ht="12.75" customHeight="1">
      <c r="A281" s="935"/>
      <c r="B281" s="897"/>
      <c r="C281" s="942"/>
      <c r="D281" s="907"/>
      <c r="E281" s="908"/>
      <c r="F281" s="908"/>
      <c r="G281" s="898"/>
      <c r="H281" s="942"/>
      <c r="I281" s="907"/>
      <c r="J281" s="908"/>
      <c r="K281" s="908"/>
      <c r="L281" s="897"/>
      <c r="M281" s="942"/>
      <c r="N281" s="907"/>
      <c r="O281" s="908"/>
      <c r="P281" s="908"/>
      <c r="Q281" s="897"/>
      <c r="R281" s="942"/>
      <c r="S281" s="907"/>
      <c r="T281" s="908"/>
      <c r="U281" s="908"/>
      <c r="V281" s="897"/>
      <c r="W281" s="897"/>
      <c r="X281" s="897"/>
      <c r="Y281" s="897"/>
      <c r="Z281" s="897"/>
    </row>
    <row r="282" spans="1:26" ht="12.75" customHeight="1">
      <c r="A282" s="935"/>
      <c r="B282" s="897"/>
      <c r="C282" s="942"/>
      <c r="D282" s="907"/>
      <c r="E282" s="908"/>
      <c r="F282" s="908"/>
      <c r="G282" s="898"/>
      <c r="H282" s="942"/>
      <c r="I282" s="907"/>
      <c r="J282" s="908"/>
      <c r="K282" s="908"/>
      <c r="L282" s="897"/>
      <c r="M282" s="942"/>
      <c r="N282" s="907"/>
      <c r="O282" s="908"/>
      <c r="P282" s="908"/>
      <c r="Q282" s="897"/>
      <c r="R282" s="942"/>
      <c r="S282" s="907"/>
      <c r="T282" s="908"/>
      <c r="U282" s="908"/>
      <c r="V282" s="897"/>
      <c r="W282" s="897"/>
      <c r="X282" s="897"/>
      <c r="Y282" s="897"/>
      <c r="Z282" s="897"/>
    </row>
    <row r="283" spans="1:26" ht="12.75" customHeight="1">
      <c r="A283" s="935"/>
      <c r="B283" s="897"/>
      <c r="C283" s="942"/>
      <c r="D283" s="907"/>
      <c r="E283" s="908"/>
      <c r="F283" s="908"/>
      <c r="G283" s="898"/>
      <c r="H283" s="942"/>
      <c r="I283" s="907"/>
      <c r="J283" s="908"/>
      <c r="K283" s="908"/>
      <c r="L283" s="897"/>
      <c r="M283" s="942"/>
      <c r="N283" s="907"/>
      <c r="O283" s="908"/>
      <c r="P283" s="908"/>
      <c r="Q283" s="897"/>
      <c r="R283" s="942"/>
      <c r="S283" s="907"/>
      <c r="T283" s="908"/>
      <c r="U283" s="908"/>
      <c r="V283" s="897"/>
      <c r="W283" s="897"/>
      <c r="X283" s="897"/>
      <c r="Y283" s="897"/>
      <c r="Z283" s="897"/>
    </row>
    <row r="284" spans="1:26" ht="12.75" customHeight="1">
      <c r="A284" s="935"/>
      <c r="B284" s="897"/>
      <c r="C284" s="942"/>
      <c r="D284" s="907"/>
      <c r="E284" s="908"/>
      <c r="F284" s="908"/>
      <c r="G284" s="898"/>
      <c r="H284" s="942"/>
      <c r="I284" s="907"/>
      <c r="J284" s="908"/>
      <c r="K284" s="908"/>
      <c r="L284" s="897"/>
      <c r="M284" s="942"/>
      <c r="N284" s="907"/>
      <c r="O284" s="908"/>
      <c r="P284" s="908"/>
      <c r="Q284" s="897"/>
      <c r="R284" s="942"/>
      <c r="S284" s="907"/>
      <c r="T284" s="908"/>
      <c r="U284" s="908"/>
      <c r="V284" s="897"/>
      <c r="W284" s="897"/>
      <c r="X284" s="897"/>
      <c r="Y284" s="897"/>
      <c r="Z284" s="897"/>
    </row>
    <row r="285" spans="1:26" ht="12.75" customHeight="1">
      <c r="A285" s="935"/>
      <c r="B285" s="897"/>
      <c r="C285" s="942"/>
      <c r="D285" s="907"/>
      <c r="E285" s="908"/>
      <c r="F285" s="908"/>
      <c r="G285" s="898"/>
      <c r="H285" s="942"/>
      <c r="I285" s="907"/>
      <c r="J285" s="908"/>
      <c r="K285" s="908"/>
      <c r="L285" s="897"/>
      <c r="M285" s="942"/>
      <c r="N285" s="907"/>
      <c r="O285" s="908"/>
      <c r="P285" s="908"/>
      <c r="Q285" s="897"/>
      <c r="R285" s="942"/>
      <c r="S285" s="907"/>
      <c r="T285" s="908"/>
      <c r="U285" s="908"/>
      <c r="V285" s="897"/>
      <c r="W285" s="897"/>
      <c r="X285" s="897"/>
      <c r="Y285" s="897"/>
      <c r="Z285" s="897"/>
    </row>
    <row r="286" spans="1:26" ht="12.75" customHeight="1">
      <c r="A286" s="935"/>
      <c r="B286" s="897"/>
      <c r="C286" s="942"/>
      <c r="D286" s="907"/>
      <c r="E286" s="908"/>
      <c r="F286" s="908"/>
      <c r="G286" s="898"/>
      <c r="H286" s="942"/>
      <c r="I286" s="907"/>
      <c r="J286" s="908"/>
      <c r="K286" s="908"/>
      <c r="L286" s="897"/>
      <c r="M286" s="942"/>
      <c r="N286" s="907"/>
      <c r="O286" s="908"/>
      <c r="P286" s="908"/>
      <c r="Q286" s="897"/>
      <c r="R286" s="942"/>
      <c r="S286" s="907"/>
      <c r="T286" s="908"/>
      <c r="U286" s="908"/>
      <c r="V286" s="897"/>
      <c r="W286" s="897"/>
      <c r="X286" s="897"/>
      <c r="Y286" s="897"/>
      <c r="Z286" s="897"/>
    </row>
    <row r="287" spans="1:26" ht="12.75" customHeight="1">
      <c r="A287" s="935"/>
      <c r="B287" s="897"/>
      <c r="C287" s="942"/>
      <c r="D287" s="907"/>
      <c r="E287" s="908"/>
      <c r="F287" s="908"/>
      <c r="G287" s="898"/>
      <c r="H287" s="942"/>
      <c r="I287" s="907"/>
      <c r="J287" s="908"/>
      <c r="K287" s="908"/>
      <c r="L287" s="897"/>
      <c r="M287" s="942"/>
      <c r="N287" s="907"/>
      <c r="O287" s="908"/>
      <c r="P287" s="908"/>
      <c r="Q287" s="897"/>
      <c r="R287" s="942"/>
      <c r="S287" s="907"/>
      <c r="T287" s="908"/>
      <c r="U287" s="908"/>
      <c r="V287" s="897"/>
      <c r="W287" s="897"/>
      <c r="X287" s="897"/>
      <c r="Y287" s="897"/>
      <c r="Z287" s="897"/>
    </row>
    <row r="288" spans="1:26" ht="12.75" customHeight="1">
      <c r="A288" s="935"/>
      <c r="B288" s="897"/>
      <c r="C288" s="942"/>
      <c r="D288" s="907"/>
      <c r="E288" s="908"/>
      <c r="F288" s="908"/>
      <c r="G288" s="898"/>
      <c r="H288" s="942"/>
      <c r="I288" s="907"/>
      <c r="J288" s="908"/>
      <c r="K288" s="908"/>
      <c r="L288" s="897"/>
      <c r="M288" s="942"/>
      <c r="N288" s="907"/>
      <c r="O288" s="908"/>
      <c r="P288" s="908"/>
      <c r="Q288" s="897"/>
      <c r="R288" s="942"/>
      <c r="S288" s="907"/>
      <c r="T288" s="908"/>
      <c r="U288" s="908"/>
      <c r="V288" s="897"/>
      <c r="W288" s="897"/>
      <c r="X288" s="897"/>
      <c r="Y288" s="897"/>
      <c r="Z288" s="897"/>
    </row>
    <row r="289" spans="1:26" ht="12.75" customHeight="1">
      <c r="A289" s="935"/>
      <c r="B289" s="897"/>
      <c r="C289" s="942"/>
      <c r="D289" s="907"/>
      <c r="E289" s="908"/>
      <c r="F289" s="908"/>
      <c r="G289" s="898"/>
      <c r="H289" s="942"/>
      <c r="I289" s="907"/>
      <c r="J289" s="908"/>
      <c r="K289" s="908"/>
      <c r="L289" s="897"/>
      <c r="M289" s="942"/>
      <c r="N289" s="907"/>
      <c r="O289" s="908"/>
      <c r="P289" s="908"/>
      <c r="Q289" s="897"/>
      <c r="R289" s="942"/>
      <c r="S289" s="907"/>
      <c r="T289" s="908"/>
      <c r="U289" s="908"/>
      <c r="V289" s="897"/>
      <c r="W289" s="897"/>
      <c r="X289" s="897"/>
      <c r="Y289" s="897"/>
      <c r="Z289" s="897"/>
    </row>
    <row r="290" spans="1:26" ht="12.75" customHeight="1">
      <c r="A290" s="935"/>
      <c r="B290" s="897"/>
      <c r="C290" s="942"/>
      <c r="D290" s="907"/>
      <c r="E290" s="908"/>
      <c r="F290" s="908"/>
      <c r="G290" s="898"/>
      <c r="H290" s="942"/>
      <c r="I290" s="907"/>
      <c r="J290" s="908"/>
      <c r="K290" s="908"/>
      <c r="L290" s="897"/>
      <c r="M290" s="942"/>
      <c r="N290" s="907"/>
      <c r="O290" s="908"/>
      <c r="P290" s="908"/>
      <c r="Q290" s="897"/>
      <c r="R290" s="942"/>
      <c r="S290" s="907"/>
      <c r="T290" s="908"/>
      <c r="U290" s="908"/>
      <c r="V290" s="897"/>
      <c r="W290" s="897"/>
      <c r="X290" s="897"/>
      <c r="Y290" s="897"/>
      <c r="Z290" s="897"/>
    </row>
    <row r="291" spans="1:26" ht="12.75" customHeight="1">
      <c r="A291" s="935"/>
      <c r="B291" s="897"/>
      <c r="C291" s="942"/>
      <c r="D291" s="907"/>
      <c r="E291" s="908"/>
      <c r="F291" s="908"/>
      <c r="G291" s="898"/>
      <c r="H291" s="942"/>
      <c r="I291" s="907"/>
      <c r="J291" s="908"/>
      <c r="K291" s="908"/>
      <c r="L291" s="897"/>
      <c r="M291" s="942"/>
      <c r="N291" s="907"/>
      <c r="O291" s="908"/>
      <c r="P291" s="908"/>
      <c r="Q291" s="897"/>
      <c r="R291" s="942"/>
      <c r="S291" s="907"/>
      <c r="T291" s="908"/>
      <c r="U291" s="908"/>
      <c r="V291" s="897"/>
      <c r="W291" s="897"/>
      <c r="X291" s="897"/>
      <c r="Y291" s="897"/>
      <c r="Z291" s="897"/>
    </row>
    <row r="292" spans="1:26" ht="12.75" customHeight="1">
      <c r="A292" s="935"/>
      <c r="B292" s="897"/>
      <c r="C292" s="942"/>
      <c r="D292" s="907"/>
      <c r="E292" s="908"/>
      <c r="F292" s="908"/>
      <c r="G292" s="898"/>
      <c r="H292" s="942"/>
      <c r="I292" s="907"/>
      <c r="J292" s="908"/>
      <c r="K292" s="908"/>
      <c r="L292" s="897"/>
      <c r="M292" s="942"/>
      <c r="N292" s="907"/>
      <c r="O292" s="908"/>
      <c r="P292" s="908"/>
      <c r="Q292" s="897"/>
      <c r="R292" s="942"/>
      <c r="S292" s="907"/>
      <c r="T292" s="908"/>
      <c r="U292" s="908"/>
      <c r="V292" s="897"/>
      <c r="W292" s="897"/>
      <c r="X292" s="897"/>
      <c r="Y292" s="897"/>
      <c r="Z292" s="897"/>
    </row>
    <row r="293" spans="1:26" ht="12.75" customHeight="1">
      <c r="A293" s="935"/>
      <c r="B293" s="897"/>
      <c r="C293" s="942"/>
      <c r="D293" s="907"/>
      <c r="E293" s="908"/>
      <c r="F293" s="908"/>
      <c r="G293" s="898"/>
      <c r="H293" s="942"/>
      <c r="I293" s="907"/>
      <c r="J293" s="908"/>
      <c r="K293" s="908"/>
      <c r="L293" s="897"/>
      <c r="M293" s="942"/>
      <c r="N293" s="907"/>
      <c r="O293" s="908"/>
      <c r="P293" s="908"/>
      <c r="Q293" s="897"/>
      <c r="R293" s="942"/>
      <c r="S293" s="907"/>
      <c r="T293" s="908"/>
      <c r="U293" s="908"/>
      <c r="V293" s="897"/>
      <c r="W293" s="897"/>
      <c r="X293" s="897"/>
      <c r="Y293" s="897"/>
      <c r="Z293" s="897"/>
    </row>
    <row r="294" spans="1:26" ht="12.75" customHeight="1">
      <c r="A294" s="935"/>
      <c r="B294" s="897"/>
      <c r="C294" s="942"/>
      <c r="D294" s="907"/>
      <c r="E294" s="908"/>
      <c r="F294" s="908"/>
      <c r="G294" s="898"/>
      <c r="H294" s="942"/>
      <c r="I294" s="907"/>
      <c r="J294" s="908"/>
      <c r="K294" s="908"/>
      <c r="L294" s="897"/>
      <c r="M294" s="942"/>
      <c r="N294" s="907"/>
      <c r="O294" s="908"/>
      <c r="P294" s="908"/>
      <c r="Q294" s="897"/>
      <c r="R294" s="942"/>
      <c r="S294" s="907"/>
      <c r="T294" s="908"/>
      <c r="U294" s="908"/>
      <c r="V294" s="897"/>
      <c r="W294" s="897"/>
      <c r="X294" s="897"/>
      <c r="Y294" s="897"/>
      <c r="Z294" s="897"/>
    </row>
    <row r="295" spans="1:26" ht="12.75" customHeight="1">
      <c r="A295" s="935"/>
      <c r="B295" s="897"/>
      <c r="C295" s="942"/>
      <c r="D295" s="907"/>
      <c r="E295" s="908"/>
      <c r="F295" s="908"/>
      <c r="G295" s="898"/>
      <c r="H295" s="942"/>
      <c r="I295" s="907"/>
      <c r="J295" s="908"/>
      <c r="K295" s="908"/>
      <c r="L295" s="897"/>
      <c r="M295" s="942"/>
      <c r="N295" s="907"/>
      <c r="O295" s="908"/>
      <c r="P295" s="908"/>
      <c r="Q295" s="897"/>
      <c r="R295" s="942"/>
      <c r="S295" s="907"/>
      <c r="T295" s="908"/>
      <c r="U295" s="908"/>
      <c r="V295" s="897"/>
      <c r="W295" s="897"/>
      <c r="X295" s="897"/>
      <c r="Y295" s="897"/>
      <c r="Z295" s="897"/>
    </row>
    <row r="296" spans="1:26" ht="12.75" customHeight="1">
      <c r="A296" s="935"/>
      <c r="B296" s="897"/>
      <c r="C296" s="942"/>
      <c r="D296" s="907"/>
      <c r="E296" s="908"/>
      <c r="F296" s="908"/>
      <c r="G296" s="898"/>
      <c r="H296" s="942"/>
      <c r="I296" s="907"/>
      <c r="J296" s="908"/>
      <c r="K296" s="908"/>
      <c r="L296" s="897"/>
      <c r="M296" s="942"/>
      <c r="N296" s="907"/>
      <c r="O296" s="908"/>
      <c r="P296" s="908"/>
      <c r="Q296" s="897"/>
      <c r="R296" s="942"/>
      <c r="S296" s="907"/>
      <c r="T296" s="908"/>
      <c r="U296" s="908"/>
      <c r="V296" s="897"/>
      <c r="W296" s="897"/>
      <c r="X296" s="897"/>
      <c r="Y296" s="897"/>
      <c r="Z296" s="897"/>
    </row>
    <row r="297" spans="1:26" ht="12.75" customHeight="1">
      <c r="A297" s="935"/>
      <c r="B297" s="897"/>
      <c r="C297" s="942"/>
      <c r="D297" s="907"/>
      <c r="E297" s="908"/>
      <c r="F297" s="908"/>
      <c r="G297" s="898"/>
      <c r="H297" s="942"/>
      <c r="I297" s="907"/>
      <c r="J297" s="908"/>
      <c r="K297" s="908"/>
      <c r="L297" s="897"/>
      <c r="M297" s="942"/>
      <c r="N297" s="907"/>
      <c r="O297" s="908"/>
      <c r="P297" s="908"/>
      <c r="Q297" s="897"/>
      <c r="R297" s="942"/>
      <c r="S297" s="907"/>
      <c r="T297" s="908"/>
      <c r="U297" s="908"/>
      <c r="V297" s="897"/>
      <c r="W297" s="897"/>
      <c r="X297" s="897"/>
      <c r="Y297" s="897"/>
      <c r="Z297" s="897"/>
    </row>
    <row r="298" spans="1:26" ht="12.75" customHeight="1">
      <c r="A298" s="935"/>
      <c r="B298" s="897"/>
      <c r="C298" s="942"/>
      <c r="D298" s="907"/>
      <c r="E298" s="908"/>
      <c r="F298" s="908"/>
      <c r="G298" s="898"/>
      <c r="H298" s="942"/>
      <c r="I298" s="907"/>
      <c r="J298" s="908"/>
      <c r="K298" s="908"/>
      <c r="L298" s="897"/>
      <c r="M298" s="942"/>
      <c r="N298" s="907"/>
      <c r="O298" s="908"/>
      <c r="P298" s="908"/>
      <c r="Q298" s="897"/>
      <c r="R298" s="942"/>
      <c r="S298" s="907"/>
      <c r="T298" s="908"/>
      <c r="U298" s="908"/>
      <c r="V298" s="897"/>
      <c r="W298" s="897"/>
      <c r="X298" s="897"/>
      <c r="Y298" s="897"/>
      <c r="Z298" s="897"/>
    </row>
    <row r="299" spans="1:26" ht="12.75" customHeight="1">
      <c r="A299" s="935"/>
      <c r="B299" s="897"/>
      <c r="C299" s="942"/>
      <c r="D299" s="907"/>
      <c r="E299" s="908"/>
      <c r="F299" s="908"/>
      <c r="G299" s="898"/>
      <c r="H299" s="942"/>
      <c r="I299" s="907"/>
      <c r="J299" s="908"/>
      <c r="K299" s="908"/>
      <c r="L299" s="897"/>
      <c r="M299" s="942"/>
      <c r="N299" s="907"/>
      <c r="O299" s="908"/>
      <c r="P299" s="908"/>
      <c r="Q299" s="897"/>
      <c r="R299" s="942"/>
      <c r="S299" s="907"/>
      <c r="T299" s="908"/>
      <c r="U299" s="908"/>
      <c r="V299" s="897"/>
      <c r="W299" s="897"/>
      <c r="X299" s="897"/>
      <c r="Y299" s="897"/>
      <c r="Z299" s="897"/>
    </row>
    <row r="300" spans="1:26" ht="12.75" customHeight="1">
      <c r="A300" s="935"/>
      <c r="B300" s="897"/>
      <c r="C300" s="942"/>
      <c r="D300" s="907"/>
      <c r="E300" s="908"/>
      <c r="F300" s="908"/>
      <c r="G300" s="898"/>
      <c r="H300" s="942"/>
      <c r="I300" s="907"/>
      <c r="J300" s="908"/>
      <c r="K300" s="908"/>
      <c r="L300" s="897"/>
      <c r="M300" s="942"/>
      <c r="N300" s="907"/>
      <c r="O300" s="908"/>
      <c r="P300" s="908"/>
      <c r="Q300" s="897"/>
      <c r="R300" s="942"/>
      <c r="S300" s="907"/>
      <c r="T300" s="908"/>
      <c r="U300" s="908"/>
      <c r="V300" s="897"/>
      <c r="W300" s="897"/>
      <c r="X300" s="897"/>
      <c r="Y300" s="897"/>
      <c r="Z300" s="897"/>
    </row>
    <row r="301" spans="1:26" ht="12.75" customHeight="1">
      <c r="A301" s="935"/>
      <c r="B301" s="897"/>
      <c r="C301" s="942"/>
      <c r="D301" s="907"/>
      <c r="E301" s="908"/>
      <c r="F301" s="908"/>
      <c r="G301" s="898"/>
      <c r="H301" s="942"/>
      <c r="I301" s="907"/>
      <c r="J301" s="908"/>
      <c r="K301" s="908"/>
      <c r="L301" s="897"/>
      <c r="M301" s="942"/>
      <c r="N301" s="907"/>
      <c r="O301" s="908"/>
      <c r="P301" s="908"/>
      <c r="Q301" s="897"/>
      <c r="R301" s="942"/>
      <c r="S301" s="907"/>
      <c r="T301" s="908"/>
      <c r="U301" s="908"/>
      <c r="V301" s="897"/>
      <c r="W301" s="897"/>
      <c r="X301" s="897"/>
      <c r="Y301" s="897"/>
      <c r="Z301" s="897"/>
    </row>
    <row r="302" spans="1:26" ht="12.75" customHeight="1">
      <c r="A302" s="935"/>
      <c r="B302" s="897"/>
      <c r="C302" s="942"/>
      <c r="D302" s="907"/>
      <c r="E302" s="908"/>
      <c r="F302" s="908"/>
      <c r="G302" s="898"/>
      <c r="H302" s="942"/>
      <c r="I302" s="907"/>
      <c r="J302" s="908"/>
      <c r="K302" s="908"/>
      <c r="L302" s="897"/>
      <c r="M302" s="942"/>
      <c r="N302" s="907"/>
      <c r="O302" s="908"/>
      <c r="P302" s="908"/>
      <c r="Q302" s="897"/>
      <c r="R302" s="942"/>
      <c r="S302" s="907"/>
      <c r="T302" s="908"/>
      <c r="U302" s="908"/>
      <c r="V302" s="897"/>
      <c r="W302" s="897"/>
      <c r="X302" s="897"/>
      <c r="Y302" s="897"/>
      <c r="Z302" s="897"/>
    </row>
    <row r="303" spans="1:26" ht="12.75" customHeight="1">
      <c r="A303" s="935"/>
      <c r="B303" s="897"/>
      <c r="C303" s="942"/>
      <c r="D303" s="907"/>
      <c r="E303" s="908"/>
      <c r="F303" s="908"/>
      <c r="G303" s="898"/>
      <c r="H303" s="942"/>
      <c r="I303" s="907"/>
      <c r="J303" s="908"/>
      <c r="K303" s="908"/>
      <c r="L303" s="897"/>
      <c r="M303" s="942"/>
      <c r="N303" s="907"/>
      <c r="O303" s="908"/>
      <c r="P303" s="908"/>
      <c r="Q303" s="897"/>
      <c r="R303" s="942"/>
      <c r="S303" s="907"/>
      <c r="T303" s="908"/>
      <c r="U303" s="908"/>
      <c r="V303" s="897"/>
      <c r="W303" s="897"/>
      <c r="X303" s="897"/>
      <c r="Y303" s="897"/>
      <c r="Z303" s="897"/>
    </row>
    <row r="304" spans="1:26" ht="12.75" customHeight="1">
      <c r="A304" s="935"/>
      <c r="B304" s="897"/>
      <c r="C304" s="942"/>
      <c r="D304" s="907"/>
      <c r="E304" s="908"/>
      <c r="F304" s="908"/>
      <c r="G304" s="898"/>
      <c r="H304" s="942"/>
      <c r="I304" s="907"/>
      <c r="J304" s="908"/>
      <c r="K304" s="908"/>
      <c r="L304" s="897"/>
      <c r="M304" s="942"/>
      <c r="N304" s="907"/>
      <c r="O304" s="908"/>
      <c r="P304" s="908"/>
      <c r="Q304" s="897"/>
      <c r="R304" s="942"/>
      <c r="S304" s="907"/>
      <c r="T304" s="908"/>
      <c r="U304" s="908"/>
      <c r="V304" s="897"/>
      <c r="W304" s="897"/>
      <c r="X304" s="897"/>
      <c r="Y304" s="897"/>
      <c r="Z304" s="897"/>
    </row>
    <row r="305" spans="1:26" ht="12.75" customHeight="1">
      <c r="A305" s="935"/>
      <c r="B305" s="897"/>
      <c r="C305" s="942"/>
      <c r="D305" s="907"/>
      <c r="E305" s="908"/>
      <c r="F305" s="908"/>
      <c r="G305" s="898"/>
      <c r="H305" s="942"/>
      <c r="I305" s="907"/>
      <c r="J305" s="908"/>
      <c r="K305" s="908"/>
      <c r="L305" s="897"/>
      <c r="M305" s="942"/>
      <c r="N305" s="907"/>
      <c r="O305" s="908"/>
      <c r="P305" s="908"/>
      <c r="Q305" s="897"/>
      <c r="R305" s="942"/>
      <c r="S305" s="907"/>
      <c r="T305" s="908"/>
      <c r="U305" s="908"/>
      <c r="V305" s="897"/>
      <c r="W305" s="897"/>
      <c r="X305" s="897"/>
      <c r="Y305" s="897"/>
      <c r="Z305" s="897"/>
    </row>
    <row r="306" spans="1:26" ht="12.75" customHeight="1">
      <c r="A306" s="935"/>
      <c r="B306" s="897"/>
      <c r="C306" s="942"/>
      <c r="D306" s="907"/>
      <c r="E306" s="908"/>
      <c r="F306" s="908"/>
      <c r="G306" s="898"/>
      <c r="H306" s="942"/>
      <c r="I306" s="907"/>
      <c r="J306" s="908"/>
      <c r="K306" s="908"/>
      <c r="L306" s="897"/>
      <c r="M306" s="942"/>
      <c r="N306" s="907"/>
      <c r="O306" s="908"/>
      <c r="P306" s="908"/>
      <c r="Q306" s="897"/>
      <c r="R306" s="942"/>
      <c r="S306" s="907"/>
      <c r="T306" s="908"/>
      <c r="U306" s="908"/>
      <c r="V306" s="897"/>
      <c r="W306" s="897"/>
      <c r="X306" s="897"/>
      <c r="Y306" s="897"/>
      <c r="Z306" s="897"/>
    </row>
    <row r="307" spans="1:26" ht="12.75" customHeight="1">
      <c r="A307" s="935"/>
      <c r="B307" s="897"/>
      <c r="C307" s="942"/>
      <c r="D307" s="907"/>
      <c r="E307" s="908"/>
      <c r="F307" s="908"/>
      <c r="G307" s="898"/>
      <c r="H307" s="942"/>
      <c r="I307" s="907"/>
      <c r="J307" s="908"/>
      <c r="K307" s="908"/>
      <c r="L307" s="897"/>
      <c r="M307" s="942"/>
      <c r="N307" s="907"/>
      <c r="O307" s="908"/>
      <c r="P307" s="908"/>
      <c r="Q307" s="897"/>
      <c r="R307" s="942"/>
      <c r="S307" s="907"/>
      <c r="T307" s="908"/>
      <c r="U307" s="908"/>
      <c r="V307" s="897"/>
      <c r="W307" s="897"/>
      <c r="X307" s="897"/>
      <c r="Y307" s="897"/>
      <c r="Z307" s="897"/>
    </row>
    <row r="308" spans="1:26" ht="12.75" customHeight="1">
      <c r="A308" s="935"/>
      <c r="B308" s="897"/>
      <c r="C308" s="942"/>
      <c r="D308" s="907"/>
      <c r="E308" s="908"/>
      <c r="F308" s="908"/>
      <c r="G308" s="898"/>
      <c r="H308" s="942"/>
      <c r="I308" s="907"/>
      <c r="J308" s="908"/>
      <c r="K308" s="908"/>
      <c r="L308" s="897"/>
      <c r="M308" s="942"/>
      <c r="N308" s="907"/>
      <c r="O308" s="908"/>
      <c r="P308" s="908"/>
      <c r="Q308" s="897"/>
      <c r="R308" s="942"/>
      <c r="S308" s="907"/>
      <c r="T308" s="908"/>
      <c r="U308" s="908"/>
      <c r="V308" s="897"/>
      <c r="W308" s="897"/>
      <c r="X308" s="897"/>
      <c r="Y308" s="897"/>
      <c r="Z308" s="897"/>
    </row>
    <row r="309" spans="1:26" ht="12.75" customHeight="1">
      <c r="A309" s="935"/>
      <c r="B309" s="897"/>
      <c r="C309" s="942"/>
      <c r="D309" s="907"/>
      <c r="E309" s="908"/>
      <c r="F309" s="908"/>
      <c r="G309" s="898"/>
      <c r="H309" s="942"/>
      <c r="I309" s="907"/>
      <c r="J309" s="908"/>
      <c r="K309" s="908"/>
      <c r="L309" s="897"/>
      <c r="M309" s="942"/>
      <c r="N309" s="907"/>
      <c r="O309" s="908"/>
      <c r="P309" s="908"/>
      <c r="Q309" s="897"/>
      <c r="R309" s="942"/>
      <c r="S309" s="907"/>
      <c r="T309" s="908"/>
      <c r="U309" s="908"/>
      <c r="V309" s="897"/>
      <c r="W309" s="897"/>
      <c r="X309" s="897"/>
      <c r="Y309" s="897"/>
      <c r="Z309" s="897"/>
    </row>
    <row r="310" spans="1:26" ht="12.75" customHeight="1">
      <c r="A310" s="935"/>
      <c r="B310" s="897"/>
      <c r="C310" s="942"/>
      <c r="D310" s="907"/>
      <c r="E310" s="908"/>
      <c r="F310" s="908"/>
      <c r="G310" s="898"/>
      <c r="H310" s="942"/>
      <c r="I310" s="907"/>
      <c r="J310" s="908"/>
      <c r="K310" s="908"/>
      <c r="L310" s="897"/>
      <c r="M310" s="942"/>
      <c r="N310" s="907"/>
      <c r="O310" s="908"/>
      <c r="P310" s="908"/>
      <c r="Q310" s="897"/>
      <c r="R310" s="942"/>
      <c r="S310" s="907"/>
      <c r="T310" s="908"/>
      <c r="U310" s="908"/>
      <c r="V310" s="897"/>
      <c r="W310" s="897"/>
      <c r="X310" s="897"/>
      <c r="Y310" s="897"/>
      <c r="Z310" s="897"/>
    </row>
    <row r="311" spans="1:26" ht="12.75" customHeight="1">
      <c r="A311" s="935"/>
      <c r="B311" s="897"/>
      <c r="C311" s="942"/>
      <c r="D311" s="907"/>
      <c r="E311" s="908"/>
      <c r="F311" s="908"/>
      <c r="G311" s="898"/>
      <c r="H311" s="942"/>
      <c r="I311" s="907"/>
      <c r="J311" s="908"/>
      <c r="K311" s="908"/>
      <c r="L311" s="897"/>
      <c r="M311" s="942"/>
      <c r="N311" s="907"/>
      <c r="O311" s="908"/>
      <c r="P311" s="908"/>
      <c r="Q311" s="897"/>
      <c r="R311" s="942"/>
      <c r="S311" s="907"/>
      <c r="T311" s="908"/>
      <c r="U311" s="908"/>
      <c r="V311" s="897"/>
      <c r="W311" s="897"/>
      <c r="X311" s="897"/>
      <c r="Y311" s="897"/>
      <c r="Z311" s="897"/>
    </row>
    <row r="312" spans="1:26" ht="12.75" customHeight="1">
      <c r="A312" s="935"/>
      <c r="B312" s="897"/>
      <c r="C312" s="942"/>
      <c r="D312" s="907"/>
      <c r="E312" s="908"/>
      <c r="F312" s="908"/>
      <c r="G312" s="898"/>
      <c r="H312" s="942"/>
      <c r="I312" s="907"/>
      <c r="J312" s="908"/>
      <c r="K312" s="908"/>
      <c r="L312" s="897"/>
      <c r="M312" s="942"/>
      <c r="N312" s="907"/>
      <c r="O312" s="908"/>
      <c r="P312" s="908"/>
      <c r="Q312" s="897"/>
      <c r="R312" s="942"/>
      <c r="S312" s="907"/>
      <c r="T312" s="908"/>
      <c r="U312" s="908"/>
      <c r="V312" s="897"/>
      <c r="W312" s="897"/>
      <c r="X312" s="897"/>
      <c r="Y312" s="897"/>
      <c r="Z312" s="897"/>
    </row>
    <row r="313" spans="1:26" ht="12.75" customHeight="1">
      <c r="A313" s="935"/>
      <c r="B313" s="897"/>
      <c r="C313" s="942"/>
      <c r="D313" s="907"/>
      <c r="E313" s="908"/>
      <c r="F313" s="908"/>
      <c r="G313" s="898"/>
      <c r="H313" s="942"/>
      <c r="I313" s="907"/>
      <c r="J313" s="908"/>
      <c r="K313" s="908"/>
      <c r="L313" s="897"/>
      <c r="M313" s="942"/>
      <c r="N313" s="907"/>
      <c r="O313" s="908"/>
      <c r="P313" s="908"/>
      <c r="Q313" s="897"/>
      <c r="R313" s="942"/>
      <c r="S313" s="907"/>
      <c r="T313" s="908"/>
      <c r="U313" s="908"/>
      <c r="V313" s="897"/>
      <c r="W313" s="897"/>
      <c r="X313" s="897"/>
      <c r="Y313" s="897"/>
      <c r="Z313" s="897"/>
    </row>
    <row r="314" spans="1:26" ht="12.75" customHeight="1">
      <c r="A314" s="935"/>
      <c r="B314" s="897"/>
      <c r="C314" s="942"/>
      <c r="D314" s="907"/>
      <c r="E314" s="908"/>
      <c r="F314" s="908"/>
      <c r="G314" s="898"/>
      <c r="H314" s="942"/>
      <c r="I314" s="907"/>
      <c r="J314" s="908"/>
      <c r="K314" s="908"/>
      <c r="L314" s="897"/>
      <c r="M314" s="942"/>
      <c r="N314" s="907"/>
      <c r="O314" s="908"/>
      <c r="P314" s="908"/>
      <c r="Q314" s="897"/>
      <c r="R314" s="942"/>
      <c r="S314" s="907"/>
      <c r="T314" s="908"/>
      <c r="U314" s="908"/>
      <c r="V314" s="897"/>
      <c r="W314" s="897"/>
      <c r="X314" s="897"/>
      <c r="Y314" s="897"/>
      <c r="Z314" s="897"/>
    </row>
    <row r="315" spans="1:26" ht="12.75" customHeight="1">
      <c r="A315" s="935"/>
      <c r="B315" s="897"/>
      <c r="C315" s="942"/>
      <c r="D315" s="907"/>
      <c r="E315" s="908"/>
      <c r="F315" s="908"/>
      <c r="G315" s="898"/>
      <c r="H315" s="942"/>
      <c r="I315" s="907"/>
      <c r="J315" s="908"/>
      <c r="K315" s="908"/>
      <c r="L315" s="897"/>
      <c r="M315" s="942"/>
      <c r="N315" s="907"/>
      <c r="O315" s="908"/>
      <c r="P315" s="908"/>
      <c r="Q315" s="897"/>
      <c r="R315" s="942"/>
      <c r="S315" s="907"/>
      <c r="T315" s="908"/>
      <c r="U315" s="908"/>
      <c r="V315" s="897"/>
      <c r="W315" s="897"/>
      <c r="X315" s="897"/>
      <c r="Y315" s="897"/>
      <c r="Z315" s="897"/>
    </row>
    <row r="316" spans="1:26" ht="12.75" customHeight="1">
      <c r="A316" s="935"/>
      <c r="B316" s="897"/>
      <c r="C316" s="942"/>
      <c r="D316" s="907"/>
      <c r="E316" s="908"/>
      <c r="F316" s="908"/>
      <c r="G316" s="898"/>
      <c r="H316" s="942"/>
      <c r="I316" s="907"/>
      <c r="J316" s="908"/>
      <c r="K316" s="908"/>
      <c r="L316" s="897"/>
      <c r="M316" s="942"/>
      <c r="N316" s="907"/>
      <c r="O316" s="908"/>
      <c r="P316" s="908"/>
      <c r="Q316" s="897"/>
      <c r="R316" s="942"/>
      <c r="S316" s="907"/>
      <c r="T316" s="908"/>
      <c r="U316" s="908"/>
      <c r="V316" s="897"/>
      <c r="W316" s="897"/>
      <c r="X316" s="897"/>
      <c r="Y316" s="897"/>
      <c r="Z316" s="897"/>
    </row>
    <row r="317" spans="1:26" ht="12.75" customHeight="1">
      <c r="A317" s="935"/>
      <c r="B317" s="897"/>
      <c r="C317" s="942"/>
      <c r="D317" s="907"/>
      <c r="E317" s="908"/>
      <c r="F317" s="908"/>
      <c r="G317" s="898"/>
      <c r="H317" s="942"/>
      <c r="I317" s="907"/>
      <c r="J317" s="908"/>
      <c r="K317" s="908"/>
      <c r="L317" s="897"/>
      <c r="M317" s="942"/>
      <c r="N317" s="907"/>
      <c r="O317" s="908"/>
      <c r="P317" s="908"/>
      <c r="Q317" s="897"/>
      <c r="R317" s="942"/>
      <c r="S317" s="907"/>
      <c r="T317" s="908"/>
      <c r="U317" s="908"/>
      <c r="V317" s="897"/>
      <c r="W317" s="897"/>
      <c r="X317" s="897"/>
      <c r="Y317" s="897"/>
      <c r="Z317" s="897"/>
    </row>
    <row r="318" spans="1:26" ht="12.75" customHeight="1">
      <c r="A318" s="935"/>
      <c r="B318" s="897"/>
      <c r="C318" s="942"/>
      <c r="D318" s="907"/>
      <c r="E318" s="908"/>
      <c r="F318" s="908"/>
      <c r="G318" s="898"/>
      <c r="H318" s="942"/>
      <c r="I318" s="907"/>
      <c r="J318" s="908"/>
      <c r="K318" s="908"/>
      <c r="L318" s="897"/>
      <c r="M318" s="942"/>
      <c r="N318" s="907"/>
      <c r="O318" s="908"/>
      <c r="P318" s="908"/>
      <c r="Q318" s="897"/>
      <c r="R318" s="942"/>
      <c r="S318" s="907"/>
      <c r="T318" s="908"/>
      <c r="U318" s="908"/>
      <c r="V318" s="897"/>
      <c r="W318" s="897"/>
      <c r="X318" s="897"/>
      <c r="Y318" s="897"/>
      <c r="Z318" s="897"/>
    </row>
    <row r="319" spans="1:26" ht="12.75" customHeight="1">
      <c r="A319" s="935"/>
      <c r="B319" s="897"/>
      <c r="C319" s="942"/>
      <c r="D319" s="907"/>
      <c r="E319" s="908"/>
      <c r="F319" s="908"/>
      <c r="G319" s="898"/>
      <c r="H319" s="942"/>
      <c r="I319" s="907"/>
      <c r="J319" s="908"/>
      <c r="K319" s="908"/>
      <c r="L319" s="897"/>
      <c r="M319" s="942"/>
      <c r="N319" s="907"/>
      <c r="O319" s="908"/>
      <c r="P319" s="908"/>
      <c r="Q319" s="897"/>
      <c r="R319" s="942"/>
      <c r="S319" s="907"/>
      <c r="T319" s="908"/>
      <c r="U319" s="908"/>
      <c r="V319" s="897"/>
      <c r="W319" s="897"/>
      <c r="X319" s="897"/>
      <c r="Y319" s="897"/>
      <c r="Z319" s="897"/>
    </row>
    <row r="320" spans="1:26" ht="12.75" customHeight="1">
      <c r="A320" s="935"/>
      <c r="B320" s="897"/>
      <c r="C320" s="942"/>
      <c r="D320" s="907"/>
      <c r="E320" s="908"/>
      <c r="F320" s="908"/>
      <c r="G320" s="898"/>
      <c r="H320" s="942"/>
      <c r="I320" s="907"/>
      <c r="J320" s="908"/>
      <c r="K320" s="908"/>
      <c r="L320" s="897"/>
      <c r="M320" s="942"/>
      <c r="N320" s="907"/>
      <c r="O320" s="908"/>
      <c r="P320" s="908"/>
      <c r="Q320" s="897"/>
      <c r="R320" s="942"/>
      <c r="S320" s="907"/>
      <c r="T320" s="908"/>
      <c r="U320" s="908"/>
      <c r="V320" s="897"/>
      <c r="W320" s="897"/>
      <c r="X320" s="897"/>
      <c r="Y320" s="897"/>
      <c r="Z320" s="897"/>
    </row>
    <row r="321" spans="1:26" ht="12.75" customHeight="1">
      <c r="A321" s="935"/>
      <c r="B321" s="897"/>
      <c r="C321" s="942"/>
      <c r="D321" s="907"/>
      <c r="E321" s="908"/>
      <c r="F321" s="908"/>
      <c r="G321" s="898"/>
      <c r="H321" s="942"/>
      <c r="I321" s="907"/>
      <c r="J321" s="908"/>
      <c r="K321" s="908"/>
      <c r="L321" s="897"/>
      <c r="M321" s="942"/>
      <c r="N321" s="907"/>
      <c r="O321" s="908"/>
      <c r="P321" s="908"/>
      <c r="Q321" s="897"/>
      <c r="R321" s="942"/>
      <c r="S321" s="907"/>
      <c r="T321" s="908"/>
      <c r="U321" s="908"/>
      <c r="V321" s="897"/>
      <c r="W321" s="897"/>
      <c r="X321" s="897"/>
      <c r="Y321" s="897"/>
      <c r="Z321" s="897"/>
    </row>
    <row r="322" spans="1:26" ht="12.75" customHeight="1">
      <c r="A322" s="935"/>
      <c r="B322" s="897"/>
      <c r="C322" s="942"/>
      <c r="D322" s="907"/>
      <c r="E322" s="908"/>
      <c r="F322" s="908"/>
      <c r="G322" s="898"/>
      <c r="H322" s="942"/>
      <c r="I322" s="907"/>
      <c r="J322" s="908"/>
      <c r="K322" s="908"/>
      <c r="L322" s="897"/>
      <c r="M322" s="942"/>
      <c r="N322" s="907"/>
      <c r="O322" s="908"/>
      <c r="P322" s="908"/>
      <c r="Q322" s="897"/>
      <c r="R322" s="942"/>
      <c r="S322" s="907"/>
      <c r="T322" s="908"/>
      <c r="U322" s="908"/>
      <c r="V322" s="897"/>
      <c r="W322" s="897"/>
      <c r="X322" s="897"/>
      <c r="Y322" s="897"/>
      <c r="Z322" s="897"/>
    </row>
    <row r="323" spans="1:26" ht="12.75" customHeight="1">
      <c r="A323" s="935"/>
      <c r="B323" s="897"/>
      <c r="C323" s="942"/>
      <c r="D323" s="907"/>
      <c r="E323" s="908"/>
      <c r="F323" s="908"/>
      <c r="G323" s="898"/>
      <c r="H323" s="942"/>
      <c r="I323" s="907"/>
      <c r="J323" s="908"/>
      <c r="K323" s="908"/>
      <c r="L323" s="897"/>
      <c r="M323" s="942"/>
      <c r="N323" s="907"/>
      <c r="O323" s="908"/>
      <c r="P323" s="908"/>
      <c r="Q323" s="897"/>
      <c r="R323" s="942"/>
      <c r="S323" s="907"/>
      <c r="T323" s="908"/>
      <c r="U323" s="908"/>
      <c r="V323" s="897"/>
      <c r="W323" s="897"/>
      <c r="X323" s="897"/>
      <c r="Y323" s="897"/>
      <c r="Z323" s="897"/>
    </row>
    <row r="324" spans="1:26" ht="12.75" customHeight="1">
      <c r="A324" s="935"/>
      <c r="B324" s="897"/>
      <c r="C324" s="942"/>
      <c r="D324" s="907"/>
      <c r="E324" s="908"/>
      <c r="F324" s="908"/>
      <c r="G324" s="898"/>
      <c r="H324" s="942"/>
      <c r="I324" s="907"/>
      <c r="J324" s="908"/>
      <c r="K324" s="908"/>
      <c r="L324" s="897"/>
      <c r="M324" s="942"/>
      <c r="N324" s="907"/>
      <c r="O324" s="908"/>
      <c r="P324" s="908"/>
      <c r="Q324" s="897"/>
      <c r="R324" s="942"/>
      <c r="S324" s="907"/>
      <c r="T324" s="908"/>
      <c r="U324" s="908"/>
      <c r="V324" s="897"/>
      <c r="W324" s="897"/>
      <c r="X324" s="897"/>
      <c r="Y324" s="897"/>
      <c r="Z324" s="897"/>
    </row>
    <row r="325" spans="1:26" ht="12.75" customHeight="1">
      <c r="A325" s="935"/>
      <c r="B325" s="897"/>
      <c r="C325" s="942"/>
      <c r="D325" s="907"/>
      <c r="E325" s="908"/>
      <c r="F325" s="908"/>
      <c r="G325" s="898"/>
      <c r="H325" s="942"/>
      <c r="I325" s="907"/>
      <c r="J325" s="908"/>
      <c r="K325" s="908"/>
      <c r="L325" s="897"/>
      <c r="M325" s="942"/>
      <c r="N325" s="907"/>
      <c r="O325" s="908"/>
      <c r="P325" s="908"/>
      <c r="Q325" s="897"/>
      <c r="R325" s="942"/>
      <c r="S325" s="907"/>
      <c r="T325" s="908"/>
      <c r="U325" s="908"/>
      <c r="V325" s="897"/>
      <c r="W325" s="897"/>
      <c r="X325" s="897"/>
      <c r="Y325" s="897"/>
      <c r="Z325" s="897"/>
    </row>
    <row r="326" spans="1:26" ht="12.75" customHeight="1">
      <c r="A326" s="935"/>
      <c r="B326" s="897"/>
      <c r="C326" s="942"/>
      <c r="D326" s="907"/>
      <c r="E326" s="908"/>
      <c r="F326" s="908"/>
      <c r="G326" s="898"/>
      <c r="H326" s="942"/>
      <c r="I326" s="907"/>
      <c r="J326" s="908"/>
      <c r="K326" s="908"/>
      <c r="L326" s="897"/>
      <c r="M326" s="942"/>
      <c r="N326" s="907"/>
      <c r="O326" s="908"/>
      <c r="P326" s="908"/>
      <c r="Q326" s="897"/>
      <c r="R326" s="942"/>
      <c r="S326" s="907"/>
      <c r="T326" s="908"/>
      <c r="U326" s="908"/>
      <c r="V326" s="897"/>
      <c r="W326" s="897"/>
      <c r="X326" s="897"/>
      <c r="Y326" s="897"/>
      <c r="Z326" s="897"/>
    </row>
    <row r="327" spans="1:26" ht="12.75" customHeight="1">
      <c r="A327" s="935"/>
      <c r="B327" s="897"/>
      <c r="C327" s="942"/>
      <c r="D327" s="907"/>
      <c r="E327" s="908"/>
      <c r="F327" s="908"/>
      <c r="G327" s="898"/>
      <c r="H327" s="942"/>
      <c r="I327" s="907"/>
      <c r="J327" s="908"/>
      <c r="K327" s="908"/>
      <c r="L327" s="897"/>
      <c r="M327" s="942"/>
      <c r="N327" s="907"/>
      <c r="O327" s="908"/>
      <c r="P327" s="908"/>
      <c r="Q327" s="897"/>
      <c r="R327" s="942"/>
      <c r="S327" s="907"/>
      <c r="T327" s="908"/>
      <c r="U327" s="908"/>
      <c r="V327" s="897"/>
      <c r="W327" s="897"/>
      <c r="X327" s="897"/>
      <c r="Y327" s="897"/>
      <c r="Z327" s="897"/>
    </row>
    <row r="328" spans="1:26" ht="12.75" customHeight="1">
      <c r="A328" s="935"/>
      <c r="B328" s="897"/>
      <c r="C328" s="942"/>
      <c r="D328" s="907"/>
      <c r="E328" s="908"/>
      <c r="F328" s="908"/>
      <c r="G328" s="898"/>
      <c r="H328" s="942"/>
      <c r="I328" s="907"/>
      <c r="J328" s="908"/>
      <c r="K328" s="908"/>
      <c r="L328" s="897"/>
      <c r="M328" s="942"/>
      <c r="N328" s="907"/>
      <c r="O328" s="908"/>
      <c r="P328" s="908"/>
      <c r="Q328" s="897"/>
      <c r="R328" s="942"/>
      <c r="S328" s="907"/>
      <c r="T328" s="908"/>
      <c r="U328" s="908"/>
      <c r="V328" s="897"/>
      <c r="W328" s="897"/>
      <c r="X328" s="897"/>
      <c r="Y328" s="897"/>
      <c r="Z328" s="897"/>
    </row>
    <row r="329" spans="1:26" ht="12.75" customHeight="1">
      <c r="A329" s="935"/>
      <c r="B329" s="897"/>
      <c r="C329" s="942"/>
      <c r="D329" s="907"/>
      <c r="E329" s="908"/>
      <c r="F329" s="908"/>
      <c r="G329" s="898"/>
      <c r="H329" s="942"/>
      <c r="I329" s="907"/>
      <c r="J329" s="908"/>
      <c r="K329" s="908"/>
      <c r="L329" s="897"/>
      <c r="M329" s="942"/>
      <c r="N329" s="907"/>
      <c r="O329" s="908"/>
      <c r="P329" s="908"/>
      <c r="Q329" s="897"/>
      <c r="R329" s="942"/>
      <c r="S329" s="907"/>
      <c r="T329" s="908"/>
      <c r="U329" s="908"/>
      <c r="V329" s="897"/>
      <c r="W329" s="897"/>
      <c r="X329" s="897"/>
      <c r="Y329" s="897"/>
      <c r="Z329" s="897"/>
    </row>
    <row r="330" spans="1:26" ht="12.75" customHeight="1">
      <c r="A330" s="935"/>
      <c r="B330" s="897"/>
      <c r="C330" s="942"/>
      <c r="D330" s="907"/>
      <c r="E330" s="908"/>
      <c r="F330" s="908"/>
      <c r="G330" s="898"/>
      <c r="H330" s="942"/>
      <c r="I330" s="907"/>
      <c r="J330" s="908"/>
      <c r="K330" s="908"/>
      <c r="L330" s="897"/>
      <c r="M330" s="942"/>
      <c r="N330" s="907"/>
      <c r="O330" s="908"/>
      <c r="P330" s="908"/>
      <c r="Q330" s="897"/>
      <c r="R330" s="942"/>
      <c r="S330" s="907"/>
      <c r="T330" s="908"/>
      <c r="U330" s="908"/>
      <c r="V330" s="897"/>
      <c r="W330" s="897"/>
      <c r="X330" s="897"/>
      <c r="Y330" s="897"/>
      <c r="Z330" s="897"/>
    </row>
    <row r="331" spans="1:26" ht="12.75" customHeight="1">
      <c r="A331" s="935"/>
      <c r="B331" s="897"/>
      <c r="C331" s="942"/>
      <c r="D331" s="907"/>
      <c r="E331" s="908"/>
      <c r="F331" s="908"/>
      <c r="G331" s="898"/>
      <c r="H331" s="942"/>
      <c r="I331" s="907"/>
      <c r="J331" s="908"/>
      <c r="K331" s="908"/>
      <c r="L331" s="897"/>
      <c r="M331" s="942"/>
      <c r="N331" s="907"/>
      <c r="O331" s="908"/>
      <c r="P331" s="908"/>
      <c r="Q331" s="897"/>
      <c r="R331" s="942"/>
      <c r="S331" s="907"/>
      <c r="T331" s="908"/>
      <c r="U331" s="908"/>
      <c r="V331" s="897"/>
      <c r="W331" s="897"/>
      <c r="X331" s="897"/>
      <c r="Y331" s="897"/>
      <c r="Z331" s="897"/>
    </row>
    <row r="332" spans="1:26" ht="12.75" customHeight="1">
      <c r="A332" s="935"/>
      <c r="B332" s="897"/>
      <c r="C332" s="942"/>
      <c r="D332" s="907"/>
      <c r="E332" s="908"/>
      <c r="F332" s="908"/>
      <c r="G332" s="898"/>
      <c r="H332" s="942"/>
      <c r="I332" s="907"/>
      <c r="J332" s="908"/>
      <c r="K332" s="908"/>
      <c r="L332" s="897"/>
      <c r="M332" s="942"/>
      <c r="N332" s="907"/>
      <c r="O332" s="908"/>
      <c r="P332" s="908"/>
      <c r="Q332" s="897"/>
      <c r="R332" s="942"/>
      <c r="S332" s="907"/>
      <c r="T332" s="908"/>
      <c r="U332" s="908"/>
      <c r="V332" s="897"/>
      <c r="W332" s="897"/>
      <c r="X332" s="897"/>
      <c r="Y332" s="897"/>
      <c r="Z332" s="897"/>
    </row>
    <row r="333" spans="1:26" ht="12.75" customHeight="1">
      <c r="A333" s="935"/>
      <c r="B333" s="897"/>
      <c r="C333" s="942"/>
      <c r="D333" s="907"/>
      <c r="E333" s="908"/>
      <c r="F333" s="908"/>
      <c r="G333" s="898"/>
      <c r="H333" s="942"/>
      <c r="I333" s="907"/>
      <c r="J333" s="908"/>
      <c r="K333" s="908"/>
      <c r="L333" s="897"/>
      <c r="M333" s="942"/>
      <c r="N333" s="907"/>
      <c r="O333" s="908"/>
      <c r="P333" s="908"/>
      <c r="Q333" s="897"/>
      <c r="R333" s="942"/>
      <c r="S333" s="907"/>
      <c r="T333" s="908"/>
      <c r="U333" s="908"/>
      <c r="V333" s="897"/>
      <c r="W333" s="897"/>
      <c r="X333" s="897"/>
      <c r="Y333" s="897"/>
      <c r="Z333" s="897"/>
    </row>
    <row r="334" spans="1:26" ht="12.75" customHeight="1">
      <c r="A334" s="935"/>
      <c r="B334" s="897"/>
      <c r="C334" s="942"/>
      <c r="D334" s="907"/>
      <c r="E334" s="908"/>
      <c r="F334" s="908"/>
      <c r="G334" s="898"/>
      <c r="H334" s="942"/>
      <c r="I334" s="907"/>
      <c r="J334" s="908"/>
      <c r="K334" s="908"/>
      <c r="L334" s="897"/>
      <c r="M334" s="942"/>
      <c r="N334" s="907"/>
      <c r="O334" s="908"/>
      <c r="P334" s="908"/>
      <c r="Q334" s="897"/>
      <c r="R334" s="942"/>
      <c r="S334" s="907"/>
      <c r="T334" s="908"/>
      <c r="U334" s="908"/>
      <c r="V334" s="897"/>
      <c r="W334" s="897"/>
      <c r="X334" s="897"/>
      <c r="Y334" s="897"/>
      <c r="Z334" s="897"/>
    </row>
    <row r="335" spans="1:26" ht="12.75" customHeight="1">
      <c r="A335" s="935"/>
      <c r="B335" s="897"/>
      <c r="C335" s="942"/>
      <c r="D335" s="907"/>
      <c r="E335" s="908"/>
      <c r="F335" s="908"/>
      <c r="G335" s="898"/>
      <c r="H335" s="942"/>
      <c r="I335" s="907"/>
      <c r="J335" s="908"/>
      <c r="K335" s="908"/>
      <c r="L335" s="897"/>
      <c r="M335" s="942"/>
      <c r="N335" s="907"/>
      <c r="O335" s="908"/>
      <c r="P335" s="908"/>
      <c r="Q335" s="897"/>
      <c r="R335" s="942"/>
      <c r="S335" s="907"/>
      <c r="T335" s="908"/>
      <c r="U335" s="908"/>
      <c r="V335" s="897"/>
      <c r="W335" s="897"/>
      <c r="X335" s="897"/>
      <c r="Y335" s="897"/>
      <c r="Z335" s="897"/>
    </row>
    <row r="336" spans="1:26" ht="12.75" customHeight="1">
      <c r="A336" s="935"/>
      <c r="B336" s="897"/>
      <c r="C336" s="942"/>
      <c r="D336" s="907"/>
      <c r="E336" s="908"/>
      <c r="F336" s="908"/>
      <c r="G336" s="898"/>
      <c r="H336" s="942"/>
      <c r="I336" s="907"/>
      <c r="J336" s="908"/>
      <c r="K336" s="908"/>
      <c r="L336" s="897"/>
      <c r="M336" s="942"/>
      <c r="N336" s="907"/>
      <c r="O336" s="908"/>
      <c r="P336" s="908"/>
      <c r="Q336" s="897"/>
      <c r="R336" s="942"/>
      <c r="S336" s="907"/>
      <c r="T336" s="908"/>
      <c r="U336" s="908"/>
      <c r="V336" s="897"/>
      <c r="W336" s="897"/>
      <c r="X336" s="897"/>
      <c r="Y336" s="897"/>
      <c r="Z336" s="897"/>
    </row>
    <row r="337" spans="1:26" ht="12.75" customHeight="1">
      <c r="A337" s="935"/>
      <c r="B337" s="897"/>
      <c r="C337" s="942"/>
      <c r="D337" s="907"/>
      <c r="E337" s="908"/>
      <c r="F337" s="908"/>
      <c r="G337" s="898"/>
      <c r="H337" s="942"/>
      <c r="I337" s="907"/>
      <c r="J337" s="908"/>
      <c r="K337" s="908"/>
      <c r="L337" s="897"/>
      <c r="M337" s="942"/>
      <c r="N337" s="907"/>
      <c r="O337" s="908"/>
      <c r="P337" s="908"/>
      <c r="Q337" s="897"/>
      <c r="R337" s="942"/>
      <c r="S337" s="907"/>
      <c r="T337" s="908"/>
      <c r="U337" s="908"/>
      <c r="V337" s="897"/>
      <c r="W337" s="897"/>
      <c r="X337" s="897"/>
      <c r="Y337" s="897"/>
      <c r="Z337" s="897"/>
    </row>
    <row r="338" spans="1:26" ht="12.75" customHeight="1">
      <c r="A338" s="935"/>
      <c r="B338" s="897"/>
      <c r="C338" s="942"/>
      <c r="D338" s="907"/>
      <c r="E338" s="908"/>
      <c r="F338" s="908"/>
      <c r="G338" s="898"/>
      <c r="H338" s="942"/>
      <c r="I338" s="907"/>
      <c r="J338" s="908"/>
      <c r="K338" s="908"/>
      <c r="L338" s="897"/>
      <c r="M338" s="942"/>
      <c r="N338" s="907"/>
      <c r="O338" s="908"/>
      <c r="P338" s="908"/>
      <c r="Q338" s="897"/>
      <c r="R338" s="942"/>
      <c r="S338" s="907"/>
      <c r="T338" s="908"/>
      <c r="U338" s="908"/>
      <c r="V338" s="897"/>
      <c r="W338" s="897"/>
      <c r="X338" s="897"/>
      <c r="Y338" s="897"/>
      <c r="Z338" s="897"/>
    </row>
    <row r="339" spans="1:26" ht="12.75" customHeight="1">
      <c r="A339" s="935"/>
      <c r="B339" s="897"/>
      <c r="C339" s="942"/>
      <c r="D339" s="907"/>
      <c r="E339" s="908"/>
      <c r="F339" s="908"/>
      <c r="G339" s="898"/>
      <c r="H339" s="942"/>
      <c r="I339" s="907"/>
      <c r="J339" s="908"/>
      <c r="K339" s="908"/>
      <c r="L339" s="897"/>
      <c r="M339" s="942"/>
      <c r="N339" s="907"/>
      <c r="O339" s="908"/>
      <c r="P339" s="908"/>
      <c r="Q339" s="897"/>
      <c r="R339" s="942"/>
      <c r="S339" s="907"/>
      <c r="T339" s="908"/>
      <c r="U339" s="908"/>
      <c r="V339" s="897"/>
      <c r="W339" s="897"/>
      <c r="X339" s="897"/>
      <c r="Y339" s="897"/>
      <c r="Z339" s="897"/>
    </row>
    <row r="340" spans="1:26" ht="12.75" customHeight="1">
      <c r="A340" s="935"/>
      <c r="B340" s="897"/>
      <c r="C340" s="942"/>
      <c r="D340" s="907"/>
      <c r="E340" s="908"/>
      <c r="F340" s="908"/>
      <c r="G340" s="898"/>
      <c r="H340" s="942"/>
      <c r="I340" s="907"/>
      <c r="J340" s="908"/>
      <c r="K340" s="908"/>
      <c r="L340" s="897"/>
      <c r="M340" s="942"/>
      <c r="N340" s="907"/>
      <c r="O340" s="908"/>
      <c r="P340" s="908"/>
      <c r="Q340" s="897"/>
      <c r="R340" s="942"/>
      <c r="S340" s="907"/>
      <c r="T340" s="908"/>
      <c r="U340" s="908"/>
      <c r="V340" s="897"/>
      <c r="W340" s="897"/>
      <c r="X340" s="897"/>
      <c r="Y340" s="897"/>
      <c r="Z340" s="897"/>
    </row>
    <row r="341" spans="1:26" ht="12.75" customHeight="1">
      <c r="A341" s="935"/>
      <c r="B341" s="897"/>
      <c r="C341" s="942"/>
      <c r="D341" s="907"/>
      <c r="E341" s="908"/>
      <c r="F341" s="908"/>
      <c r="G341" s="898"/>
      <c r="H341" s="942"/>
      <c r="I341" s="907"/>
      <c r="J341" s="908"/>
      <c r="K341" s="908"/>
      <c r="L341" s="897"/>
      <c r="M341" s="942"/>
      <c r="N341" s="907"/>
      <c r="O341" s="908"/>
      <c r="P341" s="908"/>
      <c r="Q341" s="897"/>
      <c r="R341" s="942"/>
      <c r="S341" s="907"/>
      <c r="T341" s="908"/>
      <c r="U341" s="908"/>
      <c r="V341" s="897"/>
      <c r="W341" s="897"/>
      <c r="X341" s="897"/>
      <c r="Y341" s="897"/>
      <c r="Z341" s="897"/>
    </row>
    <row r="342" spans="1:26" ht="12.75" customHeight="1">
      <c r="A342" s="935"/>
      <c r="B342" s="897"/>
      <c r="C342" s="942"/>
      <c r="D342" s="907"/>
      <c r="E342" s="908"/>
      <c r="F342" s="908"/>
      <c r="G342" s="898"/>
      <c r="H342" s="942"/>
      <c r="I342" s="907"/>
      <c r="J342" s="908"/>
      <c r="K342" s="908"/>
      <c r="L342" s="897"/>
      <c r="M342" s="942"/>
      <c r="N342" s="907"/>
      <c r="O342" s="908"/>
      <c r="P342" s="908"/>
      <c r="Q342" s="897"/>
      <c r="R342" s="942"/>
      <c r="S342" s="907"/>
      <c r="T342" s="908"/>
      <c r="U342" s="908"/>
      <c r="V342" s="897"/>
      <c r="W342" s="897"/>
      <c r="X342" s="897"/>
      <c r="Y342" s="897"/>
      <c r="Z342" s="897"/>
    </row>
    <row r="343" spans="1:26" ht="12.75" customHeight="1">
      <c r="A343" s="935"/>
      <c r="B343" s="897"/>
      <c r="C343" s="942"/>
      <c r="D343" s="907"/>
      <c r="E343" s="908"/>
      <c r="F343" s="908"/>
      <c r="G343" s="898"/>
      <c r="H343" s="942"/>
      <c r="I343" s="907"/>
      <c r="J343" s="908"/>
      <c r="K343" s="908"/>
      <c r="L343" s="897"/>
      <c r="M343" s="942"/>
      <c r="N343" s="907"/>
      <c r="O343" s="908"/>
      <c r="P343" s="908"/>
      <c r="Q343" s="897"/>
      <c r="R343" s="942"/>
      <c r="S343" s="907"/>
      <c r="T343" s="908"/>
      <c r="U343" s="908"/>
      <c r="V343" s="897"/>
      <c r="W343" s="897"/>
      <c r="X343" s="897"/>
      <c r="Y343" s="897"/>
      <c r="Z343" s="897"/>
    </row>
    <row r="344" spans="1:26" ht="12.75" customHeight="1">
      <c r="A344" s="935"/>
      <c r="B344" s="897"/>
      <c r="C344" s="942"/>
      <c r="D344" s="907"/>
      <c r="E344" s="908"/>
      <c r="F344" s="908"/>
      <c r="G344" s="898"/>
      <c r="H344" s="942"/>
      <c r="I344" s="907"/>
      <c r="J344" s="908"/>
      <c r="K344" s="908"/>
      <c r="L344" s="897"/>
      <c r="M344" s="942"/>
      <c r="N344" s="907"/>
      <c r="O344" s="908"/>
      <c r="P344" s="908"/>
      <c r="Q344" s="897"/>
      <c r="R344" s="942"/>
      <c r="S344" s="907"/>
      <c r="T344" s="908"/>
      <c r="U344" s="908"/>
      <c r="V344" s="897"/>
      <c r="W344" s="897"/>
      <c r="X344" s="897"/>
      <c r="Y344" s="897"/>
      <c r="Z344" s="897"/>
    </row>
    <row r="345" spans="1:26" ht="12.75" customHeight="1">
      <c r="A345" s="935"/>
      <c r="B345" s="897"/>
      <c r="C345" s="942"/>
      <c r="D345" s="907"/>
      <c r="E345" s="908"/>
      <c r="F345" s="908"/>
      <c r="G345" s="898"/>
      <c r="H345" s="942"/>
      <c r="I345" s="907"/>
      <c r="J345" s="908"/>
      <c r="K345" s="908"/>
      <c r="L345" s="897"/>
      <c r="M345" s="942"/>
      <c r="N345" s="907"/>
      <c r="O345" s="908"/>
      <c r="P345" s="908"/>
      <c r="Q345" s="897"/>
      <c r="R345" s="942"/>
      <c r="S345" s="907"/>
      <c r="T345" s="908"/>
      <c r="U345" s="908"/>
      <c r="V345" s="897"/>
      <c r="W345" s="897"/>
      <c r="X345" s="897"/>
      <c r="Y345" s="897"/>
      <c r="Z345" s="897"/>
    </row>
    <row r="346" spans="1:26" ht="12.75" customHeight="1">
      <c r="A346" s="935"/>
      <c r="B346" s="897"/>
      <c r="C346" s="942"/>
      <c r="D346" s="907"/>
      <c r="E346" s="908"/>
      <c r="F346" s="908"/>
      <c r="G346" s="898"/>
      <c r="H346" s="942"/>
      <c r="I346" s="907"/>
      <c r="J346" s="908"/>
      <c r="K346" s="908"/>
      <c r="L346" s="897"/>
      <c r="M346" s="942"/>
      <c r="N346" s="907"/>
      <c r="O346" s="908"/>
      <c r="P346" s="908"/>
      <c r="Q346" s="897"/>
      <c r="R346" s="942"/>
      <c r="S346" s="907"/>
      <c r="T346" s="908"/>
      <c r="U346" s="908"/>
      <c r="V346" s="897"/>
      <c r="W346" s="897"/>
      <c r="X346" s="897"/>
      <c r="Y346" s="897"/>
      <c r="Z346" s="897"/>
    </row>
    <row r="347" spans="1:26" ht="12.75" customHeight="1">
      <c r="A347" s="935"/>
      <c r="B347" s="897"/>
      <c r="C347" s="942"/>
      <c r="D347" s="907"/>
      <c r="E347" s="908"/>
      <c r="F347" s="908"/>
      <c r="G347" s="898"/>
      <c r="H347" s="942"/>
      <c r="I347" s="907"/>
      <c r="J347" s="908"/>
      <c r="K347" s="908"/>
      <c r="L347" s="897"/>
      <c r="M347" s="942"/>
      <c r="N347" s="907"/>
      <c r="O347" s="908"/>
      <c r="P347" s="908"/>
      <c r="Q347" s="897"/>
      <c r="R347" s="942"/>
      <c r="S347" s="907"/>
      <c r="T347" s="908"/>
      <c r="U347" s="908"/>
      <c r="V347" s="897"/>
      <c r="W347" s="897"/>
      <c r="X347" s="897"/>
      <c r="Y347" s="897"/>
      <c r="Z347" s="897"/>
    </row>
    <row r="348" spans="1:26" ht="12.75" customHeight="1">
      <c r="A348" s="935"/>
      <c r="B348" s="897"/>
      <c r="C348" s="942"/>
      <c r="D348" s="907"/>
      <c r="E348" s="908"/>
      <c r="F348" s="908"/>
      <c r="G348" s="898"/>
      <c r="H348" s="942"/>
      <c r="I348" s="907"/>
      <c r="J348" s="908"/>
      <c r="K348" s="908"/>
      <c r="L348" s="897"/>
      <c r="M348" s="942"/>
      <c r="N348" s="907"/>
      <c r="O348" s="908"/>
      <c r="P348" s="908"/>
      <c r="Q348" s="897"/>
      <c r="R348" s="942"/>
      <c r="S348" s="907"/>
      <c r="T348" s="908"/>
      <c r="U348" s="908"/>
      <c r="V348" s="897"/>
      <c r="W348" s="897"/>
      <c r="X348" s="897"/>
      <c r="Y348" s="897"/>
      <c r="Z348" s="897"/>
    </row>
    <row r="349" spans="1:26" ht="12.75" customHeight="1">
      <c r="A349" s="935"/>
      <c r="B349" s="897"/>
      <c r="C349" s="942"/>
      <c r="D349" s="907"/>
      <c r="E349" s="908"/>
      <c r="F349" s="908"/>
      <c r="G349" s="898"/>
      <c r="H349" s="942"/>
      <c r="I349" s="907"/>
      <c r="J349" s="908"/>
      <c r="K349" s="908"/>
      <c r="L349" s="897"/>
      <c r="M349" s="942"/>
      <c r="N349" s="907"/>
      <c r="O349" s="908"/>
      <c r="P349" s="908"/>
      <c r="Q349" s="897"/>
      <c r="R349" s="942"/>
      <c r="S349" s="907"/>
      <c r="T349" s="908"/>
      <c r="U349" s="908"/>
      <c r="V349" s="897"/>
      <c r="W349" s="897"/>
      <c r="X349" s="897"/>
      <c r="Y349" s="897"/>
      <c r="Z349" s="897"/>
    </row>
    <row r="350" spans="1:26" ht="12.75" customHeight="1">
      <c r="A350" s="935"/>
      <c r="B350" s="897"/>
      <c r="C350" s="942"/>
      <c r="D350" s="907"/>
      <c r="E350" s="908"/>
      <c r="F350" s="908"/>
      <c r="G350" s="898"/>
      <c r="H350" s="942"/>
      <c r="I350" s="907"/>
      <c r="J350" s="908"/>
      <c r="K350" s="908"/>
      <c r="L350" s="897"/>
      <c r="M350" s="942"/>
      <c r="N350" s="907"/>
      <c r="O350" s="908"/>
      <c r="P350" s="908"/>
      <c r="Q350" s="897"/>
      <c r="R350" s="942"/>
      <c r="S350" s="907"/>
      <c r="T350" s="908"/>
      <c r="U350" s="908"/>
      <c r="V350" s="897"/>
      <c r="W350" s="897"/>
      <c r="X350" s="897"/>
      <c r="Y350" s="897"/>
      <c r="Z350" s="897"/>
    </row>
    <row r="351" spans="1:26" ht="12.75" customHeight="1">
      <c r="A351" s="935"/>
      <c r="B351" s="897"/>
      <c r="C351" s="942"/>
      <c r="D351" s="907"/>
      <c r="E351" s="908"/>
      <c r="F351" s="908"/>
      <c r="G351" s="898"/>
      <c r="H351" s="942"/>
      <c r="I351" s="907"/>
      <c r="J351" s="908"/>
      <c r="K351" s="908"/>
      <c r="L351" s="897"/>
      <c r="M351" s="942"/>
      <c r="N351" s="907"/>
      <c r="O351" s="908"/>
      <c r="P351" s="908"/>
      <c r="Q351" s="897"/>
      <c r="R351" s="942"/>
      <c r="S351" s="907"/>
      <c r="T351" s="908"/>
      <c r="U351" s="908"/>
      <c r="V351" s="897"/>
      <c r="W351" s="897"/>
      <c r="X351" s="897"/>
      <c r="Y351" s="897"/>
      <c r="Z351" s="897"/>
    </row>
    <row r="352" spans="1:26" ht="12.75" customHeight="1">
      <c r="A352" s="935"/>
      <c r="B352" s="897"/>
      <c r="C352" s="942"/>
      <c r="D352" s="907"/>
      <c r="E352" s="908"/>
      <c r="F352" s="908"/>
      <c r="G352" s="898"/>
      <c r="H352" s="942"/>
      <c r="I352" s="907"/>
      <c r="J352" s="908"/>
      <c r="K352" s="908"/>
      <c r="L352" s="897"/>
      <c r="M352" s="942"/>
      <c r="N352" s="907"/>
      <c r="O352" s="908"/>
      <c r="P352" s="908"/>
      <c r="Q352" s="897"/>
      <c r="R352" s="942"/>
      <c r="S352" s="907"/>
      <c r="T352" s="908"/>
      <c r="U352" s="908"/>
      <c r="V352" s="897"/>
      <c r="W352" s="897"/>
      <c r="X352" s="897"/>
      <c r="Y352" s="897"/>
      <c r="Z352" s="897"/>
    </row>
    <row r="353" spans="1:26" ht="12.75" customHeight="1">
      <c r="A353" s="935"/>
      <c r="B353" s="897"/>
      <c r="C353" s="942"/>
      <c r="D353" s="907"/>
      <c r="E353" s="908"/>
      <c r="F353" s="908"/>
      <c r="G353" s="898"/>
      <c r="H353" s="942"/>
      <c r="I353" s="907"/>
      <c r="J353" s="908"/>
      <c r="K353" s="908"/>
      <c r="L353" s="897"/>
      <c r="M353" s="942"/>
      <c r="N353" s="907"/>
      <c r="O353" s="908"/>
      <c r="P353" s="908"/>
      <c r="Q353" s="897"/>
      <c r="R353" s="942"/>
      <c r="S353" s="907"/>
      <c r="T353" s="908"/>
      <c r="U353" s="908"/>
      <c r="V353" s="897"/>
      <c r="W353" s="897"/>
      <c r="X353" s="897"/>
      <c r="Y353" s="897"/>
      <c r="Z353" s="897"/>
    </row>
    <row r="354" spans="1:26" ht="12.75" customHeight="1">
      <c r="A354" s="935"/>
      <c r="B354" s="897"/>
      <c r="C354" s="942"/>
      <c r="D354" s="907"/>
      <c r="E354" s="908"/>
      <c r="F354" s="908"/>
      <c r="G354" s="898"/>
      <c r="H354" s="942"/>
      <c r="I354" s="907"/>
      <c r="J354" s="908"/>
      <c r="K354" s="908"/>
      <c r="L354" s="897"/>
      <c r="M354" s="942"/>
      <c r="N354" s="907"/>
      <c r="O354" s="908"/>
      <c r="P354" s="908"/>
      <c r="Q354" s="897"/>
      <c r="R354" s="942"/>
      <c r="S354" s="907"/>
      <c r="T354" s="908"/>
      <c r="U354" s="908"/>
      <c r="V354" s="897"/>
      <c r="W354" s="897"/>
      <c r="X354" s="897"/>
      <c r="Y354" s="897"/>
      <c r="Z354" s="897"/>
    </row>
    <row r="355" spans="1:26" ht="12.75" customHeight="1">
      <c r="A355" s="935"/>
      <c r="B355" s="897"/>
      <c r="C355" s="942"/>
      <c r="D355" s="907"/>
      <c r="E355" s="908"/>
      <c r="F355" s="908"/>
      <c r="G355" s="898"/>
      <c r="H355" s="942"/>
      <c r="I355" s="907"/>
      <c r="J355" s="908"/>
      <c r="K355" s="908"/>
      <c r="L355" s="897"/>
      <c r="M355" s="942"/>
      <c r="N355" s="907"/>
      <c r="O355" s="908"/>
      <c r="P355" s="908"/>
      <c r="Q355" s="897"/>
      <c r="R355" s="942"/>
      <c r="S355" s="907"/>
      <c r="T355" s="908"/>
      <c r="U355" s="908"/>
      <c r="V355" s="897"/>
      <c r="W355" s="897"/>
      <c r="X355" s="897"/>
      <c r="Y355" s="897"/>
      <c r="Z355" s="897"/>
    </row>
    <row r="356" spans="1:26" ht="12.75" customHeight="1">
      <c r="A356" s="935"/>
      <c r="B356" s="897"/>
      <c r="C356" s="942"/>
      <c r="D356" s="907"/>
      <c r="E356" s="908"/>
      <c r="F356" s="908"/>
      <c r="G356" s="898"/>
      <c r="H356" s="942"/>
      <c r="I356" s="907"/>
      <c r="J356" s="908"/>
      <c r="K356" s="908"/>
      <c r="L356" s="897"/>
      <c r="M356" s="942"/>
      <c r="N356" s="907"/>
      <c r="O356" s="908"/>
      <c r="P356" s="908"/>
      <c r="Q356" s="897"/>
      <c r="R356" s="942"/>
      <c r="S356" s="907"/>
      <c r="T356" s="908"/>
      <c r="U356" s="908"/>
      <c r="V356" s="897"/>
      <c r="W356" s="897"/>
      <c r="X356" s="897"/>
      <c r="Y356" s="897"/>
      <c r="Z356" s="897"/>
    </row>
    <row r="357" spans="1:26" ht="12.75" customHeight="1">
      <c r="A357" s="935"/>
      <c r="B357" s="897"/>
      <c r="C357" s="942"/>
      <c r="D357" s="907"/>
      <c r="E357" s="908"/>
      <c r="F357" s="908"/>
      <c r="G357" s="898"/>
      <c r="H357" s="942"/>
      <c r="I357" s="907"/>
      <c r="J357" s="908"/>
      <c r="K357" s="908"/>
      <c r="L357" s="897"/>
      <c r="M357" s="942"/>
      <c r="N357" s="907"/>
      <c r="O357" s="908"/>
      <c r="P357" s="908"/>
      <c r="Q357" s="897"/>
      <c r="R357" s="942"/>
      <c r="S357" s="907"/>
      <c r="T357" s="908"/>
      <c r="U357" s="908"/>
      <c r="V357" s="897"/>
      <c r="W357" s="897"/>
      <c r="X357" s="897"/>
      <c r="Y357" s="897"/>
      <c r="Z357" s="897"/>
    </row>
    <row r="358" spans="1:26" ht="12.75" customHeight="1">
      <c r="A358" s="935"/>
      <c r="B358" s="897"/>
      <c r="C358" s="942"/>
      <c r="D358" s="907"/>
      <c r="E358" s="908"/>
      <c r="F358" s="908"/>
      <c r="G358" s="898"/>
      <c r="H358" s="942"/>
      <c r="I358" s="907"/>
      <c r="J358" s="908"/>
      <c r="K358" s="908"/>
      <c r="L358" s="897"/>
      <c r="M358" s="942"/>
      <c r="N358" s="907"/>
      <c r="O358" s="908"/>
      <c r="P358" s="908"/>
      <c r="Q358" s="897"/>
      <c r="R358" s="942"/>
      <c r="S358" s="907"/>
      <c r="T358" s="908"/>
      <c r="U358" s="908"/>
      <c r="V358" s="897"/>
      <c r="W358" s="897"/>
      <c r="X358" s="897"/>
      <c r="Y358" s="897"/>
      <c r="Z358" s="897"/>
    </row>
    <row r="359" spans="1:26" ht="12.75" customHeight="1">
      <c r="A359" s="935"/>
      <c r="B359" s="897"/>
      <c r="C359" s="942"/>
      <c r="D359" s="907"/>
      <c r="E359" s="908"/>
      <c r="F359" s="908"/>
      <c r="G359" s="898"/>
      <c r="H359" s="942"/>
      <c r="I359" s="907"/>
      <c r="J359" s="908"/>
      <c r="K359" s="908"/>
      <c r="L359" s="897"/>
      <c r="M359" s="942"/>
      <c r="N359" s="907"/>
      <c r="O359" s="908"/>
      <c r="P359" s="908"/>
      <c r="Q359" s="897"/>
      <c r="R359" s="942"/>
      <c r="S359" s="907"/>
      <c r="T359" s="908"/>
      <c r="U359" s="908"/>
      <c r="V359" s="897"/>
      <c r="W359" s="897"/>
      <c r="X359" s="897"/>
      <c r="Y359" s="897"/>
      <c r="Z359" s="897"/>
    </row>
    <row r="360" spans="1:26" ht="12.75" customHeight="1">
      <c r="A360" s="935"/>
      <c r="B360" s="897"/>
      <c r="C360" s="942"/>
      <c r="D360" s="907"/>
      <c r="E360" s="908"/>
      <c r="F360" s="908"/>
      <c r="G360" s="898"/>
      <c r="H360" s="942"/>
      <c r="I360" s="907"/>
      <c r="J360" s="908"/>
      <c r="K360" s="908"/>
      <c r="L360" s="897"/>
      <c r="M360" s="942"/>
      <c r="N360" s="907"/>
      <c r="O360" s="908"/>
      <c r="P360" s="908"/>
      <c r="Q360" s="897"/>
      <c r="R360" s="942"/>
      <c r="S360" s="907"/>
      <c r="T360" s="908"/>
      <c r="U360" s="908"/>
      <c r="V360" s="897"/>
      <c r="W360" s="897"/>
      <c r="X360" s="897"/>
      <c r="Y360" s="897"/>
      <c r="Z360" s="897"/>
    </row>
    <row r="361" spans="1:26" ht="12.75" customHeight="1">
      <c r="A361" s="935"/>
      <c r="B361" s="897"/>
      <c r="C361" s="942"/>
      <c r="D361" s="907"/>
      <c r="E361" s="908"/>
      <c r="F361" s="908"/>
      <c r="G361" s="898"/>
      <c r="H361" s="942"/>
      <c r="I361" s="907"/>
      <c r="J361" s="908"/>
      <c r="K361" s="908"/>
      <c r="L361" s="897"/>
      <c r="M361" s="942"/>
      <c r="N361" s="907"/>
      <c r="O361" s="908"/>
      <c r="P361" s="908"/>
      <c r="Q361" s="897"/>
      <c r="R361" s="942"/>
      <c r="S361" s="907"/>
      <c r="T361" s="908"/>
      <c r="U361" s="908"/>
      <c r="V361" s="897"/>
      <c r="W361" s="897"/>
      <c r="X361" s="897"/>
      <c r="Y361" s="897"/>
      <c r="Z361" s="897"/>
    </row>
    <row r="362" spans="1:26" ht="12.75" customHeight="1">
      <c r="A362" s="935"/>
      <c r="B362" s="897"/>
      <c r="C362" s="942"/>
      <c r="D362" s="907"/>
      <c r="E362" s="908"/>
      <c r="F362" s="908"/>
      <c r="G362" s="898"/>
      <c r="H362" s="942"/>
      <c r="I362" s="907"/>
      <c r="J362" s="908"/>
      <c r="K362" s="908"/>
      <c r="L362" s="897"/>
      <c r="M362" s="942"/>
      <c r="N362" s="907"/>
      <c r="O362" s="908"/>
      <c r="P362" s="908"/>
      <c r="Q362" s="897"/>
      <c r="R362" s="942"/>
      <c r="S362" s="907"/>
      <c r="T362" s="908"/>
      <c r="U362" s="908"/>
      <c r="V362" s="897"/>
      <c r="W362" s="897"/>
      <c r="X362" s="897"/>
      <c r="Y362" s="897"/>
      <c r="Z362" s="897"/>
    </row>
    <row r="363" spans="1:26" ht="12.75" customHeight="1">
      <c r="A363" s="935"/>
      <c r="B363" s="897"/>
      <c r="C363" s="942"/>
      <c r="D363" s="907"/>
      <c r="E363" s="908"/>
      <c r="F363" s="908"/>
      <c r="G363" s="898"/>
      <c r="H363" s="942"/>
      <c r="I363" s="907"/>
      <c r="J363" s="908"/>
      <c r="K363" s="908"/>
      <c r="L363" s="897"/>
      <c r="M363" s="942"/>
      <c r="N363" s="907"/>
      <c r="O363" s="908"/>
      <c r="P363" s="908"/>
      <c r="Q363" s="897"/>
      <c r="R363" s="942"/>
      <c r="S363" s="907"/>
      <c r="T363" s="908"/>
      <c r="U363" s="908"/>
      <c r="V363" s="897"/>
      <c r="W363" s="897"/>
      <c r="X363" s="897"/>
      <c r="Y363" s="897"/>
      <c r="Z363" s="897"/>
    </row>
    <row r="364" spans="1:26" ht="12.75" customHeight="1">
      <c r="A364" s="935"/>
      <c r="B364" s="897"/>
      <c r="C364" s="942"/>
      <c r="D364" s="907"/>
      <c r="E364" s="908"/>
      <c r="F364" s="908"/>
      <c r="G364" s="898"/>
      <c r="H364" s="942"/>
      <c r="I364" s="907"/>
      <c r="J364" s="908"/>
      <c r="K364" s="908"/>
      <c r="L364" s="897"/>
      <c r="M364" s="942"/>
      <c r="N364" s="907"/>
      <c r="O364" s="908"/>
      <c r="P364" s="908"/>
      <c r="Q364" s="897"/>
      <c r="R364" s="942"/>
      <c r="S364" s="907"/>
      <c r="T364" s="908"/>
      <c r="U364" s="908"/>
      <c r="V364" s="897"/>
      <c r="W364" s="897"/>
      <c r="X364" s="897"/>
      <c r="Y364" s="897"/>
      <c r="Z364" s="897"/>
    </row>
    <row r="365" spans="1:26" ht="12.75" customHeight="1">
      <c r="A365" s="935"/>
      <c r="B365" s="897"/>
      <c r="C365" s="942"/>
      <c r="D365" s="907"/>
      <c r="E365" s="908"/>
      <c r="F365" s="908"/>
      <c r="G365" s="898"/>
      <c r="H365" s="942"/>
      <c r="I365" s="907"/>
      <c r="J365" s="908"/>
      <c r="K365" s="908"/>
      <c r="L365" s="897"/>
      <c r="M365" s="942"/>
      <c r="N365" s="907"/>
      <c r="O365" s="908"/>
      <c r="P365" s="908"/>
      <c r="Q365" s="897"/>
      <c r="R365" s="942"/>
      <c r="S365" s="907"/>
      <c r="T365" s="908"/>
      <c r="U365" s="908"/>
      <c r="V365" s="897"/>
      <c r="W365" s="897"/>
      <c r="X365" s="897"/>
      <c r="Y365" s="897"/>
      <c r="Z365" s="897"/>
    </row>
    <row r="366" spans="1:26" ht="12.75" customHeight="1">
      <c r="A366" s="935"/>
      <c r="B366" s="897"/>
      <c r="C366" s="942"/>
      <c r="D366" s="907"/>
      <c r="E366" s="908"/>
      <c r="F366" s="908"/>
      <c r="G366" s="898"/>
      <c r="H366" s="942"/>
      <c r="I366" s="907"/>
      <c r="J366" s="908"/>
      <c r="K366" s="908"/>
      <c r="L366" s="897"/>
      <c r="M366" s="942"/>
      <c r="N366" s="907"/>
      <c r="O366" s="908"/>
      <c r="P366" s="908"/>
      <c r="Q366" s="897"/>
      <c r="R366" s="942"/>
      <c r="S366" s="907"/>
      <c r="T366" s="908"/>
      <c r="U366" s="908"/>
      <c r="V366" s="897"/>
      <c r="W366" s="897"/>
      <c r="X366" s="897"/>
      <c r="Y366" s="897"/>
      <c r="Z366" s="897"/>
    </row>
    <row r="367" spans="1:26" ht="12.75" customHeight="1">
      <c r="A367" s="935"/>
      <c r="B367" s="897"/>
      <c r="C367" s="942"/>
      <c r="D367" s="907"/>
      <c r="E367" s="908"/>
      <c r="F367" s="908"/>
      <c r="G367" s="898"/>
      <c r="H367" s="942"/>
      <c r="I367" s="907"/>
      <c r="J367" s="908"/>
      <c r="K367" s="908"/>
      <c r="L367" s="897"/>
      <c r="M367" s="942"/>
      <c r="N367" s="907"/>
      <c r="O367" s="908"/>
      <c r="P367" s="908"/>
      <c r="Q367" s="897"/>
      <c r="R367" s="942"/>
      <c r="S367" s="907"/>
      <c r="T367" s="908"/>
      <c r="U367" s="908"/>
      <c r="V367" s="897"/>
      <c r="W367" s="897"/>
      <c r="X367" s="897"/>
      <c r="Y367" s="897"/>
      <c r="Z367" s="897"/>
    </row>
    <row r="368" spans="1:26" ht="12.75" customHeight="1">
      <c r="A368" s="935"/>
      <c r="B368" s="897"/>
      <c r="C368" s="942"/>
      <c r="D368" s="907"/>
      <c r="E368" s="908"/>
      <c r="F368" s="908"/>
      <c r="G368" s="898"/>
      <c r="H368" s="942"/>
      <c r="I368" s="907"/>
      <c r="J368" s="908"/>
      <c r="K368" s="908"/>
      <c r="L368" s="897"/>
      <c r="M368" s="942"/>
      <c r="N368" s="907"/>
      <c r="O368" s="908"/>
      <c r="P368" s="908"/>
      <c r="Q368" s="897"/>
      <c r="R368" s="942"/>
      <c r="S368" s="907"/>
      <c r="T368" s="908"/>
      <c r="U368" s="908"/>
      <c r="V368" s="897"/>
      <c r="W368" s="897"/>
      <c r="X368" s="897"/>
      <c r="Y368" s="897"/>
      <c r="Z368" s="897"/>
    </row>
    <row r="369" spans="1:26" ht="12.75" customHeight="1">
      <c r="A369" s="935"/>
      <c r="B369" s="897"/>
      <c r="C369" s="942"/>
      <c r="D369" s="907"/>
      <c r="E369" s="908"/>
      <c r="F369" s="908"/>
      <c r="G369" s="898"/>
      <c r="H369" s="942"/>
      <c r="I369" s="907"/>
      <c r="J369" s="908"/>
      <c r="K369" s="908"/>
      <c r="L369" s="897"/>
      <c r="M369" s="942"/>
      <c r="N369" s="907"/>
      <c r="O369" s="908"/>
      <c r="P369" s="908"/>
      <c r="Q369" s="897"/>
      <c r="R369" s="942"/>
      <c r="S369" s="907"/>
      <c r="T369" s="908"/>
      <c r="U369" s="908"/>
      <c r="V369" s="897"/>
      <c r="W369" s="897"/>
      <c r="X369" s="897"/>
      <c r="Y369" s="897"/>
      <c r="Z369" s="897"/>
    </row>
    <row r="370" spans="1:26" ht="12.75" customHeight="1">
      <c r="A370" s="935"/>
      <c r="B370" s="897"/>
      <c r="C370" s="942"/>
      <c r="D370" s="907"/>
      <c r="E370" s="908"/>
      <c r="F370" s="908"/>
      <c r="G370" s="898"/>
      <c r="H370" s="942"/>
      <c r="I370" s="907"/>
      <c r="J370" s="908"/>
      <c r="K370" s="908"/>
      <c r="L370" s="897"/>
      <c r="M370" s="942"/>
      <c r="N370" s="907"/>
      <c r="O370" s="908"/>
      <c r="P370" s="908"/>
      <c r="Q370" s="897"/>
      <c r="R370" s="942"/>
      <c r="S370" s="907"/>
      <c r="T370" s="908"/>
      <c r="U370" s="908"/>
      <c r="V370" s="897"/>
      <c r="W370" s="897"/>
      <c r="X370" s="897"/>
      <c r="Y370" s="897"/>
      <c r="Z370" s="897"/>
    </row>
    <row r="371" spans="1:26" ht="12.75" customHeight="1">
      <c r="A371" s="935"/>
      <c r="B371" s="897"/>
      <c r="C371" s="942"/>
      <c r="D371" s="907"/>
      <c r="E371" s="908"/>
      <c r="F371" s="908"/>
      <c r="G371" s="898"/>
      <c r="H371" s="942"/>
      <c r="I371" s="907"/>
      <c r="J371" s="908"/>
      <c r="K371" s="908"/>
      <c r="L371" s="897"/>
      <c r="M371" s="942"/>
      <c r="N371" s="907"/>
      <c r="O371" s="908"/>
      <c r="P371" s="908"/>
      <c r="Q371" s="897"/>
      <c r="R371" s="942"/>
      <c r="S371" s="907"/>
      <c r="T371" s="908"/>
      <c r="U371" s="908"/>
      <c r="V371" s="897"/>
      <c r="W371" s="897"/>
      <c r="X371" s="897"/>
      <c r="Y371" s="897"/>
      <c r="Z371" s="897"/>
    </row>
    <row r="372" spans="1:26" ht="12.75" customHeight="1">
      <c r="A372" s="935"/>
      <c r="B372" s="897"/>
      <c r="C372" s="942"/>
      <c r="D372" s="907"/>
      <c r="E372" s="908"/>
      <c r="F372" s="908"/>
      <c r="G372" s="898"/>
      <c r="H372" s="942"/>
      <c r="I372" s="907"/>
      <c r="J372" s="908"/>
      <c r="K372" s="908"/>
      <c r="L372" s="897"/>
      <c r="M372" s="942"/>
      <c r="N372" s="907"/>
      <c r="O372" s="908"/>
      <c r="P372" s="908"/>
      <c r="Q372" s="897"/>
      <c r="R372" s="942"/>
      <c r="S372" s="907"/>
      <c r="T372" s="908"/>
      <c r="U372" s="908"/>
      <c r="V372" s="897"/>
      <c r="W372" s="897"/>
      <c r="X372" s="897"/>
      <c r="Y372" s="897"/>
      <c r="Z372" s="897"/>
    </row>
    <row r="373" spans="1:26" ht="12.75" customHeight="1">
      <c r="A373" s="935"/>
      <c r="B373" s="897"/>
      <c r="C373" s="942"/>
      <c r="D373" s="907"/>
      <c r="E373" s="908"/>
      <c r="F373" s="908"/>
      <c r="G373" s="898"/>
      <c r="H373" s="942"/>
      <c r="I373" s="907"/>
      <c r="J373" s="908"/>
      <c r="K373" s="908"/>
      <c r="L373" s="897"/>
      <c r="M373" s="942"/>
      <c r="N373" s="907"/>
      <c r="O373" s="908"/>
      <c r="P373" s="908"/>
      <c r="Q373" s="897"/>
      <c r="R373" s="942"/>
      <c r="S373" s="907"/>
      <c r="T373" s="908"/>
      <c r="U373" s="908"/>
      <c r="V373" s="897"/>
      <c r="W373" s="897"/>
      <c r="X373" s="897"/>
      <c r="Y373" s="897"/>
      <c r="Z373" s="897"/>
    </row>
    <row r="374" spans="1:26" ht="12.75" customHeight="1">
      <c r="A374" s="935"/>
      <c r="B374" s="897"/>
      <c r="C374" s="942"/>
      <c r="D374" s="907"/>
      <c r="E374" s="908"/>
      <c r="F374" s="908"/>
      <c r="G374" s="898"/>
      <c r="H374" s="942"/>
      <c r="I374" s="907"/>
      <c r="J374" s="908"/>
      <c r="K374" s="908"/>
      <c r="L374" s="897"/>
      <c r="M374" s="942"/>
      <c r="N374" s="907"/>
      <c r="O374" s="908"/>
      <c r="P374" s="908"/>
      <c r="Q374" s="897"/>
      <c r="R374" s="942"/>
      <c r="S374" s="907"/>
      <c r="T374" s="908"/>
      <c r="U374" s="908"/>
      <c r="V374" s="897"/>
      <c r="W374" s="897"/>
      <c r="X374" s="897"/>
      <c r="Y374" s="897"/>
      <c r="Z374" s="897"/>
    </row>
    <row r="375" spans="1:26" ht="12.75" customHeight="1">
      <c r="A375" s="935"/>
      <c r="B375" s="897"/>
      <c r="C375" s="942"/>
      <c r="D375" s="907"/>
      <c r="E375" s="908"/>
      <c r="F375" s="908"/>
      <c r="G375" s="898"/>
      <c r="H375" s="942"/>
      <c r="I375" s="907"/>
      <c r="J375" s="908"/>
      <c r="K375" s="908"/>
      <c r="L375" s="897"/>
      <c r="M375" s="942"/>
      <c r="N375" s="907"/>
      <c r="O375" s="908"/>
      <c r="P375" s="908"/>
      <c r="Q375" s="897"/>
      <c r="R375" s="942"/>
      <c r="S375" s="907"/>
      <c r="T375" s="908"/>
      <c r="U375" s="908"/>
      <c r="V375" s="897"/>
      <c r="W375" s="897"/>
      <c r="X375" s="897"/>
      <c r="Y375" s="897"/>
      <c r="Z375" s="897"/>
    </row>
    <row r="376" spans="1:26" ht="12.75" customHeight="1">
      <c r="A376" s="935"/>
      <c r="B376" s="897"/>
      <c r="C376" s="942"/>
      <c r="D376" s="907"/>
      <c r="E376" s="908"/>
      <c r="F376" s="908"/>
      <c r="G376" s="898"/>
      <c r="H376" s="942"/>
      <c r="I376" s="907"/>
      <c r="J376" s="908"/>
      <c r="K376" s="908"/>
      <c r="L376" s="897"/>
      <c r="M376" s="942"/>
      <c r="N376" s="907"/>
      <c r="O376" s="908"/>
      <c r="P376" s="908"/>
      <c r="Q376" s="897"/>
      <c r="R376" s="942"/>
      <c r="S376" s="907"/>
      <c r="T376" s="908"/>
      <c r="U376" s="908"/>
      <c r="V376" s="897"/>
      <c r="W376" s="897"/>
      <c r="X376" s="897"/>
      <c r="Y376" s="897"/>
      <c r="Z376" s="897"/>
    </row>
    <row r="377" spans="1:26" ht="12.75" customHeight="1">
      <c r="A377" s="935"/>
      <c r="B377" s="897"/>
      <c r="C377" s="942"/>
      <c r="D377" s="907"/>
      <c r="E377" s="908"/>
      <c r="F377" s="908"/>
      <c r="G377" s="898"/>
      <c r="H377" s="942"/>
      <c r="I377" s="907"/>
      <c r="J377" s="908"/>
      <c r="K377" s="908"/>
      <c r="L377" s="897"/>
      <c r="M377" s="942"/>
      <c r="N377" s="907"/>
      <c r="O377" s="908"/>
      <c r="P377" s="908"/>
      <c r="Q377" s="897"/>
      <c r="R377" s="942"/>
      <c r="S377" s="907"/>
      <c r="T377" s="908"/>
      <c r="U377" s="908"/>
      <c r="V377" s="897"/>
      <c r="W377" s="897"/>
      <c r="X377" s="897"/>
      <c r="Y377" s="897"/>
      <c r="Z377" s="897"/>
    </row>
    <row r="378" spans="1:26" ht="12.75" customHeight="1">
      <c r="A378" s="935"/>
      <c r="B378" s="897"/>
      <c r="C378" s="942"/>
      <c r="D378" s="907"/>
      <c r="E378" s="908"/>
      <c r="F378" s="908"/>
      <c r="G378" s="898"/>
      <c r="H378" s="942"/>
      <c r="I378" s="907"/>
      <c r="J378" s="908"/>
      <c r="K378" s="908"/>
      <c r="L378" s="897"/>
      <c r="M378" s="942"/>
      <c r="N378" s="907"/>
      <c r="O378" s="908"/>
      <c r="P378" s="908"/>
      <c r="Q378" s="897"/>
      <c r="R378" s="942"/>
      <c r="S378" s="907"/>
      <c r="T378" s="908"/>
      <c r="U378" s="908"/>
      <c r="V378" s="897"/>
      <c r="W378" s="897"/>
      <c r="X378" s="897"/>
      <c r="Y378" s="897"/>
      <c r="Z378" s="897"/>
    </row>
    <row r="379" spans="1:26" ht="12.75" customHeight="1">
      <c r="A379" s="935"/>
      <c r="B379" s="897"/>
      <c r="C379" s="942"/>
      <c r="D379" s="907"/>
      <c r="E379" s="908"/>
      <c r="F379" s="908"/>
      <c r="G379" s="898"/>
      <c r="H379" s="942"/>
      <c r="I379" s="907"/>
      <c r="J379" s="908"/>
      <c r="K379" s="908"/>
      <c r="L379" s="897"/>
      <c r="M379" s="942"/>
      <c r="N379" s="907"/>
      <c r="O379" s="908"/>
      <c r="P379" s="908"/>
      <c r="Q379" s="897"/>
      <c r="R379" s="942"/>
      <c r="S379" s="907"/>
      <c r="T379" s="908"/>
      <c r="U379" s="908"/>
      <c r="V379" s="897"/>
      <c r="W379" s="897"/>
      <c r="X379" s="897"/>
      <c r="Y379" s="897"/>
      <c r="Z379" s="897"/>
    </row>
    <row r="380" spans="1:26" ht="12.75" customHeight="1">
      <c r="A380" s="935"/>
      <c r="B380" s="897"/>
      <c r="C380" s="942"/>
      <c r="D380" s="907"/>
      <c r="E380" s="908"/>
      <c r="F380" s="908"/>
      <c r="G380" s="898"/>
      <c r="H380" s="942"/>
      <c r="I380" s="907"/>
      <c r="J380" s="908"/>
      <c r="K380" s="908"/>
      <c r="L380" s="897"/>
      <c r="M380" s="942"/>
      <c r="N380" s="907"/>
      <c r="O380" s="908"/>
      <c r="P380" s="908"/>
      <c r="Q380" s="897"/>
      <c r="R380" s="942"/>
      <c r="S380" s="907"/>
      <c r="T380" s="908"/>
      <c r="U380" s="908"/>
      <c r="V380" s="897"/>
      <c r="W380" s="897"/>
      <c r="X380" s="897"/>
      <c r="Y380" s="897"/>
      <c r="Z380" s="897"/>
    </row>
    <row r="381" spans="1:26" ht="12.75" customHeight="1">
      <c r="A381" s="935"/>
      <c r="B381" s="897"/>
      <c r="C381" s="942"/>
      <c r="D381" s="907"/>
      <c r="E381" s="908"/>
      <c r="F381" s="908"/>
      <c r="G381" s="898"/>
      <c r="H381" s="942"/>
      <c r="I381" s="907"/>
      <c r="J381" s="908"/>
      <c r="K381" s="908"/>
      <c r="L381" s="897"/>
      <c r="M381" s="942"/>
      <c r="N381" s="907"/>
      <c r="O381" s="908"/>
      <c r="P381" s="908"/>
      <c r="Q381" s="897"/>
      <c r="R381" s="942"/>
      <c r="S381" s="907"/>
      <c r="T381" s="908"/>
      <c r="U381" s="908"/>
      <c r="V381" s="897"/>
      <c r="W381" s="897"/>
      <c r="X381" s="897"/>
      <c r="Y381" s="897"/>
      <c r="Z381" s="897"/>
    </row>
    <row r="382" spans="1:26" ht="12.75" customHeight="1">
      <c r="A382" s="935"/>
      <c r="B382" s="897"/>
      <c r="C382" s="942"/>
      <c r="D382" s="907"/>
      <c r="E382" s="908"/>
      <c r="F382" s="908"/>
      <c r="G382" s="898"/>
      <c r="H382" s="942"/>
      <c r="I382" s="907"/>
      <c r="J382" s="908"/>
      <c r="K382" s="908"/>
      <c r="L382" s="897"/>
      <c r="M382" s="942"/>
      <c r="N382" s="907"/>
      <c r="O382" s="908"/>
      <c r="P382" s="908"/>
      <c r="Q382" s="897"/>
      <c r="R382" s="942"/>
      <c r="S382" s="907"/>
      <c r="T382" s="908"/>
      <c r="U382" s="908"/>
      <c r="V382" s="897"/>
      <c r="W382" s="897"/>
      <c r="X382" s="897"/>
      <c r="Y382" s="897"/>
      <c r="Z382" s="897"/>
    </row>
    <row r="383" spans="1:26" ht="12.75" customHeight="1">
      <c r="A383" s="935"/>
      <c r="B383" s="897"/>
      <c r="C383" s="942"/>
      <c r="D383" s="907"/>
      <c r="E383" s="908"/>
      <c r="F383" s="908"/>
      <c r="G383" s="898"/>
      <c r="H383" s="942"/>
      <c r="I383" s="907"/>
      <c r="J383" s="908"/>
      <c r="K383" s="908"/>
      <c r="L383" s="897"/>
      <c r="M383" s="942"/>
      <c r="N383" s="907"/>
      <c r="O383" s="908"/>
      <c r="P383" s="908"/>
      <c r="Q383" s="897"/>
      <c r="R383" s="942"/>
      <c r="S383" s="907"/>
      <c r="T383" s="908"/>
      <c r="U383" s="908"/>
      <c r="V383" s="897"/>
      <c r="W383" s="897"/>
      <c r="X383" s="897"/>
      <c r="Y383" s="897"/>
      <c r="Z383" s="897"/>
    </row>
    <row r="384" spans="1:26" ht="12.75" customHeight="1">
      <c r="A384" s="935"/>
      <c r="B384" s="897"/>
      <c r="C384" s="942"/>
      <c r="D384" s="907"/>
      <c r="E384" s="908"/>
      <c r="F384" s="908"/>
      <c r="G384" s="898"/>
      <c r="H384" s="942"/>
      <c r="I384" s="907"/>
      <c r="J384" s="908"/>
      <c r="K384" s="908"/>
      <c r="L384" s="897"/>
      <c r="M384" s="942"/>
      <c r="N384" s="907"/>
      <c r="O384" s="908"/>
      <c r="P384" s="908"/>
      <c r="Q384" s="897"/>
      <c r="R384" s="942"/>
      <c r="S384" s="907"/>
      <c r="T384" s="908"/>
      <c r="U384" s="908"/>
      <c r="V384" s="897"/>
      <c r="W384" s="897"/>
      <c r="X384" s="897"/>
      <c r="Y384" s="897"/>
      <c r="Z384" s="897"/>
    </row>
    <row r="385" spans="1:26" ht="12.75" customHeight="1">
      <c r="A385" s="935"/>
      <c r="B385" s="897"/>
      <c r="C385" s="942"/>
      <c r="D385" s="907"/>
      <c r="E385" s="908"/>
      <c r="F385" s="908"/>
      <c r="G385" s="898"/>
      <c r="H385" s="942"/>
      <c r="I385" s="907"/>
      <c r="J385" s="908"/>
      <c r="K385" s="908"/>
      <c r="L385" s="897"/>
      <c r="M385" s="942"/>
      <c r="N385" s="907"/>
      <c r="O385" s="908"/>
      <c r="P385" s="908"/>
      <c r="Q385" s="897"/>
      <c r="R385" s="942"/>
      <c r="S385" s="907"/>
      <c r="T385" s="908"/>
      <c r="U385" s="908"/>
      <c r="V385" s="897"/>
      <c r="W385" s="897"/>
      <c r="X385" s="897"/>
      <c r="Y385" s="897"/>
      <c r="Z385" s="897"/>
    </row>
    <row r="386" spans="1:26" ht="12.75" customHeight="1">
      <c r="A386" s="935"/>
      <c r="B386" s="897"/>
      <c r="C386" s="942"/>
      <c r="D386" s="907"/>
      <c r="E386" s="908"/>
      <c r="F386" s="908"/>
      <c r="G386" s="898"/>
      <c r="H386" s="942"/>
      <c r="I386" s="907"/>
      <c r="J386" s="908"/>
      <c r="K386" s="908"/>
      <c r="L386" s="897"/>
      <c r="M386" s="942"/>
      <c r="N386" s="907"/>
      <c r="O386" s="908"/>
      <c r="P386" s="908"/>
      <c r="Q386" s="897"/>
      <c r="R386" s="942"/>
      <c r="S386" s="907"/>
      <c r="T386" s="908"/>
      <c r="U386" s="908"/>
      <c r="V386" s="897"/>
      <c r="W386" s="897"/>
      <c r="X386" s="897"/>
      <c r="Y386" s="897"/>
      <c r="Z386" s="897"/>
    </row>
    <row r="387" spans="1:26" ht="12.75" customHeight="1">
      <c r="A387" s="935"/>
      <c r="B387" s="897"/>
      <c r="C387" s="942"/>
      <c r="D387" s="907"/>
      <c r="E387" s="908"/>
      <c r="F387" s="908"/>
      <c r="G387" s="898"/>
      <c r="H387" s="942"/>
      <c r="I387" s="907"/>
      <c r="J387" s="908"/>
      <c r="K387" s="908"/>
      <c r="L387" s="897"/>
      <c r="M387" s="942"/>
      <c r="N387" s="907"/>
      <c r="O387" s="908"/>
      <c r="P387" s="908"/>
      <c r="Q387" s="897"/>
      <c r="R387" s="942"/>
      <c r="S387" s="907"/>
      <c r="T387" s="908"/>
      <c r="U387" s="908"/>
      <c r="V387" s="897"/>
      <c r="W387" s="897"/>
      <c r="X387" s="897"/>
      <c r="Y387" s="897"/>
      <c r="Z387" s="897"/>
    </row>
    <row r="388" spans="1:26" ht="12.75" customHeight="1">
      <c r="A388" s="935"/>
      <c r="B388" s="897"/>
      <c r="C388" s="942"/>
      <c r="D388" s="907"/>
      <c r="E388" s="908"/>
      <c r="F388" s="908"/>
      <c r="G388" s="898"/>
      <c r="H388" s="942"/>
      <c r="I388" s="907"/>
      <c r="J388" s="908"/>
      <c r="K388" s="908"/>
      <c r="L388" s="897"/>
      <c r="M388" s="942"/>
      <c r="N388" s="907"/>
      <c r="O388" s="908"/>
      <c r="P388" s="908"/>
      <c r="Q388" s="897"/>
      <c r="R388" s="942"/>
      <c r="S388" s="907"/>
      <c r="T388" s="908"/>
      <c r="U388" s="908"/>
      <c r="V388" s="897"/>
      <c r="W388" s="897"/>
      <c r="X388" s="897"/>
      <c r="Y388" s="897"/>
      <c r="Z388" s="897"/>
    </row>
    <row r="389" spans="1:26" ht="12.75" customHeight="1">
      <c r="A389" s="935"/>
      <c r="B389" s="897"/>
      <c r="C389" s="942"/>
      <c r="D389" s="907"/>
      <c r="E389" s="908"/>
      <c r="F389" s="908"/>
      <c r="G389" s="898"/>
      <c r="H389" s="942"/>
      <c r="I389" s="907"/>
      <c r="J389" s="908"/>
      <c r="K389" s="908"/>
      <c r="L389" s="897"/>
      <c r="M389" s="942"/>
      <c r="N389" s="907"/>
      <c r="O389" s="908"/>
      <c r="P389" s="908"/>
      <c r="Q389" s="897"/>
      <c r="R389" s="942"/>
      <c r="S389" s="907"/>
      <c r="T389" s="908"/>
      <c r="U389" s="908"/>
      <c r="V389" s="897"/>
      <c r="W389" s="897"/>
      <c r="X389" s="897"/>
      <c r="Y389" s="897"/>
      <c r="Z389" s="897"/>
    </row>
    <row r="390" spans="1:26" ht="12.75" customHeight="1">
      <c r="A390" s="935"/>
      <c r="B390" s="897"/>
      <c r="C390" s="942"/>
      <c r="D390" s="907"/>
      <c r="E390" s="908"/>
      <c r="F390" s="908"/>
      <c r="G390" s="898"/>
      <c r="H390" s="942"/>
      <c r="I390" s="907"/>
      <c r="J390" s="908"/>
      <c r="K390" s="908"/>
      <c r="L390" s="897"/>
      <c r="M390" s="942"/>
      <c r="N390" s="907"/>
      <c r="O390" s="908"/>
      <c r="P390" s="908"/>
      <c r="Q390" s="897"/>
      <c r="R390" s="942"/>
      <c r="S390" s="907"/>
      <c r="T390" s="908"/>
      <c r="U390" s="908"/>
      <c r="V390" s="897"/>
      <c r="W390" s="897"/>
      <c r="X390" s="897"/>
      <c r="Y390" s="897"/>
      <c r="Z390" s="897"/>
    </row>
    <row r="391" spans="1:26" ht="12.75" customHeight="1">
      <c r="A391" s="935"/>
      <c r="B391" s="897"/>
      <c r="C391" s="942"/>
      <c r="D391" s="907"/>
      <c r="E391" s="908"/>
      <c r="F391" s="908"/>
      <c r="G391" s="898"/>
      <c r="H391" s="942"/>
      <c r="I391" s="907"/>
      <c r="J391" s="908"/>
      <c r="K391" s="908"/>
      <c r="L391" s="897"/>
      <c r="M391" s="942"/>
      <c r="N391" s="907"/>
      <c r="O391" s="908"/>
      <c r="P391" s="908"/>
      <c r="Q391" s="897"/>
      <c r="R391" s="942"/>
      <c r="S391" s="907"/>
      <c r="T391" s="908"/>
      <c r="U391" s="908"/>
      <c r="V391" s="897"/>
      <c r="W391" s="897"/>
      <c r="X391" s="897"/>
      <c r="Y391" s="897"/>
      <c r="Z391" s="897"/>
    </row>
    <row r="392" spans="1:26" ht="12.75" customHeight="1">
      <c r="A392" s="935"/>
      <c r="B392" s="897"/>
      <c r="C392" s="942"/>
      <c r="D392" s="907"/>
      <c r="E392" s="908"/>
      <c r="F392" s="908"/>
      <c r="G392" s="898"/>
      <c r="H392" s="942"/>
      <c r="I392" s="907"/>
      <c r="J392" s="908"/>
      <c r="K392" s="908"/>
      <c r="L392" s="897"/>
      <c r="M392" s="942"/>
      <c r="N392" s="907"/>
      <c r="O392" s="908"/>
      <c r="P392" s="908"/>
      <c r="Q392" s="897"/>
      <c r="R392" s="942"/>
      <c r="S392" s="907"/>
      <c r="T392" s="908"/>
      <c r="U392" s="908"/>
      <c r="V392" s="897"/>
      <c r="W392" s="897"/>
      <c r="X392" s="897"/>
      <c r="Y392" s="897"/>
      <c r="Z392" s="897"/>
    </row>
    <row r="393" spans="1:26" ht="12.75" customHeight="1">
      <c r="A393" s="935"/>
      <c r="B393" s="897"/>
      <c r="C393" s="942"/>
      <c r="D393" s="907"/>
      <c r="E393" s="908"/>
      <c r="F393" s="908"/>
      <c r="G393" s="898"/>
      <c r="H393" s="942"/>
      <c r="I393" s="907"/>
      <c r="J393" s="908"/>
      <c r="K393" s="908"/>
      <c r="L393" s="897"/>
      <c r="M393" s="942"/>
      <c r="N393" s="907"/>
      <c r="O393" s="908"/>
      <c r="P393" s="908"/>
      <c r="Q393" s="897"/>
      <c r="R393" s="942"/>
      <c r="S393" s="907"/>
      <c r="T393" s="908"/>
      <c r="U393" s="908"/>
      <c r="V393" s="897"/>
      <c r="W393" s="897"/>
      <c r="X393" s="897"/>
      <c r="Y393" s="897"/>
      <c r="Z393" s="897"/>
    </row>
    <row r="394" spans="1:26" ht="12.75" customHeight="1">
      <c r="A394" s="935"/>
      <c r="B394" s="897"/>
      <c r="C394" s="942"/>
      <c r="D394" s="907"/>
      <c r="E394" s="908"/>
      <c r="F394" s="908"/>
      <c r="G394" s="898"/>
      <c r="H394" s="942"/>
      <c r="I394" s="907"/>
      <c r="J394" s="908"/>
      <c r="K394" s="908"/>
      <c r="L394" s="897"/>
      <c r="M394" s="942"/>
      <c r="N394" s="907"/>
      <c r="O394" s="908"/>
      <c r="P394" s="908"/>
      <c r="Q394" s="897"/>
      <c r="R394" s="942"/>
      <c r="S394" s="907"/>
      <c r="T394" s="908"/>
      <c r="U394" s="908"/>
      <c r="V394" s="897"/>
      <c r="W394" s="897"/>
      <c r="X394" s="897"/>
      <c r="Y394" s="897"/>
      <c r="Z394" s="897"/>
    </row>
    <row r="395" spans="1:26" ht="12.75" customHeight="1">
      <c r="A395" s="935"/>
      <c r="B395" s="897"/>
      <c r="C395" s="942"/>
      <c r="D395" s="907"/>
      <c r="E395" s="908"/>
      <c r="F395" s="908"/>
      <c r="G395" s="898"/>
      <c r="H395" s="942"/>
      <c r="I395" s="907"/>
      <c r="J395" s="908"/>
      <c r="K395" s="908"/>
      <c r="L395" s="897"/>
      <c r="M395" s="942"/>
      <c r="N395" s="907"/>
      <c r="O395" s="908"/>
      <c r="P395" s="908"/>
      <c r="Q395" s="897"/>
      <c r="R395" s="942"/>
      <c r="S395" s="907"/>
      <c r="T395" s="908"/>
      <c r="U395" s="908"/>
      <c r="V395" s="897"/>
      <c r="W395" s="897"/>
      <c r="X395" s="897"/>
      <c r="Y395" s="897"/>
      <c r="Z395" s="897"/>
    </row>
    <row r="396" spans="1:26" ht="12.75" customHeight="1">
      <c r="A396" s="935"/>
      <c r="B396" s="897"/>
      <c r="C396" s="942"/>
      <c r="D396" s="907"/>
      <c r="E396" s="908"/>
      <c r="F396" s="908"/>
      <c r="G396" s="898"/>
      <c r="H396" s="942"/>
      <c r="I396" s="907"/>
      <c r="J396" s="908"/>
      <c r="K396" s="908"/>
      <c r="L396" s="897"/>
      <c r="M396" s="942"/>
      <c r="N396" s="907"/>
      <c r="O396" s="908"/>
      <c r="P396" s="908"/>
      <c r="Q396" s="897"/>
      <c r="R396" s="942"/>
      <c r="S396" s="907"/>
      <c r="T396" s="908"/>
      <c r="U396" s="908"/>
      <c r="V396" s="897"/>
      <c r="W396" s="897"/>
      <c r="X396" s="897"/>
      <c r="Y396" s="897"/>
      <c r="Z396" s="897"/>
    </row>
    <row r="397" spans="1:26" ht="12.75" customHeight="1">
      <c r="A397" s="935"/>
      <c r="B397" s="897"/>
      <c r="C397" s="942"/>
      <c r="D397" s="907"/>
      <c r="E397" s="908"/>
      <c r="F397" s="908"/>
      <c r="G397" s="898"/>
      <c r="H397" s="942"/>
      <c r="I397" s="907"/>
      <c r="J397" s="908"/>
      <c r="K397" s="908"/>
      <c r="L397" s="897"/>
      <c r="M397" s="942"/>
      <c r="N397" s="907"/>
      <c r="O397" s="908"/>
      <c r="P397" s="908"/>
      <c r="Q397" s="897"/>
      <c r="R397" s="942"/>
      <c r="S397" s="907"/>
      <c r="T397" s="908"/>
      <c r="U397" s="908"/>
      <c r="V397" s="897"/>
      <c r="W397" s="897"/>
      <c r="X397" s="897"/>
      <c r="Y397" s="897"/>
      <c r="Z397" s="897"/>
    </row>
    <row r="398" spans="1:26" ht="12.75" customHeight="1">
      <c r="A398" s="935"/>
      <c r="B398" s="897"/>
      <c r="C398" s="942"/>
      <c r="D398" s="907"/>
      <c r="E398" s="908"/>
      <c r="F398" s="908"/>
      <c r="G398" s="898"/>
      <c r="H398" s="942"/>
      <c r="I398" s="907"/>
      <c r="J398" s="908"/>
      <c r="K398" s="908"/>
      <c r="L398" s="897"/>
      <c r="M398" s="942"/>
      <c r="N398" s="907"/>
      <c r="O398" s="908"/>
      <c r="P398" s="908"/>
      <c r="Q398" s="897"/>
      <c r="R398" s="942"/>
      <c r="S398" s="907"/>
      <c r="T398" s="908"/>
      <c r="U398" s="908"/>
      <c r="V398" s="897"/>
      <c r="W398" s="897"/>
      <c r="X398" s="897"/>
      <c r="Y398" s="897"/>
      <c r="Z398" s="897"/>
    </row>
    <row r="399" spans="1:26" ht="12.75" customHeight="1">
      <c r="A399" s="935"/>
      <c r="B399" s="897"/>
      <c r="C399" s="942"/>
      <c r="D399" s="907"/>
      <c r="E399" s="908"/>
      <c r="F399" s="908"/>
      <c r="G399" s="898"/>
      <c r="H399" s="942"/>
      <c r="I399" s="907"/>
      <c r="J399" s="908"/>
      <c r="K399" s="908"/>
      <c r="L399" s="897"/>
      <c r="M399" s="942"/>
      <c r="N399" s="907"/>
      <c r="O399" s="908"/>
      <c r="P399" s="908"/>
      <c r="Q399" s="897"/>
      <c r="R399" s="942"/>
      <c r="S399" s="907"/>
      <c r="T399" s="908"/>
      <c r="U399" s="908"/>
      <c r="V399" s="897"/>
      <c r="W399" s="897"/>
      <c r="X399" s="897"/>
      <c r="Y399" s="897"/>
      <c r="Z399" s="897"/>
    </row>
    <row r="400" spans="1:26" ht="12.75" customHeight="1">
      <c r="A400" s="935"/>
      <c r="B400" s="897"/>
      <c r="C400" s="942"/>
      <c r="D400" s="907"/>
      <c r="E400" s="908"/>
      <c r="F400" s="908"/>
      <c r="G400" s="898"/>
      <c r="H400" s="942"/>
      <c r="I400" s="907"/>
      <c r="J400" s="908"/>
      <c r="K400" s="908"/>
      <c r="L400" s="897"/>
      <c r="M400" s="942"/>
      <c r="N400" s="907"/>
      <c r="O400" s="908"/>
      <c r="P400" s="908"/>
      <c r="Q400" s="897"/>
      <c r="R400" s="942"/>
      <c r="S400" s="907"/>
      <c r="T400" s="908"/>
      <c r="U400" s="908"/>
      <c r="V400" s="897"/>
      <c r="W400" s="897"/>
      <c r="X400" s="897"/>
      <c r="Y400" s="897"/>
      <c r="Z400" s="897"/>
    </row>
    <row r="401" spans="1:26" ht="12.75" customHeight="1">
      <c r="A401" s="935"/>
      <c r="B401" s="897"/>
      <c r="C401" s="942"/>
      <c r="D401" s="907"/>
      <c r="E401" s="908"/>
      <c r="F401" s="908"/>
      <c r="G401" s="898"/>
      <c r="H401" s="942"/>
      <c r="I401" s="907"/>
      <c r="J401" s="908"/>
      <c r="K401" s="908"/>
      <c r="L401" s="897"/>
      <c r="M401" s="942"/>
      <c r="N401" s="907"/>
      <c r="O401" s="908"/>
      <c r="P401" s="908"/>
      <c r="Q401" s="897"/>
      <c r="R401" s="942"/>
      <c r="S401" s="907"/>
      <c r="T401" s="908"/>
      <c r="U401" s="908"/>
      <c r="V401" s="897"/>
      <c r="W401" s="897"/>
      <c r="X401" s="897"/>
      <c r="Y401" s="897"/>
      <c r="Z401" s="897"/>
    </row>
    <row r="402" spans="1:26" ht="12.75" customHeight="1">
      <c r="A402" s="935"/>
      <c r="B402" s="897"/>
      <c r="C402" s="942"/>
      <c r="D402" s="907"/>
      <c r="E402" s="908"/>
      <c r="F402" s="908"/>
      <c r="G402" s="898"/>
      <c r="H402" s="942"/>
      <c r="I402" s="907"/>
      <c r="J402" s="908"/>
      <c r="K402" s="908"/>
      <c r="L402" s="897"/>
      <c r="M402" s="942"/>
      <c r="N402" s="907"/>
      <c r="O402" s="908"/>
      <c r="P402" s="908"/>
      <c r="Q402" s="897"/>
      <c r="R402" s="942"/>
      <c r="S402" s="907"/>
      <c r="T402" s="908"/>
      <c r="U402" s="908"/>
      <c r="V402" s="897"/>
      <c r="W402" s="897"/>
      <c r="X402" s="897"/>
      <c r="Y402" s="897"/>
      <c r="Z402" s="897"/>
    </row>
    <row r="403" spans="1:26" ht="12.75" customHeight="1">
      <c r="A403" s="935"/>
      <c r="B403" s="897"/>
      <c r="C403" s="942"/>
      <c r="D403" s="907"/>
      <c r="E403" s="908"/>
      <c r="F403" s="908"/>
      <c r="G403" s="898"/>
      <c r="H403" s="942"/>
      <c r="I403" s="907"/>
      <c r="J403" s="908"/>
      <c r="K403" s="908"/>
      <c r="L403" s="897"/>
      <c r="M403" s="942"/>
      <c r="N403" s="907"/>
      <c r="O403" s="908"/>
      <c r="P403" s="908"/>
      <c r="Q403" s="897"/>
      <c r="R403" s="942"/>
      <c r="S403" s="907"/>
      <c r="T403" s="908"/>
      <c r="U403" s="908"/>
      <c r="V403" s="897"/>
      <c r="W403" s="897"/>
      <c r="X403" s="897"/>
      <c r="Y403" s="897"/>
      <c r="Z403" s="897"/>
    </row>
    <row r="404" spans="1:26" ht="12.75" customHeight="1">
      <c r="A404" s="935"/>
      <c r="B404" s="897"/>
      <c r="C404" s="942"/>
      <c r="D404" s="907"/>
      <c r="E404" s="908"/>
      <c r="F404" s="908"/>
      <c r="G404" s="898"/>
      <c r="H404" s="942"/>
      <c r="I404" s="907"/>
      <c r="J404" s="908"/>
      <c r="K404" s="908"/>
      <c r="L404" s="897"/>
      <c r="M404" s="942"/>
      <c r="N404" s="907"/>
      <c r="O404" s="908"/>
      <c r="P404" s="908"/>
      <c r="Q404" s="897"/>
      <c r="R404" s="942"/>
      <c r="S404" s="907"/>
      <c r="T404" s="908"/>
      <c r="U404" s="908"/>
      <c r="V404" s="897"/>
      <c r="W404" s="897"/>
      <c r="X404" s="897"/>
      <c r="Y404" s="897"/>
      <c r="Z404" s="897"/>
    </row>
    <row r="405" spans="1:26" ht="12.75" customHeight="1">
      <c r="A405" s="935"/>
      <c r="B405" s="897"/>
      <c r="C405" s="942"/>
      <c r="D405" s="907"/>
      <c r="E405" s="908"/>
      <c r="F405" s="908"/>
      <c r="G405" s="898"/>
      <c r="H405" s="942"/>
      <c r="I405" s="907"/>
      <c r="J405" s="908"/>
      <c r="K405" s="908"/>
      <c r="L405" s="897"/>
      <c r="M405" s="942"/>
      <c r="N405" s="907"/>
      <c r="O405" s="908"/>
      <c r="P405" s="908"/>
      <c r="Q405" s="897"/>
      <c r="R405" s="942"/>
      <c r="S405" s="907"/>
      <c r="T405" s="908"/>
      <c r="U405" s="908"/>
      <c r="V405" s="897"/>
      <c r="W405" s="897"/>
      <c r="X405" s="897"/>
      <c r="Y405" s="897"/>
      <c r="Z405" s="897"/>
    </row>
    <row r="406" spans="1:26" ht="12.75" customHeight="1">
      <c r="A406" s="935"/>
      <c r="B406" s="897"/>
      <c r="C406" s="942"/>
      <c r="D406" s="907"/>
      <c r="E406" s="908"/>
      <c r="F406" s="908"/>
      <c r="G406" s="898"/>
      <c r="H406" s="942"/>
      <c r="I406" s="907"/>
      <c r="J406" s="908"/>
      <c r="K406" s="908"/>
      <c r="L406" s="897"/>
      <c r="M406" s="942"/>
      <c r="N406" s="907"/>
      <c r="O406" s="908"/>
      <c r="P406" s="908"/>
      <c r="Q406" s="897"/>
      <c r="R406" s="942"/>
      <c r="S406" s="907"/>
      <c r="T406" s="908"/>
      <c r="U406" s="908"/>
      <c r="V406" s="897"/>
      <c r="W406" s="897"/>
      <c r="X406" s="897"/>
      <c r="Y406" s="897"/>
      <c r="Z406" s="897"/>
    </row>
    <row r="407" spans="1:26" ht="12.75" customHeight="1">
      <c r="A407" s="935"/>
      <c r="B407" s="897"/>
      <c r="C407" s="942"/>
      <c r="D407" s="907"/>
      <c r="E407" s="908"/>
      <c r="F407" s="908"/>
      <c r="G407" s="898"/>
      <c r="H407" s="942"/>
      <c r="I407" s="907"/>
      <c r="J407" s="908"/>
      <c r="K407" s="908"/>
      <c r="L407" s="897"/>
      <c r="M407" s="942"/>
      <c r="N407" s="907"/>
      <c r="O407" s="908"/>
      <c r="P407" s="908"/>
      <c r="Q407" s="897"/>
      <c r="R407" s="942"/>
      <c r="S407" s="907"/>
      <c r="T407" s="908"/>
      <c r="U407" s="908"/>
      <c r="V407" s="897"/>
      <c r="W407" s="897"/>
      <c r="X407" s="897"/>
      <c r="Y407" s="897"/>
      <c r="Z407" s="897"/>
    </row>
    <row r="408" spans="1:26" ht="12.75" customHeight="1">
      <c r="A408" s="935"/>
      <c r="B408" s="897"/>
      <c r="C408" s="942"/>
      <c r="D408" s="907"/>
      <c r="E408" s="908"/>
      <c r="F408" s="908"/>
      <c r="G408" s="898"/>
      <c r="H408" s="942"/>
      <c r="I408" s="907"/>
      <c r="J408" s="908"/>
      <c r="K408" s="908"/>
      <c r="L408" s="897"/>
      <c r="M408" s="942"/>
      <c r="N408" s="907"/>
      <c r="O408" s="908"/>
      <c r="P408" s="908"/>
      <c r="Q408" s="897"/>
      <c r="R408" s="942"/>
      <c r="S408" s="907"/>
      <c r="T408" s="908"/>
      <c r="U408" s="908"/>
      <c r="V408" s="897"/>
      <c r="W408" s="897"/>
      <c r="X408" s="897"/>
      <c r="Y408" s="897"/>
      <c r="Z408" s="897"/>
    </row>
    <row r="409" spans="1:26" ht="12.75" customHeight="1">
      <c r="A409" s="935"/>
      <c r="B409" s="897"/>
      <c r="C409" s="942"/>
      <c r="D409" s="907"/>
      <c r="E409" s="908"/>
      <c r="F409" s="908"/>
      <c r="G409" s="898"/>
      <c r="H409" s="942"/>
      <c r="I409" s="907"/>
      <c r="J409" s="908"/>
      <c r="K409" s="908"/>
      <c r="L409" s="897"/>
      <c r="M409" s="942"/>
      <c r="N409" s="907"/>
      <c r="O409" s="908"/>
      <c r="P409" s="908"/>
      <c r="Q409" s="897"/>
      <c r="R409" s="942"/>
      <c r="S409" s="907"/>
      <c r="T409" s="908"/>
      <c r="U409" s="908"/>
      <c r="V409" s="897"/>
      <c r="W409" s="897"/>
      <c r="X409" s="897"/>
      <c r="Y409" s="897"/>
      <c r="Z409" s="897"/>
    </row>
    <row r="410" spans="1:26" ht="12.75" customHeight="1">
      <c r="A410" s="935"/>
      <c r="B410" s="897"/>
      <c r="C410" s="942"/>
      <c r="D410" s="907"/>
      <c r="E410" s="908"/>
      <c r="F410" s="908"/>
      <c r="G410" s="898"/>
      <c r="H410" s="942"/>
      <c r="I410" s="907"/>
      <c r="J410" s="908"/>
      <c r="K410" s="908"/>
      <c r="L410" s="897"/>
      <c r="M410" s="942"/>
      <c r="N410" s="907"/>
      <c r="O410" s="908"/>
      <c r="P410" s="908"/>
      <c r="Q410" s="897"/>
      <c r="R410" s="942"/>
      <c r="S410" s="907"/>
      <c r="T410" s="908"/>
      <c r="U410" s="908"/>
      <c r="V410" s="897"/>
      <c r="W410" s="897"/>
      <c r="X410" s="897"/>
      <c r="Y410" s="897"/>
      <c r="Z410" s="897"/>
    </row>
    <row r="411" spans="1:26" ht="12.75" customHeight="1">
      <c r="A411" s="935"/>
      <c r="B411" s="897"/>
      <c r="C411" s="942"/>
      <c r="D411" s="907"/>
      <c r="E411" s="908"/>
      <c r="F411" s="908"/>
      <c r="G411" s="898"/>
      <c r="H411" s="942"/>
      <c r="I411" s="907"/>
      <c r="J411" s="908"/>
      <c r="K411" s="908"/>
      <c r="L411" s="897"/>
      <c r="M411" s="942"/>
      <c r="N411" s="907"/>
      <c r="O411" s="908"/>
      <c r="P411" s="908"/>
      <c r="Q411" s="897"/>
      <c r="R411" s="942"/>
      <c r="S411" s="907"/>
      <c r="T411" s="908"/>
      <c r="U411" s="908"/>
      <c r="V411" s="897"/>
      <c r="W411" s="897"/>
      <c r="X411" s="897"/>
      <c r="Y411" s="897"/>
      <c r="Z411" s="897"/>
    </row>
    <row r="412" spans="1:26" ht="12.75" customHeight="1">
      <c r="A412" s="935"/>
      <c r="B412" s="897"/>
      <c r="C412" s="942"/>
      <c r="D412" s="907"/>
      <c r="E412" s="908"/>
      <c r="F412" s="908"/>
      <c r="G412" s="898"/>
      <c r="H412" s="942"/>
      <c r="I412" s="907"/>
      <c r="J412" s="908"/>
      <c r="K412" s="908"/>
      <c r="L412" s="897"/>
      <c r="M412" s="942"/>
      <c r="N412" s="907"/>
      <c r="O412" s="908"/>
      <c r="P412" s="908"/>
      <c r="Q412" s="897"/>
      <c r="R412" s="942"/>
      <c r="S412" s="907"/>
      <c r="T412" s="908"/>
      <c r="U412" s="908"/>
      <c r="V412" s="897"/>
      <c r="W412" s="897"/>
      <c r="X412" s="897"/>
      <c r="Y412" s="897"/>
      <c r="Z412" s="897"/>
    </row>
    <row r="413" spans="1:26" ht="12.75" customHeight="1">
      <c r="A413" s="935"/>
      <c r="B413" s="897"/>
      <c r="C413" s="942"/>
      <c r="D413" s="907"/>
      <c r="E413" s="908"/>
      <c r="F413" s="908"/>
      <c r="G413" s="898"/>
      <c r="H413" s="942"/>
      <c r="I413" s="907"/>
      <c r="J413" s="908"/>
      <c r="K413" s="908"/>
      <c r="L413" s="897"/>
      <c r="M413" s="942"/>
      <c r="N413" s="907"/>
      <c r="O413" s="908"/>
      <c r="P413" s="908"/>
      <c r="Q413" s="897"/>
      <c r="R413" s="942"/>
      <c r="S413" s="907"/>
      <c r="T413" s="908"/>
      <c r="U413" s="908"/>
      <c r="V413" s="897"/>
      <c r="W413" s="897"/>
      <c r="X413" s="897"/>
      <c r="Y413" s="897"/>
      <c r="Z413" s="897"/>
    </row>
    <row r="414" spans="1:26" ht="12.75" customHeight="1">
      <c r="A414" s="935"/>
      <c r="B414" s="897"/>
      <c r="C414" s="942"/>
      <c r="D414" s="907"/>
      <c r="E414" s="908"/>
      <c r="F414" s="908"/>
      <c r="G414" s="898"/>
      <c r="H414" s="942"/>
      <c r="I414" s="907"/>
      <c r="J414" s="908"/>
      <c r="K414" s="908"/>
      <c r="L414" s="897"/>
      <c r="M414" s="942"/>
      <c r="N414" s="907"/>
      <c r="O414" s="908"/>
      <c r="P414" s="908"/>
      <c r="Q414" s="897"/>
      <c r="R414" s="942"/>
      <c r="S414" s="907"/>
      <c r="T414" s="908"/>
      <c r="U414" s="908"/>
      <c r="V414" s="897"/>
      <c r="W414" s="897"/>
      <c r="X414" s="897"/>
      <c r="Y414" s="897"/>
      <c r="Z414" s="897"/>
    </row>
    <row r="415" spans="1:26" ht="12.75" customHeight="1">
      <c r="A415" s="935"/>
      <c r="B415" s="897"/>
      <c r="C415" s="942"/>
      <c r="D415" s="907"/>
      <c r="E415" s="908"/>
      <c r="F415" s="908"/>
      <c r="G415" s="898"/>
      <c r="H415" s="942"/>
      <c r="I415" s="907"/>
      <c r="J415" s="908"/>
      <c r="K415" s="908"/>
      <c r="L415" s="897"/>
      <c r="M415" s="942"/>
      <c r="N415" s="907"/>
      <c r="O415" s="908"/>
      <c r="P415" s="908"/>
      <c r="Q415" s="897"/>
      <c r="R415" s="942"/>
      <c r="S415" s="907"/>
      <c r="T415" s="908"/>
      <c r="U415" s="908"/>
      <c r="V415" s="897"/>
      <c r="W415" s="897"/>
      <c r="X415" s="897"/>
      <c r="Y415" s="897"/>
      <c r="Z415" s="897"/>
    </row>
    <row r="416" spans="1:26" ht="12.75" customHeight="1">
      <c r="A416" s="935"/>
      <c r="B416" s="897"/>
      <c r="C416" s="942"/>
      <c r="D416" s="907"/>
      <c r="E416" s="908"/>
      <c r="F416" s="908"/>
      <c r="G416" s="898"/>
      <c r="H416" s="942"/>
      <c r="I416" s="907"/>
      <c r="J416" s="908"/>
      <c r="K416" s="908"/>
      <c r="L416" s="897"/>
      <c r="M416" s="942"/>
      <c r="N416" s="907"/>
      <c r="O416" s="908"/>
      <c r="P416" s="908"/>
      <c r="Q416" s="897"/>
      <c r="R416" s="942"/>
      <c r="S416" s="907"/>
      <c r="T416" s="908"/>
      <c r="U416" s="908"/>
      <c r="V416" s="897"/>
      <c r="W416" s="897"/>
      <c r="X416" s="897"/>
      <c r="Y416" s="897"/>
      <c r="Z416" s="897"/>
    </row>
    <row r="417" spans="1:26" ht="12.75" customHeight="1">
      <c r="A417" s="935"/>
      <c r="B417" s="897"/>
      <c r="C417" s="942"/>
      <c r="D417" s="907"/>
      <c r="E417" s="908"/>
      <c r="F417" s="908"/>
      <c r="G417" s="898"/>
      <c r="H417" s="942"/>
      <c r="I417" s="907"/>
      <c r="J417" s="908"/>
      <c r="K417" s="908"/>
      <c r="L417" s="897"/>
      <c r="M417" s="942"/>
      <c r="N417" s="907"/>
      <c r="O417" s="908"/>
      <c r="P417" s="908"/>
      <c r="Q417" s="897"/>
      <c r="R417" s="942"/>
      <c r="S417" s="907"/>
      <c r="T417" s="908"/>
      <c r="U417" s="908"/>
      <c r="V417" s="897"/>
      <c r="W417" s="897"/>
      <c r="X417" s="897"/>
      <c r="Y417" s="897"/>
      <c r="Z417" s="897"/>
    </row>
    <row r="418" spans="1:26" ht="12.75" customHeight="1">
      <c r="A418" s="935"/>
      <c r="B418" s="897"/>
      <c r="C418" s="942"/>
      <c r="D418" s="907"/>
      <c r="E418" s="908"/>
      <c r="F418" s="908"/>
      <c r="G418" s="898"/>
      <c r="H418" s="942"/>
      <c r="I418" s="907"/>
      <c r="J418" s="908"/>
      <c r="K418" s="908"/>
      <c r="L418" s="897"/>
      <c r="M418" s="942"/>
      <c r="N418" s="907"/>
      <c r="O418" s="908"/>
      <c r="P418" s="908"/>
      <c r="Q418" s="897"/>
      <c r="R418" s="942"/>
      <c r="S418" s="907"/>
      <c r="T418" s="908"/>
      <c r="U418" s="908"/>
      <c r="V418" s="897"/>
      <c r="W418" s="897"/>
      <c r="X418" s="897"/>
      <c r="Y418" s="897"/>
      <c r="Z418" s="897"/>
    </row>
    <row r="419" spans="1:26" ht="12.75" customHeight="1">
      <c r="A419" s="935"/>
      <c r="B419" s="897"/>
      <c r="C419" s="942"/>
      <c r="D419" s="907"/>
      <c r="E419" s="908"/>
      <c r="F419" s="908"/>
      <c r="G419" s="898"/>
      <c r="H419" s="942"/>
      <c r="I419" s="907"/>
      <c r="J419" s="908"/>
      <c r="K419" s="908"/>
      <c r="L419" s="897"/>
      <c r="M419" s="942"/>
      <c r="N419" s="907"/>
      <c r="O419" s="908"/>
      <c r="P419" s="908"/>
      <c r="Q419" s="897"/>
      <c r="R419" s="942"/>
      <c r="S419" s="907"/>
      <c r="T419" s="908"/>
      <c r="U419" s="908"/>
      <c r="V419" s="897"/>
      <c r="W419" s="897"/>
      <c r="X419" s="897"/>
      <c r="Y419" s="897"/>
      <c r="Z419" s="897"/>
    </row>
    <row r="420" spans="1:26" ht="12.75" customHeight="1">
      <c r="A420" s="935"/>
      <c r="B420" s="897"/>
      <c r="C420" s="942"/>
      <c r="D420" s="907"/>
      <c r="E420" s="908"/>
      <c r="F420" s="908"/>
      <c r="G420" s="898"/>
      <c r="H420" s="942"/>
      <c r="I420" s="907"/>
      <c r="J420" s="908"/>
      <c r="K420" s="908"/>
      <c r="L420" s="897"/>
      <c r="M420" s="942"/>
      <c r="N420" s="907"/>
      <c r="O420" s="908"/>
      <c r="P420" s="908"/>
      <c r="Q420" s="897"/>
      <c r="R420" s="942"/>
      <c r="S420" s="907"/>
      <c r="T420" s="908"/>
      <c r="U420" s="908"/>
      <c r="V420" s="897"/>
      <c r="W420" s="897"/>
      <c r="X420" s="897"/>
      <c r="Y420" s="897"/>
      <c r="Z420" s="897"/>
    </row>
    <row r="421" spans="1:26" ht="12.75" customHeight="1">
      <c r="A421" s="935"/>
      <c r="B421" s="897"/>
      <c r="C421" s="942"/>
      <c r="D421" s="907"/>
      <c r="E421" s="908"/>
      <c r="F421" s="908"/>
      <c r="G421" s="898"/>
      <c r="H421" s="942"/>
      <c r="I421" s="907"/>
      <c r="J421" s="908"/>
      <c r="K421" s="908"/>
      <c r="L421" s="897"/>
      <c r="M421" s="942"/>
      <c r="N421" s="907"/>
      <c r="O421" s="908"/>
      <c r="P421" s="908"/>
      <c r="Q421" s="897"/>
      <c r="R421" s="942"/>
      <c r="S421" s="907"/>
      <c r="T421" s="908"/>
      <c r="U421" s="908"/>
      <c r="V421" s="897"/>
      <c r="W421" s="897"/>
      <c r="X421" s="897"/>
      <c r="Y421" s="897"/>
      <c r="Z421" s="897"/>
    </row>
    <row r="422" spans="1:26" ht="12.75" customHeight="1">
      <c r="A422" s="935"/>
      <c r="B422" s="897"/>
      <c r="C422" s="942"/>
      <c r="D422" s="907"/>
      <c r="E422" s="908"/>
      <c r="F422" s="908"/>
      <c r="G422" s="898"/>
      <c r="H422" s="942"/>
      <c r="I422" s="907"/>
      <c r="J422" s="908"/>
      <c r="K422" s="908"/>
      <c r="L422" s="897"/>
      <c r="M422" s="942"/>
      <c r="N422" s="907"/>
      <c r="O422" s="908"/>
      <c r="P422" s="908"/>
      <c r="Q422" s="897"/>
      <c r="R422" s="942"/>
      <c r="S422" s="907"/>
      <c r="T422" s="908"/>
      <c r="U422" s="908"/>
      <c r="V422" s="897"/>
      <c r="W422" s="897"/>
      <c r="X422" s="897"/>
      <c r="Y422" s="897"/>
      <c r="Z422" s="897"/>
    </row>
    <row r="423" spans="1:26" ht="12.75" customHeight="1">
      <c r="A423" s="935"/>
      <c r="B423" s="897"/>
      <c r="C423" s="942"/>
      <c r="D423" s="907"/>
      <c r="E423" s="908"/>
      <c r="F423" s="908"/>
      <c r="G423" s="898"/>
      <c r="H423" s="942"/>
      <c r="I423" s="907"/>
      <c r="J423" s="908"/>
      <c r="K423" s="908"/>
      <c r="L423" s="897"/>
      <c r="M423" s="942"/>
      <c r="N423" s="907"/>
      <c r="O423" s="908"/>
      <c r="P423" s="908"/>
      <c r="Q423" s="897"/>
      <c r="R423" s="942"/>
      <c r="S423" s="907"/>
      <c r="T423" s="908"/>
      <c r="U423" s="908"/>
      <c r="V423" s="897"/>
      <c r="W423" s="897"/>
      <c r="X423" s="897"/>
      <c r="Y423" s="897"/>
      <c r="Z423" s="897"/>
    </row>
    <row r="424" spans="1:26" ht="12.75" customHeight="1">
      <c r="A424" s="935"/>
      <c r="B424" s="897"/>
      <c r="C424" s="942"/>
      <c r="D424" s="907"/>
      <c r="E424" s="908"/>
      <c r="F424" s="908"/>
      <c r="G424" s="898"/>
      <c r="H424" s="942"/>
      <c r="I424" s="907"/>
      <c r="J424" s="908"/>
      <c r="K424" s="908"/>
      <c r="L424" s="897"/>
      <c r="M424" s="942"/>
      <c r="N424" s="907"/>
      <c r="O424" s="908"/>
      <c r="P424" s="908"/>
      <c r="Q424" s="897"/>
      <c r="R424" s="942"/>
      <c r="S424" s="907"/>
      <c r="T424" s="908"/>
      <c r="U424" s="908"/>
      <c r="V424" s="897"/>
      <c r="W424" s="897"/>
      <c r="X424" s="897"/>
      <c r="Y424" s="897"/>
      <c r="Z424" s="897"/>
    </row>
    <row r="425" spans="1:26" ht="12.75" customHeight="1">
      <c r="A425" s="935"/>
      <c r="B425" s="897"/>
      <c r="C425" s="942"/>
      <c r="D425" s="907"/>
      <c r="E425" s="908"/>
      <c r="F425" s="908"/>
      <c r="G425" s="898"/>
      <c r="H425" s="942"/>
      <c r="I425" s="907"/>
      <c r="J425" s="908"/>
      <c r="K425" s="908"/>
      <c r="L425" s="897"/>
      <c r="M425" s="942"/>
      <c r="N425" s="907"/>
      <c r="O425" s="908"/>
      <c r="P425" s="908"/>
      <c r="Q425" s="897"/>
      <c r="R425" s="942"/>
      <c r="S425" s="907"/>
      <c r="T425" s="908"/>
      <c r="U425" s="908"/>
      <c r="V425" s="897"/>
      <c r="W425" s="897"/>
      <c r="X425" s="897"/>
      <c r="Y425" s="897"/>
      <c r="Z425" s="897"/>
    </row>
    <row r="426" spans="1:26" ht="12.75" customHeight="1">
      <c r="A426" s="935"/>
      <c r="B426" s="897"/>
      <c r="C426" s="942"/>
      <c r="D426" s="907"/>
      <c r="E426" s="908"/>
      <c r="F426" s="908"/>
      <c r="G426" s="898"/>
      <c r="H426" s="942"/>
      <c r="I426" s="907"/>
      <c r="J426" s="908"/>
      <c r="K426" s="908"/>
      <c r="L426" s="897"/>
      <c r="M426" s="942"/>
      <c r="N426" s="907"/>
      <c r="O426" s="908"/>
      <c r="P426" s="908"/>
      <c r="Q426" s="897"/>
      <c r="R426" s="942"/>
      <c r="S426" s="907"/>
      <c r="T426" s="908"/>
      <c r="U426" s="908"/>
      <c r="V426" s="897"/>
      <c r="W426" s="897"/>
      <c r="X426" s="897"/>
      <c r="Y426" s="897"/>
      <c r="Z426" s="897"/>
    </row>
    <row r="427" spans="1:26" ht="12.75" customHeight="1">
      <c r="A427" s="935"/>
      <c r="B427" s="897"/>
      <c r="C427" s="942"/>
      <c r="D427" s="907"/>
      <c r="E427" s="908"/>
      <c r="F427" s="908"/>
      <c r="G427" s="898"/>
      <c r="H427" s="942"/>
      <c r="I427" s="907"/>
      <c r="J427" s="908"/>
      <c r="K427" s="908"/>
      <c r="L427" s="897"/>
      <c r="M427" s="942"/>
      <c r="N427" s="907"/>
      <c r="O427" s="908"/>
      <c r="P427" s="908"/>
      <c r="Q427" s="897"/>
      <c r="R427" s="942"/>
      <c r="S427" s="907"/>
      <c r="T427" s="908"/>
      <c r="U427" s="908"/>
      <c r="V427" s="897"/>
      <c r="W427" s="897"/>
      <c r="X427" s="897"/>
      <c r="Y427" s="897"/>
      <c r="Z427" s="897"/>
    </row>
    <row r="428" spans="1:26" ht="12.75" customHeight="1">
      <c r="A428" s="935"/>
      <c r="B428" s="897"/>
      <c r="C428" s="942"/>
      <c r="D428" s="907"/>
      <c r="E428" s="908"/>
      <c r="F428" s="908"/>
      <c r="G428" s="898"/>
      <c r="H428" s="942"/>
      <c r="I428" s="907"/>
      <c r="J428" s="908"/>
      <c r="K428" s="908"/>
      <c r="L428" s="897"/>
      <c r="M428" s="942"/>
      <c r="N428" s="907"/>
      <c r="O428" s="908"/>
      <c r="P428" s="908"/>
      <c r="Q428" s="897"/>
      <c r="R428" s="942"/>
      <c r="S428" s="907"/>
      <c r="T428" s="908"/>
      <c r="U428" s="908"/>
      <c r="V428" s="897"/>
      <c r="W428" s="897"/>
      <c r="X428" s="897"/>
      <c r="Y428" s="897"/>
      <c r="Z428" s="897"/>
    </row>
    <row r="429" spans="1:26" ht="12.75" customHeight="1">
      <c r="A429" s="935"/>
      <c r="B429" s="897"/>
      <c r="C429" s="942"/>
      <c r="D429" s="907"/>
      <c r="E429" s="908"/>
      <c r="F429" s="908"/>
      <c r="G429" s="898"/>
      <c r="H429" s="942"/>
      <c r="I429" s="907"/>
      <c r="J429" s="908"/>
      <c r="K429" s="908"/>
      <c r="L429" s="897"/>
      <c r="M429" s="942"/>
      <c r="N429" s="907"/>
      <c r="O429" s="908"/>
      <c r="P429" s="908"/>
      <c r="Q429" s="897"/>
      <c r="R429" s="942"/>
      <c r="S429" s="907"/>
      <c r="T429" s="908"/>
      <c r="U429" s="908"/>
      <c r="V429" s="897"/>
      <c r="W429" s="897"/>
      <c r="X429" s="897"/>
      <c r="Y429" s="897"/>
      <c r="Z429" s="897"/>
    </row>
    <row r="430" spans="1:26" ht="12.75" customHeight="1">
      <c r="A430" s="935"/>
      <c r="B430" s="897"/>
      <c r="C430" s="942"/>
      <c r="D430" s="907"/>
      <c r="E430" s="908"/>
      <c r="F430" s="908"/>
      <c r="G430" s="898"/>
      <c r="H430" s="942"/>
      <c r="I430" s="907"/>
      <c r="J430" s="908"/>
      <c r="K430" s="908"/>
      <c r="L430" s="897"/>
      <c r="M430" s="942"/>
      <c r="N430" s="907"/>
      <c r="O430" s="908"/>
      <c r="P430" s="908"/>
      <c r="Q430" s="897"/>
      <c r="R430" s="942"/>
      <c r="S430" s="907"/>
      <c r="T430" s="908"/>
      <c r="U430" s="908"/>
      <c r="V430" s="897"/>
      <c r="W430" s="897"/>
      <c r="X430" s="897"/>
      <c r="Y430" s="897"/>
      <c r="Z430" s="897"/>
    </row>
    <row r="431" spans="1:26" ht="12.75" customHeight="1">
      <c r="A431" s="935"/>
      <c r="B431" s="897"/>
      <c r="C431" s="942"/>
      <c r="D431" s="907"/>
      <c r="E431" s="908"/>
      <c r="F431" s="908"/>
      <c r="G431" s="898"/>
      <c r="H431" s="942"/>
      <c r="I431" s="907"/>
      <c r="J431" s="908"/>
      <c r="K431" s="908"/>
      <c r="L431" s="897"/>
      <c r="M431" s="942"/>
      <c r="N431" s="907"/>
      <c r="O431" s="908"/>
      <c r="P431" s="908"/>
      <c r="Q431" s="897"/>
      <c r="R431" s="942"/>
      <c r="S431" s="907"/>
      <c r="T431" s="908"/>
      <c r="U431" s="908"/>
      <c r="V431" s="897"/>
      <c r="W431" s="897"/>
      <c r="X431" s="897"/>
      <c r="Y431" s="897"/>
      <c r="Z431" s="897"/>
    </row>
    <row r="432" spans="1:26" ht="12.75" customHeight="1">
      <c r="A432" s="935"/>
      <c r="B432" s="897"/>
      <c r="C432" s="942"/>
      <c r="D432" s="907"/>
      <c r="E432" s="908"/>
      <c r="F432" s="908"/>
      <c r="G432" s="898"/>
      <c r="H432" s="942"/>
      <c r="I432" s="907"/>
      <c r="J432" s="908"/>
      <c r="K432" s="908"/>
      <c r="L432" s="897"/>
      <c r="M432" s="942"/>
      <c r="N432" s="907"/>
      <c r="O432" s="908"/>
      <c r="P432" s="908"/>
      <c r="Q432" s="897"/>
      <c r="R432" s="942"/>
      <c r="S432" s="907"/>
      <c r="T432" s="908"/>
      <c r="U432" s="908"/>
      <c r="V432" s="897"/>
      <c r="W432" s="897"/>
      <c r="X432" s="897"/>
      <c r="Y432" s="897"/>
      <c r="Z432" s="897"/>
    </row>
    <row r="433" spans="1:26" ht="12.75" customHeight="1">
      <c r="A433" s="935"/>
      <c r="B433" s="897"/>
      <c r="C433" s="942"/>
      <c r="D433" s="907"/>
      <c r="E433" s="908"/>
      <c r="F433" s="908"/>
      <c r="G433" s="898"/>
      <c r="H433" s="942"/>
      <c r="I433" s="907"/>
      <c r="J433" s="908"/>
      <c r="K433" s="908"/>
      <c r="L433" s="897"/>
      <c r="M433" s="942"/>
      <c r="N433" s="907"/>
      <c r="O433" s="908"/>
      <c r="P433" s="908"/>
      <c r="Q433" s="897"/>
      <c r="R433" s="942"/>
      <c r="S433" s="907"/>
      <c r="T433" s="908"/>
      <c r="U433" s="908"/>
      <c r="V433" s="897"/>
      <c r="W433" s="897"/>
      <c r="X433" s="897"/>
      <c r="Y433" s="897"/>
      <c r="Z433" s="897"/>
    </row>
    <row r="434" spans="1:26" ht="12.75" customHeight="1">
      <c r="A434" s="935"/>
      <c r="B434" s="897"/>
      <c r="C434" s="942"/>
      <c r="D434" s="907"/>
      <c r="E434" s="908"/>
      <c r="F434" s="908"/>
      <c r="G434" s="898"/>
      <c r="H434" s="942"/>
      <c r="I434" s="907"/>
      <c r="J434" s="908"/>
      <c r="K434" s="908"/>
      <c r="L434" s="897"/>
      <c r="M434" s="942"/>
      <c r="N434" s="907"/>
      <c r="O434" s="908"/>
      <c r="P434" s="908"/>
      <c r="Q434" s="897"/>
      <c r="R434" s="942"/>
      <c r="S434" s="907"/>
      <c r="T434" s="908"/>
      <c r="U434" s="908"/>
      <c r="V434" s="897"/>
      <c r="W434" s="897"/>
      <c r="X434" s="897"/>
      <c r="Y434" s="897"/>
      <c r="Z434" s="897"/>
    </row>
    <row r="435" spans="1:26" ht="12.75" customHeight="1">
      <c r="A435" s="935"/>
      <c r="B435" s="897"/>
      <c r="C435" s="942"/>
      <c r="D435" s="907"/>
      <c r="E435" s="908"/>
      <c r="F435" s="908"/>
      <c r="G435" s="898"/>
      <c r="H435" s="942"/>
      <c r="I435" s="907"/>
      <c r="J435" s="908"/>
      <c r="K435" s="908"/>
      <c r="L435" s="897"/>
      <c r="M435" s="942"/>
      <c r="N435" s="907"/>
      <c r="O435" s="908"/>
      <c r="P435" s="908"/>
      <c r="Q435" s="897"/>
      <c r="R435" s="942"/>
      <c r="S435" s="907"/>
      <c r="T435" s="908"/>
      <c r="U435" s="908"/>
      <c r="V435" s="897"/>
      <c r="W435" s="897"/>
      <c r="X435" s="897"/>
      <c r="Y435" s="897"/>
      <c r="Z435" s="897"/>
    </row>
    <row r="436" spans="1:26" ht="12.75" customHeight="1">
      <c r="A436" s="935"/>
      <c r="B436" s="897"/>
      <c r="C436" s="942"/>
      <c r="D436" s="907"/>
      <c r="E436" s="908"/>
      <c r="F436" s="908"/>
      <c r="G436" s="898"/>
      <c r="H436" s="942"/>
      <c r="I436" s="907"/>
      <c r="J436" s="908"/>
      <c r="K436" s="908"/>
      <c r="L436" s="897"/>
      <c r="M436" s="942"/>
      <c r="N436" s="907"/>
      <c r="O436" s="908"/>
      <c r="P436" s="908"/>
      <c r="Q436" s="897"/>
      <c r="R436" s="942"/>
      <c r="S436" s="907"/>
      <c r="T436" s="908"/>
      <c r="U436" s="908"/>
      <c r="V436" s="897"/>
      <c r="W436" s="897"/>
      <c r="X436" s="897"/>
      <c r="Y436" s="897"/>
      <c r="Z436" s="897"/>
    </row>
    <row r="437" spans="1:26" ht="12.75" customHeight="1">
      <c r="A437" s="935"/>
      <c r="B437" s="897"/>
      <c r="C437" s="942"/>
      <c r="D437" s="907"/>
      <c r="E437" s="908"/>
      <c r="F437" s="908"/>
      <c r="G437" s="898"/>
      <c r="H437" s="942"/>
      <c r="I437" s="907"/>
      <c r="J437" s="908"/>
      <c r="K437" s="908"/>
      <c r="L437" s="897"/>
      <c r="M437" s="942"/>
      <c r="N437" s="907"/>
      <c r="O437" s="908"/>
      <c r="P437" s="908"/>
      <c r="Q437" s="897"/>
      <c r="R437" s="942"/>
      <c r="S437" s="907"/>
      <c r="T437" s="908"/>
      <c r="U437" s="908"/>
      <c r="V437" s="897"/>
      <c r="W437" s="897"/>
      <c r="X437" s="897"/>
      <c r="Y437" s="897"/>
      <c r="Z437" s="897"/>
    </row>
    <row r="438" spans="1:26" ht="12.75" customHeight="1">
      <c r="A438" s="935"/>
      <c r="B438" s="897"/>
      <c r="C438" s="942"/>
      <c r="D438" s="907"/>
      <c r="E438" s="908"/>
      <c r="F438" s="908"/>
      <c r="G438" s="898"/>
      <c r="H438" s="942"/>
      <c r="I438" s="907"/>
      <c r="J438" s="908"/>
      <c r="K438" s="908"/>
      <c r="L438" s="897"/>
      <c r="M438" s="942"/>
      <c r="N438" s="907"/>
      <c r="O438" s="908"/>
      <c r="P438" s="908"/>
      <c r="Q438" s="897"/>
      <c r="R438" s="942"/>
      <c r="S438" s="907"/>
      <c r="T438" s="908"/>
      <c r="U438" s="908"/>
      <c r="V438" s="897"/>
      <c r="W438" s="897"/>
      <c r="X438" s="897"/>
      <c r="Y438" s="897"/>
      <c r="Z438" s="897"/>
    </row>
    <row r="439" spans="1:26" ht="12.75" customHeight="1">
      <c r="A439" s="935"/>
      <c r="B439" s="897"/>
      <c r="C439" s="942"/>
      <c r="D439" s="907"/>
      <c r="E439" s="908"/>
      <c r="F439" s="908"/>
      <c r="G439" s="898"/>
      <c r="H439" s="942"/>
      <c r="I439" s="907"/>
      <c r="J439" s="908"/>
      <c r="K439" s="908"/>
      <c r="L439" s="897"/>
      <c r="M439" s="942"/>
      <c r="N439" s="907"/>
      <c r="O439" s="908"/>
      <c r="P439" s="908"/>
      <c r="Q439" s="897"/>
      <c r="R439" s="942"/>
      <c r="S439" s="907"/>
      <c r="T439" s="908"/>
      <c r="U439" s="908"/>
      <c r="V439" s="897"/>
      <c r="W439" s="897"/>
      <c r="X439" s="897"/>
      <c r="Y439" s="897"/>
      <c r="Z439" s="897"/>
    </row>
    <row r="440" spans="1:26" ht="12.75" customHeight="1">
      <c r="A440" s="935"/>
      <c r="B440" s="897"/>
      <c r="C440" s="942"/>
      <c r="D440" s="907"/>
      <c r="E440" s="908"/>
      <c r="F440" s="908"/>
      <c r="G440" s="898"/>
      <c r="H440" s="942"/>
      <c r="I440" s="907"/>
      <c r="J440" s="908"/>
      <c r="K440" s="908"/>
      <c r="L440" s="897"/>
      <c r="M440" s="942"/>
      <c r="N440" s="907"/>
      <c r="O440" s="908"/>
      <c r="P440" s="908"/>
      <c r="Q440" s="897"/>
      <c r="R440" s="942"/>
      <c r="S440" s="907"/>
      <c r="T440" s="908"/>
      <c r="U440" s="908"/>
      <c r="V440" s="897"/>
      <c r="W440" s="897"/>
      <c r="X440" s="897"/>
      <c r="Y440" s="897"/>
      <c r="Z440" s="897"/>
    </row>
    <row r="441" spans="1:26" ht="12.75" customHeight="1">
      <c r="A441" s="935"/>
      <c r="B441" s="897"/>
      <c r="C441" s="942"/>
      <c r="D441" s="907"/>
      <c r="E441" s="908"/>
      <c r="F441" s="908"/>
      <c r="G441" s="898"/>
      <c r="H441" s="942"/>
      <c r="I441" s="907"/>
      <c r="J441" s="908"/>
      <c r="K441" s="908"/>
      <c r="L441" s="897"/>
      <c r="M441" s="942"/>
      <c r="N441" s="907"/>
      <c r="O441" s="908"/>
      <c r="P441" s="908"/>
      <c r="Q441" s="897"/>
      <c r="R441" s="942"/>
      <c r="S441" s="907"/>
      <c r="T441" s="908"/>
      <c r="U441" s="908"/>
      <c r="V441" s="897"/>
      <c r="W441" s="897"/>
      <c r="X441" s="897"/>
      <c r="Y441" s="897"/>
      <c r="Z441" s="897"/>
    </row>
    <row r="442" spans="1:26" ht="12.75" customHeight="1">
      <c r="A442" s="935"/>
      <c r="B442" s="897"/>
      <c r="C442" s="942"/>
      <c r="D442" s="907"/>
      <c r="E442" s="908"/>
      <c r="F442" s="908"/>
      <c r="G442" s="898"/>
      <c r="H442" s="942"/>
      <c r="I442" s="907"/>
      <c r="J442" s="908"/>
      <c r="K442" s="908"/>
      <c r="L442" s="897"/>
      <c r="M442" s="942"/>
      <c r="N442" s="907"/>
      <c r="O442" s="908"/>
      <c r="P442" s="908"/>
      <c r="Q442" s="897"/>
      <c r="R442" s="942"/>
      <c r="S442" s="907"/>
      <c r="T442" s="908"/>
      <c r="U442" s="908"/>
      <c r="V442" s="897"/>
      <c r="W442" s="897"/>
      <c r="X442" s="897"/>
      <c r="Y442" s="897"/>
      <c r="Z442" s="897"/>
    </row>
    <row r="443" spans="1:26" ht="12.75" customHeight="1">
      <c r="A443" s="935"/>
      <c r="B443" s="897"/>
      <c r="C443" s="942"/>
      <c r="D443" s="907"/>
      <c r="E443" s="908"/>
      <c r="F443" s="908"/>
      <c r="G443" s="898"/>
      <c r="H443" s="942"/>
      <c r="I443" s="907"/>
      <c r="J443" s="908"/>
      <c r="K443" s="908"/>
      <c r="L443" s="897"/>
      <c r="M443" s="942"/>
      <c r="N443" s="907"/>
      <c r="O443" s="908"/>
      <c r="P443" s="908"/>
      <c r="Q443" s="897"/>
      <c r="R443" s="942"/>
      <c r="S443" s="907"/>
      <c r="T443" s="908"/>
      <c r="U443" s="908"/>
      <c r="V443" s="897"/>
      <c r="W443" s="897"/>
      <c r="X443" s="897"/>
      <c r="Y443" s="897"/>
      <c r="Z443" s="897"/>
    </row>
    <row r="444" spans="1:26" ht="12.75" customHeight="1">
      <c r="A444" s="935"/>
      <c r="B444" s="897"/>
      <c r="C444" s="942"/>
      <c r="D444" s="907"/>
      <c r="E444" s="908"/>
      <c r="F444" s="908"/>
      <c r="G444" s="898"/>
      <c r="H444" s="942"/>
      <c r="I444" s="907"/>
      <c r="J444" s="908"/>
      <c r="K444" s="908"/>
      <c r="L444" s="897"/>
      <c r="M444" s="942"/>
      <c r="N444" s="907"/>
      <c r="O444" s="908"/>
      <c r="P444" s="908"/>
      <c r="Q444" s="897"/>
      <c r="R444" s="942"/>
      <c r="S444" s="907"/>
      <c r="T444" s="908"/>
      <c r="U444" s="908"/>
      <c r="V444" s="897"/>
      <c r="W444" s="897"/>
      <c r="X444" s="897"/>
      <c r="Y444" s="897"/>
      <c r="Z444" s="897"/>
    </row>
    <row r="445" spans="1:26" ht="12.75" customHeight="1">
      <c r="A445" s="935"/>
      <c r="B445" s="897"/>
      <c r="C445" s="942"/>
      <c r="D445" s="907"/>
      <c r="E445" s="908"/>
      <c r="F445" s="908"/>
      <c r="G445" s="898"/>
      <c r="H445" s="942"/>
      <c r="I445" s="907"/>
      <c r="J445" s="908"/>
      <c r="K445" s="908"/>
      <c r="L445" s="897"/>
      <c r="M445" s="942"/>
      <c r="N445" s="907"/>
      <c r="O445" s="908"/>
      <c r="P445" s="908"/>
      <c r="Q445" s="897"/>
      <c r="R445" s="942"/>
      <c r="S445" s="907"/>
      <c r="T445" s="908"/>
      <c r="U445" s="908"/>
      <c r="V445" s="897"/>
      <c r="W445" s="897"/>
      <c r="X445" s="897"/>
      <c r="Y445" s="897"/>
      <c r="Z445" s="897"/>
    </row>
    <row r="446" spans="1:26" ht="12.75" customHeight="1">
      <c r="A446" s="935"/>
      <c r="B446" s="897"/>
      <c r="C446" s="942"/>
      <c r="D446" s="907"/>
      <c r="E446" s="908"/>
      <c r="F446" s="908"/>
      <c r="G446" s="898"/>
      <c r="H446" s="942"/>
      <c r="I446" s="907"/>
      <c r="J446" s="908"/>
      <c r="K446" s="908"/>
      <c r="L446" s="897"/>
      <c r="M446" s="942"/>
      <c r="N446" s="907"/>
      <c r="O446" s="908"/>
      <c r="P446" s="908"/>
      <c r="Q446" s="897"/>
      <c r="R446" s="942"/>
      <c r="S446" s="907"/>
      <c r="T446" s="908"/>
      <c r="U446" s="908"/>
      <c r="V446" s="897"/>
      <c r="W446" s="897"/>
      <c r="X446" s="897"/>
      <c r="Y446" s="897"/>
      <c r="Z446" s="897"/>
    </row>
    <row r="447" spans="1:26" ht="12.75" customHeight="1">
      <c r="A447" s="935"/>
      <c r="B447" s="897"/>
      <c r="C447" s="942"/>
      <c r="D447" s="907"/>
      <c r="E447" s="908"/>
      <c r="F447" s="908"/>
      <c r="G447" s="898"/>
      <c r="H447" s="942"/>
      <c r="I447" s="907"/>
      <c r="J447" s="908"/>
      <c r="K447" s="908"/>
      <c r="L447" s="897"/>
      <c r="M447" s="942"/>
      <c r="N447" s="907"/>
      <c r="O447" s="908"/>
      <c r="P447" s="908"/>
      <c r="Q447" s="897"/>
      <c r="R447" s="942"/>
      <c r="S447" s="907"/>
      <c r="T447" s="908"/>
      <c r="U447" s="908"/>
      <c r="V447" s="897"/>
      <c r="W447" s="897"/>
      <c r="X447" s="897"/>
      <c r="Y447" s="897"/>
      <c r="Z447" s="897"/>
    </row>
    <row r="448" spans="1:26" ht="12.75" customHeight="1">
      <c r="A448" s="935"/>
      <c r="B448" s="897"/>
      <c r="C448" s="942"/>
      <c r="D448" s="907"/>
      <c r="E448" s="908"/>
      <c r="F448" s="908"/>
      <c r="G448" s="898"/>
      <c r="H448" s="942"/>
      <c r="I448" s="907"/>
      <c r="J448" s="908"/>
      <c r="K448" s="908"/>
      <c r="L448" s="897"/>
      <c r="M448" s="942"/>
      <c r="N448" s="907"/>
      <c r="O448" s="908"/>
      <c r="P448" s="908"/>
      <c r="Q448" s="897"/>
      <c r="R448" s="942"/>
      <c r="S448" s="907"/>
      <c r="T448" s="908"/>
      <c r="U448" s="908"/>
      <c r="V448" s="897"/>
      <c r="W448" s="897"/>
      <c r="X448" s="897"/>
      <c r="Y448" s="897"/>
      <c r="Z448" s="897"/>
    </row>
    <row r="449" spans="1:26" ht="12.75" customHeight="1">
      <c r="A449" s="935"/>
      <c r="B449" s="897"/>
      <c r="C449" s="942"/>
      <c r="D449" s="907"/>
      <c r="E449" s="908"/>
      <c r="F449" s="908"/>
      <c r="G449" s="898"/>
      <c r="H449" s="942"/>
      <c r="I449" s="907"/>
      <c r="J449" s="908"/>
      <c r="K449" s="908"/>
      <c r="L449" s="897"/>
      <c r="M449" s="942"/>
      <c r="N449" s="907"/>
      <c r="O449" s="908"/>
      <c r="P449" s="908"/>
      <c r="Q449" s="897"/>
      <c r="R449" s="942"/>
      <c r="S449" s="907"/>
      <c r="T449" s="908"/>
      <c r="U449" s="908"/>
      <c r="V449" s="897"/>
      <c r="W449" s="897"/>
      <c r="X449" s="897"/>
      <c r="Y449" s="897"/>
      <c r="Z449" s="897"/>
    </row>
    <row r="450" spans="1:26" ht="12.75" customHeight="1">
      <c r="A450" s="935"/>
      <c r="B450" s="897"/>
      <c r="C450" s="942"/>
      <c r="D450" s="907"/>
      <c r="E450" s="908"/>
      <c r="F450" s="908"/>
      <c r="G450" s="898"/>
      <c r="H450" s="942"/>
      <c r="I450" s="907"/>
      <c r="J450" s="908"/>
      <c r="K450" s="908"/>
      <c r="L450" s="897"/>
      <c r="M450" s="942"/>
      <c r="N450" s="907"/>
      <c r="O450" s="908"/>
      <c r="P450" s="908"/>
      <c r="Q450" s="897"/>
      <c r="R450" s="942"/>
      <c r="S450" s="907"/>
      <c r="T450" s="908"/>
      <c r="U450" s="908"/>
      <c r="V450" s="897"/>
      <c r="W450" s="897"/>
      <c r="X450" s="897"/>
      <c r="Y450" s="897"/>
      <c r="Z450" s="897"/>
    </row>
    <row r="451" spans="1:26" ht="12.75" customHeight="1">
      <c r="A451" s="935"/>
      <c r="B451" s="897"/>
      <c r="C451" s="942"/>
      <c r="D451" s="907"/>
      <c r="E451" s="908"/>
      <c r="F451" s="908"/>
      <c r="G451" s="898"/>
      <c r="H451" s="942"/>
      <c r="I451" s="907"/>
      <c r="J451" s="908"/>
      <c r="K451" s="908"/>
      <c r="L451" s="897"/>
      <c r="M451" s="942"/>
      <c r="N451" s="907"/>
      <c r="O451" s="908"/>
      <c r="P451" s="908"/>
      <c r="Q451" s="897"/>
      <c r="R451" s="942"/>
      <c r="S451" s="907"/>
      <c r="T451" s="908"/>
      <c r="U451" s="908"/>
      <c r="V451" s="897"/>
      <c r="W451" s="897"/>
      <c r="X451" s="897"/>
      <c r="Y451" s="897"/>
      <c r="Z451" s="897"/>
    </row>
    <row r="452" spans="1:26" ht="12.75" customHeight="1">
      <c r="A452" s="935"/>
      <c r="B452" s="897"/>
      <c r="C452" s="942"/>
      <c r="D452" s="907"/>
      <c r="E452" s="908"/>
      <c r="F452" s="908"/>
      <c r="G452" s="898"/>
      <c r="H452" s="942"/>
      <c r="I452" s="907"/>
      <c r="J452" s="908"/>
      <c r="K452" s="908"/>
      <c r="L452" s="897"/>
      <c r="M452" s="942"/>
      <c r="N452" s="907"/>
      <c r="O452" s="908"/>
      <c r="P452" s="908"/>
      <c r="Q452" s="897"/>
      <c r="R452" s="942"/>
      <c r="S452" s="907"/>
      <c r="T452" s="908"/>
      <c r="U452" s="908"/>
      <c r="V452" s="897"/>
      <c r="W452" s="897"/>
      <c r="X452" s="897"/>
      <c r="Y452" s="897"/>
      <c r="Z452" s="897"/>
    </row>
    <row r="453" spans="1:26" ht="12.75" customHeight="1">
      <c r="A453" s="935"/>
      <c r="B453" s="897"/>
      <c r="C453" s="942"/>
      <c r="D453" s="907"/>
      <c r="E453" s="908"/>
      <c r="F453" s="908"/>
      <c r="G453" s="898"/>
      <c r="H453" s="942"/>
      <c r="I453" s="907"/>
      <c r="J453" s="908"/>
      <c r="K453" s="908"/>
      <c r="L453" s="897"/>
      <c r="M453" s="942"/>
      <c r="N453" s="907"/>
      <c r="O453" s="908"/>
      <c r="P453" s="908"/>
      <c r="Q453" s="897"/>
      <c r="R453" s="942"/>
      <c r="S453" s="907"/>
      <c r="T453" s="908"/>
      <c r="U453" s="908"/>
      <c r="V453" s="897"/>
      <c r="W453" s="897"/>
      <c r="X453" s="897"/>
      <c r="Y453" s="897"/>
      <c r="Z453" s="897"/>
    </row>
    <row r="454" spans="1:26" ht="12.75" customHeight="1">
      <c r="A454" s="935"/>
      <c r="B454" s="897"/>
      <c r="C454" s="942"/>
      <c r="D454" s="907"/>
      <c r="E454" s="908"/>
      <c r="F454" s="908"/>
      <c r="G454" s="898"/>
      <c r="H454" s="942"/>
      <c r="I454" s="907"/>
      <c r="J454" s="908"/>
      <c r="K454" s="908"/>
      <c r="L454" s="897"/>
      <c r="M454" s="942"/>
      <c r="N454" s="907"/>
      <c r="O454" s="908"/>
      <c r="P454" s="908"/>
      <c r="Q454" s="897"/>
      <c r="R454" s="942"/>
      <c r="S454" s="907"/>
      <c r="T454" s="908"/>
      <c r="U454" s="908"/>
      <c r="V454" s="897"/>
      <c r="W454" s="897"/>
      <c r="X454" s="897"/>
      <c r="Y454" s="897"/>
      <c r="Z454" s="897"/>
    </row>
    <row r="455" spans="1:26" ht="12.75" customHeight="1">
      <c r="A455" s="935"/>
      <c r="B455" s="897"/>
      <c r="C455" s="942"/>
      <c r="D455" s="907"/>
      <c r="E455" s="908"/>
      <c r="F455" s="908"/>
      <c r="G455" s="898"/>
      <c r="H455" s="942"/>
      <c r="I455" s="907"/>
      <c r="J455" s="908"/>
      <c r="K455" s="908"/>
      <c r="L455" s="897"/>
      <c r="M455" s="942"/>
      <c r="N455" s="907"/>
      <c r="O455" s="908"/>
      <c r="P455" s="908"/>
      <c r="Q455" s="897"/>
      <c r="R455" s="942"/>
      <c r="S455" s="907"/>
      <c r="T455" s="908"/>
      <c r="U455" s="908"/>
      <c r="V455" s="897"/>
      <c r="W455" s="897"/>
      <c r="X455" s="897"/>
      <c r="Y455" s="897"/>
      <c r="Z455" s="897"/>
    </row>
    <row r="456" spans="1:26" ht="12.75" customHeight="1">
      <c r="A456" s="935"/>
      <c r="B456" s="897"/>
      <c r="C456" s="942"/>
      <c r="D456" s="907"/>
      <c r="E456" s="908"/>
      <c r="F456" s="908"/>
      <c r="G456" s="898"/>
      <c r="H456" s="942"/>
      <c r="I456" s="907"/>
      <c r="J456" s="908"/>
      <c r="K456" s="908"/>
      <c r="L456" s="897"/>
      <c r="M456" s="942"/>
      <c r="N456" s="907"/>
      <c r="O456" s="908"/>
      <c r="P456" s="908"/>
      <c r="Q456" s="897"/>
      <c r="R456" s="942"/>
      <c r="S456" s="907"/>
      <c r="T456" s="908"/>
      <c r="U456" s="908"/>
      <c r="V456" s="897"/>
      <c r="W456" s="897"/>
      <c r="X456" s="897"/>
      <c r="Y456" s="897"/>
      <c r="Z456" s="897"/>
    </row>
    <row r="457" spans="1:26" ht="12.75" customHeight="1">
      <c r="A457" s="935"/>
      <c r="B457" s="897"/>
      <c r="C457" s="942"/>
      <c r="D457" s="907"/>
      <c r="E457" s="908"/>
      <c r="F457" s="908"/>
      <c r="G457" s="898"/>
      <c r="H457" s="942"/>
      <c r="I457" s="907"/>
      <c r="J457" s="908"/>
      <c r="K457" s="908"/>
      <c r="L457" s="897"/>
      <c r="M457" s="942"/>
      <c r="N457" s="907"/>
      <c r="O457" s="908"/>
      <c r="P457" s="908"/>
      <c r="Q457" s="897"/>
      <c r="R457" s="942"/>
      <c r="S457" s="907"/>
      <c r="T457" s="908"/>
      <c r="U457" s="908"/>
      <c r="V457" s="897"/>
      <c r="W457" s="897"/>
      <c r="X457" s="897"/>
      <c r="Y457" s="897"/>
      <c r="Z457" s="897"/>
    </row>
    <row r="458" spans="1:26" ht="12.75" customHeight="1">
      <c r="A458" s="935"/>
      <c r="B458" s="897"/>
      <c r="C458" s="942"/>
      <c r="D458" s="907"/>
      <c r="E458" s="908"/>
      <c r="F458" s="908"/>
      <c r="G458" s="898"/>
      <c r="H458" s="942"/>
      <c r="I458" s="907"/>
      <c r="J458" s="908"/>
      <c r="K458" s="908"/>
      <c r="L458" s="897"/>
      <c r="M458" s="942"/>
      <c r="N458" s="907"/>
      <c r="O458" s="908"/>
      <c r="P458" s="908"/>
      <c r="Q458" s="897"/>
      <c r="R458" s="942"/>
      <c r="S458" s="907"/>
      <c r="T458" s="908"/>
      <c r="U458" s="908"/>
      <c r="V458" s="897"/>
      <c r="W458" s="897"/>
      <c r="X458" s="897"/>
      <c r="Y458" s="897"/>
      <c r="Z458" s="897"/>
    </row>
    <row r="459" spans="1:26" ht="12.75" customHeight="1">
      <c r="A459" s="935"/>
      <c r="B459" s="897"/>
      <c r="C459" s="942"/>
      <c r="D459" s="907"/>
      <c r="E459" s="908"/>
      <c r="F459" s="908"/>
      <c r="G459" s="898"/>
      <c r="H459" s="942"/>
      <c r="I459" s="907"/>
      <c r="J459" s="908"/>
      <c r="K459" s="908"/>
      <c r="L459" s="897"/>
      <c r="M459" s="942"/>
      <c r="N459" s="907"/>
      <c r="O459" s="908"/>
      <c r="P459" s="908"/>
      <c r="Q459" s="897"/>
      <c r="R459" s="942"/>
      <c r="S459" s="907"/>
      <c r="T459" s="908"/>
      <c r="U459" s="908"/>
      <c r="V459" s="897"/>
      <c r="W459" s="897"/>
      <c r="X459" s="897"/>
      <c r="Y459" s="897"/>
      <c r="Z459" s="897"/>
    </row>
    <row r="460" spans="1:26" ht="12.75" customHeight="1">
      <c r="A460" s="935"/>
      <c r="B460" s="897"/>
      <c r="C460" s="942"/>
      <c r="D460" s="907"/>
      <c r="E460" s="908"/>
      <c r="F460" s="908"/>
      <c r="G460" s="898"/>
      <c r="H460" s="942"/>
      <c r="I460" s="907"/>
      <c r="J460" s="908"/>
      <c r="K460" s="908"/>
      <c r="L460" s="897"/>
      <c r="M460" s="942"/>
      <c r="N460" s="907"/>
      <c r="O460" s="908"/>
      <c r="P460" s="908"/>
      <c r="Q460" s="897"/>
      <c r="R460" s="942"/>
      <c r="S460" s="907"/>
      <c r="T460" s="908"/>
      <c r="U460" s="908"/>
      <c r="V460" s="897"/>
      <c r="W460" s="897"/>
      <c r="X460" s="897"/>
      <c r="Y460" s="897"/>
      <c r="Z460" s="897"/>
    </row>
    <row r="461" spans="1:26" ht="12.75" customHeight="1">
      <c r="A461" s="935"/>
      <c r="B461" s="897"/>
      <c r="C461" s="942"/>
      <c r="D461" s="907"/>
      <c r="E461" s="908"/>
      <c r="F461" s="908"/>
      <c r="G461" s="898"/>
      <c r="H461" s="942"/>
      <c r="I461" s="907"/>
      <c r="J461" s="908"/>
      <c r="K461" s="908"/>
      <c r="L461" s="897"/>
      <c r="M461" s="942"/>
      <c r="N461" s="907"/>
      <c r="O461" s="908"/>
      <c r="P461" s="908"/>
      <c r="Q461" s="897"/>
      <c r="R461" s="942"/>
      <c r="S461" s="907"/>
      <c r="T461" s="908"/>
      <c r="U461" s="908"/>
      <c r="V461" s="897"/>
      <c r="W461" s="897"/>
      <c r="X461" s="897"/>
      <c r="Y461" s="897"/>
      <c r="Z461" s="897"/>
    </row>
    <row r="462" spans="1:26" ht="12.75" customHeight="1">
      <c r="A462" s="935"/>
      <c r="B462" s="897"/>
      <c r="C462" s="942"/>
      <c r="D462" s="907"/>
      <c r="E462" s="908"/>
      <c r="F462" s="908"/>
      <c r="G462" s="898"/>
      <c r="H462" s="942"/>
      <c r="I462" s="907"/>
      <c r="J462" s="908"/>
      <c r="K462" s="908"/>
      <c r="L462" s="897"/>
      <c r="M462" s="942"/>
      <c r="N462" s="907"/>
      <c r="O462" s="908"/>
      <c r="P462" s="908"/>
      <c r="Q462" s="897"/>
      <c r="R462" s="942"/>
      <c r="S462" s="907"/>
      <c r="T462" s="908"/>
      <c r="U462" s="908"/>
      <c r="V462" s="897"/>
      <c r="W462" s="897"/>
      <c r="X462" s="897"/>
      <c r="Y462" s="897"/>
      <c r="Z462" s="897"/>
    </row>
    <row r="463" spans="1:26" ht="12.75" customHeight="1">
      <c r="A463" s="935"/>
      <c r="B463" s="897"/>
      <c r="C463" s="942"/>
      <c r="D463" s="907"/>
      <c r="E463" s="908"/>
      <c r="F463" s="908"/>
      <c r="G463" s="898"/>
      <c r="H463" s="942"/>
      <c r="I463" s="907"/>
      <c r="J463" s="908"/>
      <c r="K463" s="908"/>
      <c r="L463" s="897"/>
      <c r="M463" s="942"/>
      <c r="N463" s="907"/>
      <c r="O463" s="908"/>
      <c r="P463" s="908"/>
      <c r="Q463" s="897"/>
      <c r="R463" s="942"/>
      <c r="S463" s="907"/>
      <c r="T463" s="908"/>
      <c r="U463" s="908"/>
      <c r="V463" s="897"/>
      <c r="W463" s="897"/>
      <c r="X463" s="897"/>
      <c r="Y463" s="897"/>
      <c r="Z463" s="897"/>
    </row>
    <row r="464" spans="1:26" ht="12.75" customHeight="1">
      <c r="A464" s="935"/>
      <c r="B464" s="897"/>
      <c r="C464" s="942"/>
      <c r="D464" s="907"/>
      <c r="E464" s="908"/>
      <c r="F464" s="908"/>
      <c r="G464" s="898"/>
      <c r="H464" s="942"/>
      <c r="I464" s="907"/>
      <c r="J464" s="908"/>
      <c r="K464" s="908"/>
      <c r="L464" s="897"/>
      <c r="M464" s="942"/>
      <c r="N464" s="907"/>
      <c r="O464" s="908"/>
      <c r="P464" s="908"/>
      <c r="Q464" s="897"/>
      <c r="R464" s="942"/>
      <c r="S464" s="907"/>
      <c r="T464" s="908"/>
      <c r="U464" s="908"/>
      <c r="V464" s="897"/>
      <c r="W464" s="897"/>
      <c r="X464" s="897"/>
      <c r="Y464" s="897"/>
      <c r="Z464" s="897"/>
    </row>
    <row r="465" spans="1:26" ht="12.75" customHeight="1">
      <c r="A465" s="935"/>
      <c r="B465" s="897"/>
      <c r="C465" s="942"/>
      <c r="D465" s="907"/>
      <c r="E465" s="908"/>
      <c r="F465" s="908"/>
      <c r="G465" s="898"/>
      <c r="H465" s="942"/>
      <c r="I465" s="907"/>
      <c r="J465" s="908"/>
      <c r="K465" s="908"/>
      <c r="L465" s="897"/>
      <c r="M465" s="942"/>
      <c r="N465" s="907"/>
      <c r="O465" s="908"/>
      <c r="P465" s="908"/>
      <c r="Q465" s="897"/>
      <c r="R465" s="942"/>
      <c r="S465" s="907"/>
      <c r="T465" s="908"/>
      <c r="U465" s="908"/>
      <c r="V465" s="897"/>
      <c r="W465" s="897"/>
      <c r="X465" s="897"/>
      <c r="Y465" s="897"/>
      <c r="Z465" s="897"/>
    </row>
    <row r="466" spans="1:26" ht="12.75" customHeight="1">
      <c r="A466" s="935"/>
      <c r="B466" s="897"/>
      <c r="C466" s="942"/>
      <c r="D466" s="907"/>
      <c r="E466" s="908"/>
      <c r="F466" s="908"/>
      <c r="G466" s="898"/>
      <c r="H466" s="942"/>
      <c r="I466" s="907"/>
      <c r="J466" s="908"/>
      <c r="K466" s="908"/>
      <c r="L466" s="897"/>
      <c r="M466" s="942"/>
      <c r="N466" s="907"/>
      <c r="O466" s="908"/>
      <c r="P466" s="908"/>
      <c r="Q466" s="897"/>
      <c r="R466" s="942"/>
      <c r="S466" s="907"/>
      <c r="T466" s="908"/>
      <c r="U466" s="908"/>
      <c r="V466" s="897"/>
      <c r="W466" s="897"/>
      <c r="X466" s="897"/>
      <c r="Y466" s="897"/>
      <c r="Z466" s="897"/>
    </row>
    <row r="467" spans="1:26" ht="12.75" customHeight="1">
      <c r="A467" s="935"/>
      <c r="B467" s="897"/>
      <c r="C467" s="942"/>
      <c r="D467" s="907"/>
      <c r="E467" s="908"/>
      <c r="F467" s="908"/>
      <c r="G467" s="898"/>
      <c r="H467" s="942"/>
      <c r="I467" s="907"/>
      <c r="J467" s="908"/>
      <c r="K467" s="908"/>
      <c r="L467" s="897"/>
      <c r="M467" s="942"/>
      <c r="N467" s="907"/>
      <c r="O467" s="908"/>
      <c r="P467" s="908"/>
      <c r="Q467" s="897"/>
      <c r="R467" s="942"/>
      <c r="S467" s="907"/>
      <c r="T467" s="908"/>
      <c r="U467" s="908"/>
      <c r="V467" s="897"/>
      <c r="W467" s="897"/>
      <c r="X467" s="897"/>
      <c r="Y467" s="897"/>
      <c r="Z467" s="897"/>
    </row>
    <row r="468" spans="1:26" ht="12.75" customHeight="1">
      <c r="A468" s="935"/>
      <c r="B468" s="897"/>
      <c r="C468" s="942"/>
      <c r="D468" s="907"/>
      <c r="E468" s="908"/>
      <c r="F468" s="908"/>
      <c r="G468" s="898"/>
      <c r="H468" s="942"/>
      <c r="I468" s="907"/>
      <c r="J468" s="908"/>
      <c r="K468" s="908"/>
      <c r="L468" s="897"/>
      <c r="M468" s="942"/>
      <c r="N468" s="907"/>
      <c r="O468" s="908"/>
      <c r="P468" s="908"/>
      <c r="Q468" s="897"/>
      <c r="R468" s="942"/>
      <c r="S468" s="907"/>
      <c r="T468" s="908"/>
      <c r="U468" s="908"/>
      <c r="V468" s="897"/>
      <c r="W468" s="897"/>
      <c r="X468" s="897"/>
      <c r="Y468" s="897"/>
      <c r="Z468" s="897"/>
    </row>
    <row r="469" spans="1:26" ht="12.75" customHeight="1">
      <c r="A469" s="935"/>
      <c r="B469" s="897"/>
      <c r="C469" s="942"/>
      <c r="D469" s="907"/>
      <c r="E469" s="908"/>
      <c r="F469" s="908"/>
      <c r="G469" s="898"/>
      <c r="H469" s="942"/>
      <c r="I469" s="907"/>
      <c r="J469" s="908"/>
      <c r="K469" s="908"/>
      <c r="L469" s="897"/>
      <c r="M469" s="942"/>
      <c r="N469" s="907"/>
      <c r="O469" s="908"/>
      <c r="P469" s="908"/>
      <c r="Q469" s="897"/>
      <c r="R469" s="942"/>
      <c r="S469" s="907"/>
      <c r="T469" s="908"/>
      <c r="U469" s="908"/>
      <c r="V469" s="897"/>
      <c r="W469" s="897"/>
      <c r="X469" s="897"/>
      <c r="Y469" s="897"/>
      <c r="Z469" s="897"/>
    </row>
    <row r="470" spans="1:26" ht="12.75" customHeight="1">
      <c r="A470" s="935"/>
      <c r="B470" s="897"/>
      <c r="C470" s="942"/>
      <c r="D470" s="907"/>
      <c r="E470" s="908"/>
      <c r="F470" s="908"/>
      <c r="G470" s="898"/>
      <c r="H470" s="942"/>
      <c r="I470" s="907"/>
      <c r="J470" s="908"/>
      <c r="K470" s="908"/>
      <c r="L470" s="897"/>
      <c r="M470" s="942"/>
      <c r="N470" s="907"/>
      <c r="O470" s="908"/>
      <c r="P470" s="908"/>
      <c r="Q470" s="897"/>
      <c r="R470" s="942"/>
      <c r="S470" s="907"/>
      <c r="T470" s="908"/>
      <c r="U470" s="908"/>
      <c r="V470" s="897"/>
      <c r="W470" s="897"/>
      <c r="X470" s="897"/>
      <c r="Y470" s="897"/>
      <c r="Z470" s="897"/>
    </row>
    <row r="471" spans="1:26" ht="12.75" customHeight="1">
      <c r="A471" s="935"/>
      <c r="B471" s="897"/>
      <c r="C471" s="942"/>
      <c r="D471" s="907"/>
      <c r="E471" s="908"/>
      <c r="F471" s="908"/>
      <c r="G471" s="898"/>
      <c r="H471" s="942"/>
      <c r="I471" s="907"/>
      <c r="J471" s="908"/>
      <c r="K471" s="908"/>
      <c r="L471" s="897"/>
      <c r="M471" s="942"/>
      <c r="N471" s="907"/>
      <c r="O471" s="908"/>
      <c r="P471" s="908"/>
      <c r="Q471" s="897"/>
      <c r="R471" s="942"/>
      <c r="S471" s="907"/>
      <c r="T471" s="908"/>
      <c r="U471" s="908"/>
      <c r="V471" s="897"/>
      <c r="W471" s="897"/>
      <c r="X471" s="897"/>
      <c r="Y471" s="897"/>
      <c r="Z471" s="897"/>
    </row>
    <row r="472" spans="1:26" ht="12.75" customHeight="1">
      <c r="A472" s="935"/>
      <c r="B472" s="897"/>
      <c r="C472" s="942"/>
      <c r="D472" s="907"/>
      <c r="E472" s="908"/>
      <c r="F472" s="908"/>
      <c r="G472" s="898"/>
      <c r="H472" s="942"/>
      <c r="I472" s="907"/>
      <c r="J472" s="908"/>
      <c r="K472" s="908"/>
      <c r="L472" s="897"/>
      <c r="M472" s="942"/>
      <c r="N472" s="907"/>
      <c r="O472" s="908"/>
      <c r="P472" s="908"/>
      <c r="Q472" s="897"/>
      <c r="R472" s="942"/>
      <c r="S472" s="907"/>
      <c r="T472" s="908"/>
      <c r="U472" s="908"/>
      <c r="V472" s="897"/>
      <c r="W472" s="897"/>
      <c r="X472" s="897"/>
      <c r="Y472" s="897"/>
      <c r="Z472" s="897"/>
    </row>
    <row r="473" spans="1:26" ht="12.75" customHeight="1">
      <c r="A473" s="935"/>
      <c r="B473" s="897"/>
      <c r="C473" s="942"/>
      <c r="D473" s="907"/>
      <c r="E473" s="908"/>
      <c r="F473" s="908"/>
      <c r="G473" s="898"/>
      <c r="H473" s="942"/>
      <c r="I473" s="907"/>
      <c r="J473" s="908"/>
      <c r="K473" s="908"/>
      <c r="L473" s="897"/>
      <c r="M473" s="942"/>
      <c r="N473" s="907"/>
      <c r="O473" s="908"/>
      <c r="P473" s="908"/>
      <c r="Q473" s="897"/>
      <c r="R473" s="942"/>
      <c r="S473" s="907"/>
      <c r="T473" s="908"/>
      <c r="U473" s="908"/>
      <c r="V473" s="897"/>
      <c r="W473" s="897"/>
      <c r="X473" s="897"/>
      <c r="Y473" s="897"/>
      <c r="Z473" s="897"/>
    </row>
    <row r="474" spans="1:26" ht="12.75" customHeight="1">
      <c r="A474" s="935"/>
      <c r="B474" s="897"/>
      <c r="C474" s="942"/>
      <c r="D474" s="907"/>
      <c r="E474" s="908"/>
      <c r="F474" s="908"/>
      <c r="G474" s="898"/>
      <c r="H474" s="942"/>
      <c r="I474" s="907"/>
      <c r="J474" s="908"/>
      <c r="K474" s="908"/>
      <c r="L474" s="897"/>
      <c r="M474" s="942"/>
      <c r="N474" s="907"/>
      <c r="O474" s="908"/>
      <c r="P474" s="908"/>
      <c r="Q474" s="897"/>
      <c r="R474" s="942"/>
      <c r="S474" s="907"/>
      <c r="T474" s="908"/>
      <c r="U474" s="908"/>
      <c r="V474" s="897"/>
      <c r="W474" s="897"/>
      <c r="X474" s="897"/>
      <c r="Y474" s="897"/>
      <c r="Z474" s="897"/>
    </row>
    <row r="475" spans="1:26" ht="12.75" customHeight="1">
      <c r="A475" s="935"/>
      <c r="B475" s="897"/>
      <c r="C475" s="942"/>
      <c r="D475" s="907"/>
      <c r="E475" s="908"/>
      <c r="F475" s="908"/>
      <c r="G475" s="898"/>
      <c r="H475" s="942"/>
      <c r="I475" s="907"/>
      <c r="J475" s="908"/>
      <c r="K475" s="908"/>
      <c r="L475" s="897"/>
      <c r="M475" s="942"/>
      <c r="N475" s="907"/>
      <c r="O475" s="908"/>
      <c r="P475" s="908"/>
      <c r="Q475" s="897"/>
      <c r="R475" s="942"/>
      <c r="S475" s="907"/>
      <c r="T475" s="908"/>
      <c r="U475" s="908"/>
      <c r="V475" s="897"/>
      <c r="W475" s="897"/>
      <c r="X475" s="897"/>
      <c r="Y475" s="897"/>
      <c r="Z475" s="897"/>
    </row>
    <row r="476" spans="1:26" ht="12.75" customHeight="1">
      <c r="A476" s="935"/>
      <c r="B476" s="897"/>
      <c r="C476" s="942"/>
      <c r="D476" s="907"/>
      <c r="E476" s="908"/>
      <c r="F476" s="908"/>
      <c r="G476" s="898"/>
      <c r="H476" s="942"/>
      <c r="I476" s="907"/>
      <c r="J476" s="908"/>
      <c r="K476" s="908"/>
      <c r="L476" s="897"/>
      <c r="M476" s="942"/>
      <c r="N476" s="907"/>
      <c r="O476" s="908"/>
      <c r="P476" s="908"/>
      <c r="Q476" s="897"/>
      <c r="R476" s="942"/>
      <c r="S476" s="907"/>
      <c r="T476" s="908"/>
      <c r="U476" s="908"/>
      <c r="V476" s="897"/>
      <c r="W476" s="897"/>
      <c r="X476" s="897"/>
      <c r="Y476" s="897"/>
      <c r="Z476" s="897"/>
    </row>
    <row r="477" spans="1:26" ht="12.75" customHeight="1">
      <c r="A477" s="935"/>
      <c r="B477" s="897"/>
      <c r="C477" s="942"/>
      <c r="D477" s="907"/>
      <c r="E477" s="908"/>
      <c r="F477" s="908"/>
      <c r="G477" s="898"/>
      <c r="H477" s="942"/>
      <c r="I477" s="907"/>
      <c r="J477" s="908"/>
      <c r="K477" s="908"/>
      <c r="L477" s="897"/>
      <c r="M477" s="942"/>
      <c r="N477" s="907"/>
      <c r="O477" s="908"/>
      <c r="P477" s="908"/>
      <c r="Q477" s="897"/>
      <c r="R477" s="942"/>
      <c r="S477" s="907"/>
      <c r="T477" s="908"/>
      <c r="U477" s="908"/>
      <c r="V477" s="897"/>
      <c r="W477" s="897"/>
      <c r="X477" s="897"/>
      <c r="Y477" s="897"/>
      <c r="Z477" s="897"/>
    </row>
    <row r="478" spans="1:26" ht="12.75" customHeight="1">
      <c r="A478" s="935"/>
      <c r="B478" s="897"/>
      <c r="C478" s="942"/>
      <c r="D478" s="907"/>
      <c r="E478" s="908"/>
      <c r="F478" s="908"/>
      <c r="G478" s="898"/>
      <c r="H478" s="942"/>
      <c r="I478" s="907"/>
      <c r="J478" s="908"/>
      <c r="K478" s="908"/>
      <c r="L478" s="897"/>
      <c r="M478" s="942"/>
      <c r="N478" s="907"/>
      <c r="O478" s="908"/>
      <c r="P478" s="908"/>
      <c r="Q478" s="897"/>
      <c r="R478" s="942"/>
      <c r="S478" s="907"/>
      <c r="T478" s="908"/>
      <c r="U478" s="908"/>
      <c r="V478" s="897"/>
      <c r="W478" s="897"/>
      <c r="X478" s="897"/>
      <c r="Y478" s="897"/>
      <c r="Z478" s="897"/>
    </row>
    <row r="479" spans="1:26" ht="12.75" customHeight="1">
      <c r="A479" s="935"/>
      <c r="B479" s="897"/>
      <c r="C479" s="942"/>
      <c r="D479" s="907"/>
      <c r="E479" s="908"/>
      <c r="F479" s="908"/>
      <c r="G479" s="898"/>
      <c r="H479" s="942"/>
      <c r="I479" s="907"/>
      <c r="J479" s="908"/>
      <c r="K479" s="908"/>
      <c r="L479" s="897"/>
      <c r="M479" s="942"/>
      <c r="N479" s="907"/>
      <c r="O479" s="908"/>
      <c r="P479" s="908"/>
      <c r="Q479" s="897"/>
      <c r="R479" s="942"/>
      <c r="S479" s="907"/>
      <c r="T479" s="908"/>
      <c r="U479" s="908"/>
      <c r="V479" s="897"/>
      <c r="W479" s="897"/>
      <c r="X479" s="897"/>
      <c r="Y479" s="897"/>
      <c r="Z479" s="897"/>
    </row>
    <row r="480" spans="1:26" ht="12.75" customHeight="1">
      <c r="A480" s="935"/>
      <c r="B480" s="897"/>
      <c r="C480" s="942"/>
      <c r="D480" s="907"/>
      <c r="E480" s="908"/>
      <c r="F480" s="908"/>
      <c r="G480" s="898"/>
      <c r="H480" s="942"/>
      <c r="I480" s="907"/>
      <c r="J480" s="908"/>
      <c r="K480" s="908"/>
      <c r="L480" s="897"/>
      <c r="M480" s="942"/>
      <c r="N480" s="907"/>
      <c r="O480" s="908"/>
      <c r="P480" s="908"/>
      <c r="Q480" s="897"/>
      <c r="R480" s="942"/>
      <c r="S480" s="907"/>
      <c r="T480" s="908"/>
      <c r="U480" s="908"/>
      <c r="V480" s="897"/>
      <c r="W480" s="897"/>
      <c r="X480" s="897"/>
      <c r="Y480" s="897"/>
      <c r="Z480" s="897"/>
    </row>
    <row r="481" spans="1:26" ht="12.75" customHeight="1">
      <c r="A481" s="935"/>
      <c r="B481" s="897"/>
      <c r="C481" s="942"/>
      <c r="D481" s="907"/>
      <c r="E481" s="908"/>
      <c r="F481" s="908"/>
      <c r="G481" s="898"/>
      <c r="H481" s="942"/>
      <c r="I481" s="907"/>
      <c r="J481" s="908"/>
      <c r="K481" s="908"/>
      <c r="L481" s="897"/>
      <c r="M481" s="942"/>
      <c r="N481" s="907"/>
      <c r="O481" s="908"/>
      <c r="P481" s="908"/>
      <c r="Q481" s="897"/>
      <c r="R481" s="942"/>
      <c r="S481" s="907"/>
      <c r="T481" s="908"/>
      <c r="U481" s="908"/>
      <c r="V481" s="897"/>
      <c r="W481" s="897"/>
      <c r="X481" s="897"/>
      <c r="Y481" s="897"/>
      <c r="Z481" s="897"/>
    </row>
    <row r="482" spans="1:26" ht="12.75" customHeight="1">
      <c r="A482" s="935"/>
      <c r="B482" s="897"/>
      <c r="C482" s="942"/>
      <c r="D482" s="907"/>
      <c r="E482" s="908"/>
      <c r="F482" s="908"/>
      <c r="G482" s="898"/>
      <c r="H482" s="942"/>
      <c r="I482" s="907"/>
      <c r="J482" s="908"/>
      <c r="K482" s="908"/>
      <c r="L482" s="897"/>
      <c r="M482" s="942"/>
      <c r="N482" s="907"/>
      <c r="O482" s="908"/>
      <c r="P482" s="908"/>
      <c r="Q482" s="897"/>
      <c r="R482" s="942"/>
      <c r="S482" s="907"/>
      <c r="T482" s="908"/>
      <c r="U482" s="908"/>
      <c r="V482" s="897"/>
      <c r="W482" s="897"/>
      <c r="X482" s="897"/>
      <c r="Y482" s="897"/>
      <c r="Z482" s="897"/>
    </row>
    <row r="483" spans="1:26" ht="12.75" customHeight="1">
      <c r="A483" s="935"/>
      <c r="B483" s="897"/>
      <c r="C483" s="942"/>
      <c r="D483" s="907"/>
      <c r="E483" s="908"/>
      <c r="F483" s="908"/>
      <c r="G483" s="898"/>
      <c r="H483" s="942"/>
      <c r="I483" s="907"/>
      <c r="J483" s="908"/>
      <c r="K483" s="908"/>
      <c r="L483" s="897"/>
      <c r="M483" s="942"/>
      <c r="N483" s="907"/>
      <c r="O483" s="908"/>
      <c r="P483" s="908"/>
      <c r="Q483" s="897"/>
      <c r="R483" s="942"/>
      <c r="S483" s="907"/>
      <c r="T483" s="908"/>
      <c r="U483" s="908"/>
      <c r="V483" s="897"/>
      <c r="W483" s="897"/>
      <c r="X483" s="897"/>
      <c r="Y483" s="897"/>
      <c r="Z483" s="897"/>
    </row>
    <row r="484" spans="1:26" ht="12.75" customHeight="1">
      <c r="A484" s="935"/>
      <c r="B484" s="897"/>
      <c r="C484" s="942"/>
      <c r="D484" s="907"/>
      <c r="E484" s="908"/>
      <c r="F484" s="908"/>
      <c r="G484" s="898"/>
      <c r="H484" s="942"/>
      <c r="I484" s="907"/>
      <c r="J484" s="908"/>
      <c r="K484" s="908"/>
      <c r="L484" s="897"/>
      <c r="M484" s="942"/>
      <c r="N484" s="907"/>
      <c r="O484" s="908"/>
      <c r="P484" s="908"/>
      <c r="Q484" s="897"/>
      <c r="R484" s="942"/>
      <c r="S484" s="907"/>
      <c r="T484" s="908"/>
      <c r="U484" s="908"/>
      <c r="V484" s="897"/>
      <c r="W484" s="897"/>
      <c r="X484" s="897"/>
      <c r="Y484" s="897"/>
      <c r="Z484" s="897"/>
    </row>
    <row r="485" spans="1:26" ht="12.75" customHeight="1">
      <c r="A485" s="935"/>
      <c r="B485" s="897"/>
      <c r="C485" s="942"/>
      <c r="D485" s="907"/>
      <c r="E485" s="908"/>
      <c r="F485" s="908"/>
      <c r="G485" s="898"/>
      <c r="H485" s="942"/>
      <c r="I485" s="907"/>
      <c r="J485" s="908"/>
      <c r="K485" s="908"/>
      <c r="L485" s="897"/>
      <c r="M485" s="942"/>
      <c r="N485" s="907"/>
      <c r="O485" s="908"/>
      <c r="P485" s="908"/>
      <c r="Q485" s="897"/>
      <c r="R485" s="942"/>
      <c r="S485" s="907"/>
      <c r="T485" s="908"/>
      <c r="U485" s="908"/>
      <c r="V485" s="897"/>
      <c r="W485" s="897"/>
      <c r="X485" s="897"/>
      <c r="Y485" s="897"/>
      <c r="Z485" s="897"/>
    </row>
    <row r="486" spans="1:26" ht="12.75" customHeight="1">
      <c r="A486" s="935"/>
      <c r="B486" s="897"/>
      <c r="C486" s="942"/>
      <c r="D486" s="907"/>
      <c r="E486" s="908"/>
      <c r="F486" s="908"/>
      <c r="G486" s="898"/>
      <c r="H486" s="942"/>
      <c r="I486" s="907"/>
      <c r="J486" s="908"/>
      <c r="K486" s="908"/>
      <c r="L486" s="897"/>
      <c r="M486" s="942"/>
      <c r="N486" s="907"/>
      <c r="O486" s="908"/>
      <c r="P486" s="908"/>
      <c r="Q486" s="897"/>
      <c r="R486" s="942"/>
      <c r="S486" s="907"/>
      <c r="T486" s="908"/>
      <c r="U486" s="908"/>
      <c r="V486" s="897"/>
      <c r="W486" s="897"/>
      <c r="X486" s="897"/>
      <c r="Y486" s="897"/>
      <c r="Z486" s="897"/>
    </row>
    <row r="487" spans="1:26" ht="12.75" customHeight="1">
      <c r="A487" s="935"/>
      <c r="B487" s="897"/>
      <c r="C487" s="942"/>
      <c r="D487" s="907"/>
      <c r="E487" s="908"/>
      <c r="F487" s="908"/>
      <c r="G487" s="898"/>
      <c r="H487" s="942"/>
      <c r="I487" s="907"/>
      <c r="J487" s="908"/>
      <c r="K487" s="908"/>
      <c r="L487" s="897"/>
      <c r="M487" s="942"/>
      <c r="N487" s="907"/>
      <c r="O487" s="908"/>
      <c r="P487" s="908"/>
      <c r="Q487" s="897"/>
      <c r="R487" s="942"/>
      <c r="S487" s="907"/>
      <c r="T487" s="908"/>
      <c r="U487" s="908"/>
      <c r="V487" s="897"/>
      <c r="W487" s="897"/>
      <c r="X487" s="897"/>
      <c r="Y487" s="897"/>
      <c r="Z487" s="897"/>
    </row>
    <row r="488" spans="1:26" ht="12.75" customHeight="1">
      <c r="A488" s="935"/>
      <c r="B488" s="897"/>
      <c r="C488" s="942"/>
      <c r="D488" s="907"/>
      <c r="E488" s="908"/>
      <c r="F488" s="908"/>
      <c r="G488" s="898"/>
      <c r="H488" s="942"/>
      <c r="I488" s="907"/>
      <c r="J488" s="908"/>
      <c r="K488" s="908"/>
      <c r="L488" s="897"/>
      <c r="M488" s="942"/>
      <c r="N488" s="907"/>
      <c r="O488" s="908"/>
      <c r="P488" s="908"/>
      <c r="Q488" s="897"/>
      <c r="R488" s="942"/>
      <c r="S488" s="907"/>
      <c r="T488" s="908"/>
      <c r="U488" s="908"/>
      <c r="V488" s="897"/>
      <c r="W488" s="897"/>
      <c r="X488" s="897"/>
      <c r="Y488" s="897"/>
      <c r="Z488" s="897"/>
    </row>
    <row r="489" spans="1:26" ht="12.75" customHeight="1">
      <c r="A489" s="935"/>
      <c r="B489" s="897"/>
      <c r="C489" s="942"/>
      <c r="D489" s="907"/>
      <c r="E489" s="908"/>
      <c r="F489" s="908"/>
      <c r="G489" s="898"/>
      <c r="H489" s="942"/>
      <c r="I489" s="907"/>
      <c r="J489" s="908"/>
      <c r="K489" s="908"/>
      <c r="L489" s="897"/>
      <c r="M489" s="942"/>
      <c r="N489" s="907"/>
      <c r="O489" s="908"/>
      <c r="P489" s="908"/>
      <c r="Q489" s="897"/>
      <c r="R489" s="942"/>
      <c r="S489" s="907"/>
      <c r="T489" s="908"/>
      <c r="U489" s="908"/>
      <c r="V489" s="897"/>
      <c r="W489" s="897"/>
      <c r="X489" s="897"/>
      <c r="Y489" s="897"/>
      <c r="Z489" s="897"/>
    </row>
    <row r="490" spans="1:26" ht="12.75" customHeight="1">
      <c r="A490" s="935"/>
      <c r="B490" s="897"/>
      <c r="C490" s="942"/>
      <c r="D490" s="907"/>
      <c r="E490" s="908"/>
      <c r="F490" s="908"/>
      <c r="G490" s="898"/>
      <c r="H490" s="942"/>
      <c r="I490" s="907"/>
      <c r="J490" s="908"/>
      <c r="K490" s="908"/>
      <c r="L490" s="897"/>
      <c r="M490" s="942"/>
      <c r="N490" s="907"/>
      <c r="O490" s="908"/>
      <c r="P490" s="908"/>
      <c r="Q490" s="897"/>
      <c r="R490" s="942"/>
      <c r="S490" s="907"/>
      <c r="T490" s="908"/>
      <c r="U490" s="908"/>
      <c r="V490" s="897"/>
      <c r="W490" s="897"/>
      <c r="X490" s="897"/>
      <c r="Y490" s="897"/>
      <c r="Z490" s="897"/>
    </row>
    <row r="491" spans="1:26" ht="12.75" customHeight="1">
      <c r="A491" s="935"/>
      <c r="B491" s="897"/>
      <c r="C491" s="942"/>
      <c r="D491" s="907"/>
      <c r="E491" s="908"/>
      <c r="F491" s="908"/>
      <c r="G491" s="898"/>
      <c r="H491" s="942"/>
      <c r="I491" s="907"/>
      <c r="J491" s="908"/>
      <c r="K491" s="908"/>
      <c r="L491" s="897"/>
      <c r="M491" s="942"/>
      <c r="N491" s="907"/>
      <c r="O491" s="908"/>
      <c r="P491" s="908"/>
      <c r="Q491" s="897"/>
      <c r="R491" s="942"/>
      <c r="S491" s="907"/>
      <c r="T491" s="908"/>
      <c r="U491" s="908"/>
      <c r="V491" s="897"/>
      <c r="W491" s="897"/>
      <c r="X491" s="897"/>
      <c r="Y491" s="897"/>
      <c r="Z491" s="897"/>
    </row>
    <row r="492" spans="1:26" ht="12.75" customHeight="1">
      <c r="A492" s="935"/>
      <c r="B492" s="897"/>
      <c r="C492" s="942"/>
      <c r="D492" s="907"/>
      <c r="E492" s="908"/>
      <c r="F492" s="908"/>
      <c r="G492" s="898"/>
      <c r="H492" s="942"/>
      <c r="I492" s="907"/>
      <c r="J492" s="908"/>
      <c r="K492" s="908"/>
      <c r="L492" s="897"/>
      <c r="M492" s="942"/>
      <c r="N492" s="907"/>
      <c r="O492" s="908"/>
      <c r="P492" s="908"/>
      <c r="Q492" s="897"/>
      <c r="R492" s="942"/>
      <c r="S492" s="907"/>
      <c r="T492" s="908"/>
      <c r="U492" s="908"/>
      <c r="V492" s="897"/>
      <c r="W492" s="897"/>
      <c r="X492" s="897"/>
      <c r="Y492" s="897"/>
      <c r="Z492" s="897"/>
    </row>
    <row r="493" spans="1:26" ht="12.75" customHeight="1">
      <c r="A493" s="935"/>
      <c r="B493" s="897"/>
      <c r="C493" s="942"/>
      <c r="D493" s="907"/>
      <c r="E493" s="908"/>
      <c r="F493" s="908"/>
      <c r="G493" s="898"/>
      <c r="H493" s="942"/>
      <c r="I493" s="907"/>
      <c r="J493" s="908"/>
      <c r="K493" s="908"/>
      <c r="L493" s="897"/>
      <c r="M493" s="942"/>
      <c r="N493" s="907"/>
      <c r="O493" s="908"/>
      <c r="P493" s="908"/>
      <c r="Q493" s="897"/>
      <c r="R493" s="942"/>
      <c r="S493" s="907"/>
      <c r="T493" s="908"/>
      <c r="U493" s="908"/>
      <c r="V493" s="897"/>
      <c r="W493" s="897"/>
      <c r="X493" s="897"/>
      <c r="Y493" s="897"/>
      <c r="Z493" s="897"/>
    </row>
    <row r="494" spans="1:26" ht="12.75" customHeight="1">
      <c r="A494" s="935"/>
      <c r="B494" s="897"/>
      <c r="C494" s="942"/>
      <c r="D494" s="907"/>
      <c r="E494" s="908"/>
      <c r="F494" s="908"/>
      <c r="G494" s="898"/>
      <c r="H494" s="942"/>
      <c r="I494" s="907"/>
      <c r="J494" s="908"/>
      <c r="K494" s="908"/>
      <c r="L494" s="897"/>
      <c r="M494" s="942"/>
      <c r="N494" s="907"/>
      <c r="O494" s="908"/>
      <c r="P494" s="908"/>
      <c r="Q494" s="897"/>
      <c r="R494" s="942"/>
      <c r="S494" s="907"/>
      <c r="T494" s="908"/>
      <c r="U494" s="908"/>
      <c r="V494" s="897"/>
      <c r="W494" s="897"/>
      <c r="X494" s="897"/>
      <c r="Y494" s="897"/>
      <c r="Z494" s="897"/>
    </row>
    <row r="495" spans="1:26" ht="12.75" customHeight="1">
      <c r="A495" s="935"/>
      <c r="B495" s="897"/>
      <c r="C495" s="942"/>
      <c r="D495" s="907"/>
      <c r="E495" s="908"/>
      <c r="F495" s="908"/>
      <c r="G495" s="898"/>
      <c r="H495" s="942"/>
      <c r="I495" s="907"/>
      <c r="J495" s="908"/>
      <c r="K495" s="908"/>
      <c r="L495" s="897"/>
      <c r="M495" s="942"/>
      <c r="N495" s="907"/>
      <c r="O495" s="908"/>
      <c r="P495" s="908"/>
      <c r="Q495" s="897"/>
      <c r="R495" s="942"/>
      <c r="S495" s="907"/>
      <c r="T495" s="908"/>
      <c r="U495" s="908"/>
      <c r="V495" s="897"/>
      <c r="W495" s="897"/>
      <c r="X495" s="897"/>
      <c r="Y495" s="897"/>
      <c r="Z495" s="897"/>
    </row>
    <row r="496" spans="1:26" ht="12.75" customHeight="1">
      <c r="A496" s="935"/>
      <c r="B496" s="897"/>
      <c r="C496" s="942"/>
      <c r="D496" s="907"/>
      <c r="E496" s="908"/>
      <c r="F496" s="908"/>
      <c r="G496" s="898"/>
      <c r="H496" s="942"/>
      <c r="I496" s="907"/>
      <c r="J496" s="908"/>
      <c r="K496" s="908"/>
      <c r="L496" s="897"/>
      <c r="M496" s="942"/>
      <c r="N496" s="907"/>
      <c r="O496" s="908"/>
      <c r="P496" s="908"/>
      <c r="Q496" s="897"/>
      <c r="R496" s="942"/>
      <c r="S496" s="907"/>
      <c r="T496" s="908"/>
      <c r="U496" s="908"/>
      <c r="V496" s="897"/>
      <c r="W496" s="897"/>
      <c r="X496" s="897"/>
      <c r="Y496" s="897"/>
      <c r="Z496" s="897"/>
    </row>
    <row r="497" spans="1:26" ht="12.75" customHeight="1">
      <c r="A497" s="935"/>
      <c r="B497" s="897"/>
      <c r="C497" s="942"/>
      <c r="D497" s="907"/>
      <c r="E497" s="908"/>
      <c r="F497" s="908"/>
      <c r="G497" s="898"/>
      <c r="H497" s="942"/>
      <c r="I497" s="907"/>
      <c r="J497" s="908"/>
      <c r="K497" s="908"/>
      <c r="L497" s="897"/>
      <c r="M497" s="942"/>
      <c r="N497" s="907"/>
      <c r="O497" s="908"/>
      <c r="P497" s="908"/>
      <c r="Q497" s="897"/>
      <c r="R497" s="942"/>
      <c r="S497" s="907"/>
      <c r="T497" s="908"/>
      <c r="U497" s="908"/>
      <c r="V497" s="897"/>
      <c r="W497" s="897"/>
      <c r="X497" s="897"/>
      <c r="Y497" s="897"/>
      <c r="Z497" s="897"/>
    </row>
    <row r="498" spans="1:26" ht="12.75" customHeight="1">
      <c r="A498" s="935"/>
      <c r="B498" s="897"/>
      <c r="C498" s="942"/>
      <c r="D498" s="907"/>
      <c r="E498" s="908"/>
      <c r="F498" s="908"/>
      <c r="G498" s="898"/>
      <c r="H498" s="942"/>
      <c r="I498" s="907"/>
      <c r="J498" s="908"/>
      <c r="K498" s="908"/>
      <c r="L498" s="897"/>
      <c r="M498" s="942"/>
      <c r="N498" s="907"/>
      <c r="O498" s="908"/>
      <c r="P498" s="908"/>
      <c r="Q498" s="897"/>
      <c r="R498" s="942"/>
      <c r="S498" s="907"/>
      <c r="T498" s="908"/>
      <c r="U498" s="908"/>
      <c r="V498" s="897"/>
      <c r="W498" s="897"/>
      <c r="X498" s="897"/>
      <c r="Y498" s="897"/>
      <c r="Z498" s="897"/>
    </row>
    <row r="499" spans="1:26" ht="12.75" customHeight="1">
      <c r="A499" s="935"/>
      <c r="B499" s="897"/>
      <c r="C499" s="942"/>
      <c r="D499" s="907"/>
      <c r="E499" s="908"/>
      <c r="F499" s="908"/>
      <c r="G499" s="898"/>
      <c r="H499" s="942"/>
      <c r="I499" s="907"/>
      <c r="J499" s="908"/>
      <c r="K499" s="908"/>
      <c r="L499" s="897"/>
      <c r="M499" s="942"/>
      <c r="N499" s="907"/>
      <c r="O499" s="908"/>
      <c r="P499" s="908"/>
      <c r="Q499" s="897"/>
      <c r="R499" s="942"/>
      <c r="S499" s="907"/>
      <c r="T499" s="908"/>
      <c r="U499" s="908"/>
      <c r="V499" s="897"/>
      <c r="W499" s="897"/>
      <c r="X499" s="897"/>
      <c r="Y499" s="897"/>
      <c r="Z499" s="897"/>
    </row>
    <row r="500" spans="1:26" ht="12.75" customHeight="1">
      <c r="A500" s="935"/>
      <c r="B500" s="897"/>
      <c r="C500" s="942"/>
      <c r="D500" s="907"/>
      <c r="E500" s="908"/>
      <c r="F500" s="908"/>
      <c r="G500" s="898"/>
      <c r="H500" s="942"/>
      <c r="I500" s="907"/>
      <c r="J500" s="908"/>
      <c r="K500" s="908"/>
      <c r="L500" s="897"/>
      <c r="M500" s="942"/>
      <c r="N500" s="907"/>
      <c r="O500" s="908"/>
      <c r="P500" s="908"/>
      <c r="Q500" s="897"/>
      <c r="R500" s="942"/>
      <c r="S500" s="907"/>
      <c r="T500" s="908"/>
      <c r="U500" s="908"/>
      <c r="V500" s="897"/>
      <c r="W500" s="897"/>
      <c r="X500" s="897"/>
      <c r="Y500" s="897"/>
      <c r="Z500" s="897"/>
    </row>
    <row r="501" spans="1:26" ht="12.75" customHeight="1">
      <c r="A501" s="935"/>
      <c r="B501" s="897"/>
      <c r="C501" s="942"/>
      <c r="D501" s="907"/>
      <c r="E501" s="908"/>
      <c r="F501" s="908"/>
      <c r="G501" s="898"/>
      <c r="H501" s="942"/>
      <c r="I501" s="907"/>
      <c r="J501" s="908"/>
      <c r="K501" s="908"/>
      <c r="L501" s="897"/>
      <c r="M501" s="942"/>
      <c r="N501" s="907"/>
      <c r="O501" s="908"/>
      <c r="P501" s="908"/>
      <c r="Q501" s="897"/>
      <c r="R501" s="942"/>
      <c r="S501" s="907"/>
      <c r="T501" s="908"/>
      <c r="U501" s="908"/>
      <c r="V501" s="897"/>
      <c r="W501" s="897"/>
      <c r="X501" s="897"/>
      <c r="Y501" s="897"/>
      <c r="Z501" s="897"/>
    </row>
    <row r="502" spans="1:26" ht="12.75" customHeight="1">
      <c r="A502" s="935"/>
      <c r="B502" s="897"/>
      <c r="C502" s="942"/>
      <c r="D502" s="907"/>
      <c r="E502" s="908"/>
      <c r="F502" s="908"/>
      <c r="G502" s="898"/>
      <c r="H502" s="942"/>
      <c r="I502" s="907"/>
      <c r="J502" s="908"/>
      <c r="K502" s="908"/>
      <c r="L502" s="897"/>
      <c r="M502" s="942"/>
      <c r="N502" s="907"/>
      <c r="O502" s="908"/>
      <c r="P502" s="908"/>
      <c r="Q502" s="897"/>
      <c r="R502" s="942"/>
      <c r="S502" s="907"/>
      <c r="T502" s="908"/>
      <c r="U502" s="908"/>
      <c r="V502" s="897"/>
      <c r="W502" s="897"/>
      <c r="X502" s="897"/>
      <c r="Y502" s="897"/>
      <c r="Z502" s="897"/>
    </row>
    <row r="503" spans="1:26" ht="12.75" customHeight="1">
      <c r="A503" s="935"/>
      <c r="B503" s="897"/>
      <c r="C503" s="942"/>
      <c r="D503" s="907"/>
      <c r="E503" s="908"/>
      <c r="F503" s="908"/>
      <c r="G503" s="898"/>
      <c r="H503" s="942"/>
      <c r="I503" s="907"/>
      <c r="J503" s="908"/>
      <c r="K503" s="908"/>
      <c r="L503" s="897"/>
      <c r="M503" s="942"/>
      <c r="N503" s="907"/>
      <c r="O503" s="908"/>
      <c r="P503" s="908"/>
      <c r="Q503" s="897"/>
      <c r="R503" s="942"/>
      <c r="S503" s="907"/>
      <c r="T503" s="908"/>
      <c r="U503" s="908"/>
      <c r="V503" s="897"/>
      <c r="W503" s="897"/>
      <c r="X503" s="897"/>
      <c r="Y503" s="897"/>
      <c r="Z503" s="897"/>
    </row>
    <row r="504" spans="1:26" ht="12.75" customHeight="1">
      <c r="A504" s="935"/>
      <c r="B504" s="897"/>
      <c r="C504" s="942"/>
      <c r="D504" s="907"/>
      <c r="E504" s="908"/>
      <c r="F504" s="908"/>
      <c r="G504" s="898"/>
      <c r="H504" s="942"/>
      <c r="I504" s="907"/>
      <c r="J504" s="908"/>
      <c r="K504" s="908"/>
      <c r="L504" s="897"/>
      <c r="M504" s="942"/>
      <c r="N504" s="907"/>
      <c r="O504" s="908"/>
      <c r="P504" s="908"/>
      <c r="Q504" s="897"/>
      <c r="R504" s="942"/>
      <c r="S504" s="907"/>
      <c r="T504" s="908"/>
      <c r="U504" s="908"/>
      <c r="V504" s="897"/>
      <c r="W504" s="897"/>
      <c r="X504" s="897"/>
      <c r="Y504" s="897"/>
      <c r="Z504" s="897"/>
    </row>
    <row r="505" spans="1:26" ht="12.75" customHeight="1">
      <c r="A505" s="935"/>
      <c r="B505" s="897"/>
      <c r="C505" s="942"/>
      <c r="D505" s="907"/>
      <c r="E505" s="908"/>
      <c r="F505" s="908"/>
      <c r="G505" s="898"/>
      <c r="H505" s="942"/>
      <c r="I505" s="907"/>
      <c r="J505" s="908"/>
      <c r="K505" s="908"/>
      <c r="L505" s="897"/>
      <c r="M505" s="942"/>
      <c r="N505" s="907"/>
      <c r="O505" s="908"/>
      <c r="P505" s="908"/>
      <c r="Q505" s="897"/>
      <c r="R505" s="942"/>
      <c r="S505" s="907"/>
      <c r="T505" s="908"/>
      <c r="U505" s="908"/>
      <c r="V505" s="897"/>
      <c r="W505" s="897"/>
      <c r="X505" s="897"/>
      <c r="Y505" s="897"/>
      <c r="Z505" s="897"/>
    </row>
    <row r="506" spans="1:26" ht="12.75" customHeight="1">
      <c r="A506" s="935"/>
      <c r="B506" s="897"/>
      <c r="C506" s="942"/>
      <c r="D506" s="907"/>
      <c r="E506" s="908"/>
      <c r="F506" s="908"/>
      <c r="G506" s="898"/>
      <c r="H506" s="942"/>
      <c r="I506" s="907"/>
      <c r="J506" s="908"/>
      <c r="K506" s="908"/>
      <c r="L506" s="897"/>
      <c r="M506" s="942"/>
      <c r="N506" s="907"/>
      <c r="O506" s="908"/>
      <c r="P506" s="908"/>
      <c r="Q506" s="897"/>
      <c r="R506" s="942"/>
      <c r="S506" s="907"/>
      <c r="T506" s="908"/>
      <c r="U506" s="908"/>
      <c r="V506" s="897"/>
      <c r="W506" s="897"/>
      <c r="X506" s="897"/>
      <c r="Y506" s="897"/>
      <c r="Z506" s="897"/>
    </row>
    <row r="507" spans="1:26" ht="12.75" customHeight="1">
      <c r="A507" s="935"/>
      <c r="B507" s="897"/>
      <c r="C507" s="942"/>
      <c r="D507" s="907"/>
      <c r="E507" s="908"/>
      <c r="F507" s="908"/>
      <c r="G507" s="898"/>
      <c r="H507" s="942"/>
      <c r="I507" s="907"/>
      <c r="J507" s="908"/>
      <c r="K507" s="908"/>
      <c r="L507" s="897"/>
      <c r="M507" s="942"/>
      <c r="N507" s="907"/>
      <c r="O507" s="908"/>
      <c r="P507" s="908"/>
      <c r="Q507" s="897"/>
      <c r="R507" s="942"/>
      <c r="S507" s="907"/>
      <c r="T507" s="908"/>
      <c r="U507" s="908"/>
      <c r="V507" s="897"/>
      <c r="W507" s="897"/>
      <c r="X507" s="897"/>
      <c r="Y507" s="897"/>
      <c r="Z507" s="897"/>
    </row>
    <row r="508" spans="1:26" ht="12.75" customHeight="1">
      <c r="A508" s="935"/>
      <c r="B508" s="897"/>
      <c r="C508" s="942"/>
      <c r="D508" s="907"/>
      <c r="E508" s="908"/>
      <c r="F508" s="908"/>
      <c r="G508" s="898"/>
      <c r="H508" s="942"/>
      <c r="I508" s="907"/>
      <c r="J508" s="908"/>
      <c r="K508" s="908"/>
      <c r="L508" s="897"/>
      <c r="M508" s="942"/>
      <c r="N508" s="907"/>
      <c r="O508" s="908"/>
      <c r="P508" s="908"/>
      <c r="Q508" s="897"/>
      <c r="R508" s="942"/>
      <c r="S508" s="907"/>
      <c r="T508" s="908"/>
      <c r="U508" s="908"/>
      <c r="V508" s="897"/>
      <c r="W508" s="897"/>
      <c r="X508" s="897"/>
      <c r="Y508" s="897"/>
      <c r="Z508" s="897"/>
    </row>
    <row r="509" spans="1:26" ht="12.75" customHeight="1">
      <c r="A509" s="935"/>
      <c r="B509" s="897"/>
      <c r="C509" s="942"/>
      <c r="D509" s="907"/>
      <c r="E509" s="908"/>
      <c r="F509" s="908"/>
      <c r="G509" s="898"/>
      <c r="H509" s="942"/>
      <c r="I509" s="907"/>
      <c r="J509" s="908"/>
      <c r="K509" s="908"/>
      <c r="L509" s="897"/>
      <c r="M509" s="942"/>
      <c r="N509" s="907"/>
      <c r="O509" s="908"/>
      <c r="P509" s="908"/>
      <c r="Q509" s="897"/>
      <c r="R509" s="942"/>
      <c r="S509" s="907"/>
      <c r="T509" s="908"/>
      <c r="U509" s="908"/>
      <c r="V509" s="897"/>
      <c r="W509" s="897"/>
      <c r="X509" s="897"/>
      <c r="Y509" s="897"/>
      <c r="Z509" s="897"/>
    </row>
    <row r="510" spans="1:26" ht="12.75" customHeight="1">
      <c r="A510" s="935"/>
      <c r="B510" s="897"/>
      <c r="C510" s="942"/>
      <c r="D510" s="907"/>
      <c r="E510" s="908"/>
      <c r="F510" s="908"/>
      <c r="G510" s="898"/>
      <c r="H510" s="942"/>
      <c r="I510" s="907"/>
      <c r="J510" s="908"/>
      <c r="K510" s="908"/>
      <c r="L510" s="897"/>
      <c r="M510" s="942"/>
      <c r="N510" s="907"/>
      <c r="O510" s="908"/>
      <c r="P510" s="908"/>
      <c r="Q510" s="897"/>
      <c r="R510" s="942"/>
      <c r="S510" s="907"/>
      <c r="T510" s="908"/>
      <c r="U510" s="908"/>
      <c r="V510" s="897"/>
      <c r="W510" s="897"/>
      <c r="X510" s="897"/>
      <c r="Y510" s="897"/>
      <c r="Z510" s="897"/>
    </row>
    <row r="511" spans="1:26" ht="12.75" customHeight="1">
      <c r="A511" s="935"/>
      <c r="B511" s="897"/>
      <c r="C511" s="942"/>
      <c r="D511" s="907"/>
      <c r="E511" s="908"/>
      <c r="F511" s="908"/>
      <c r="G511" s="898"/>
      <c r="H511" s="942"/>
      <c r="I511" s="907"/>
      <c r="J511" s="908"/>
      <c r="K511" s="908"/>
      <c r="L511" s="897"/>
      <c r="M511" s="942"/>
      <c r="N511" s="907"/>
      <c r="O511" s="908"/>
      <c r="P511" s="908"/>
      <c r="Q511" s="897"/>
      <c r="R511" s="942"/>
      <c r="S511" s="907"/>
      <c r="T511" s="908"/>
      <c r="U511" s="908"/>
      <c r="V511" s="897"/>
      <c r="W511" s="897"/>
      <c r="X511" s="897"/>
      <c r="Y511" s="897"/>
      <c r="Z511" s="897"/>
    </row>
    <row r="512" spans="1:26" ht="12.75" customHeight="1">
      <c r="A512" s="935"/>
      <c r="B512" s="897"/>
      <c r="C512" s="942"/>
      <c r="D512" s="907"/>
      <c r="E512" s="908"/>
      <c r="F512" s="908"/>
      <c r="G512" s="898"/>
      <c r="H512" s="942"/>
      <c r="I512" s="907"/>
      <c r="J512" s="908"/>
      <c r="K512" s="908"/>
      <c r="L512" s="897"/>
      <c r="M512" s="942"/>
      <c r="N512" s="907"/>
      <c r="O512" s="908"/>
      <c r="P512" s="908"/>
      <c r="Q512" s="897"/>
      <c r="R512" s="942"/>
      <c r="S512" s="907"/>
      <c r="T512" s="908"/>
      <c r="U512" s="908"/>
      <c r="V512" s="897"/>
      <c r="W512" s="897"/>
      <c r="X512" s="897"/>
      <c r="Y512" s="897"/>
      <c r="Z512" s="897"/>
    </row>
    <row r="513" spans="1:26" ht="12.75" customHeight="1">
      <c r="A513" s="935"/>
      <c r="B513" s="897"/>
      <c r="C513" s="942"/>
      <c r="D513" s="907"/>
      <c r="E513" s="908"/>
      <c r="F513" s="908"/>
      <c r="G513" s="898"/>
      <c r="H513" s="942"/>
      <c r="I513" s="907"/>
      <c r="J513" s="908"/>
      <c r="K513" s="908"/>
      <c r="L513" s="897"/>
      <c r="M513" s="942"/>
      <c r="N513" s="907"/>
      <c r="O513" s="908"/>
      <c r="P513" s="908"/>
      <c r="Q513" s="897"/>
      <c r="R513" s="942"/>
      <c r="S513" s="907"/>
      <c r="T513" s="908"/>
      <c r="U513" s="908"/>
      <c r="V513" s="897"/>
      <c r="W513" s="897"/>
      <c r="X513" s="897"/>
      <c r="Y513" s="897"/>
      <c r="Z513" s="897"/>
    </row>
    <row r="514" spans="1:26" ht="12.75" customHeight="1">
      <c r="A514" s="935"/>
      <c r="B514" s="897"/>
      <c r="C514" s="942"/>
      <c r="D514" s="907"/>
      <c r="E514" s="908"/>
      <c r="F514" s="908"/>
      <c r="G514" s="898"/>
      <c r="H514" s="942"/>
      <c r="I514" s="907"/>
      <c r="J514" s="908"/>
      <c r="K514" s="908"/>
      <c r="L514" s="897"/>
      <c r="M514" s="942"/>
      <c r="N514" s="907"/>
      <c r="O514" s="908"/>
      <c r="P514" s="908"/>
      <c r="Q514" s="897"/>
      <c r="R514" s="942"/>
      <c r="S514" s="907"/>
      <c r="T514" s="908"/>
      <c r="U514" s="908"/>
      <c r="V514" s="897"/>
      <c r="W514" s="897"/>
      <c r="X514" s="897"/>
      <c r="Y514" s="897"/>
      <c r="Z514" s="897"/>
    </row>
    <row r="515" spans="1:26" ht="12.75" customHeight="1">
      <c r="A515" s="935"/>
      <c r="B515" s="897"/>
      <c r="C515" s="942"/>
      <c r="D515" s="907"/>
      <c r="E515" s="908"/>
      <c r="F515" s="908"/>
      <c r="G515" s="898"/>
      <c r="H515" s="942"/>
      <c r="I515" s="907"/>
      <c r="J515" s="908"/>
      <c r="K515" s="908"/>
      <c r="L515" s="897"/>
      <c r="M515" s="942"/>
      <c r="N515" s="907"/>
      <c r="O515" s="908"/>
      <c r="P515" s="908"/>
      <c r="Q515" s="897"/>
      <c r="R515" s="942"/>
      <c r="S515" s="907"/>
      <c r="T515" s="908"/>
      <c r="U515" s="908"/>
      <c r="V515" s="897"/>
      <c r="W515" s="897"/>
      <c r="X515" s="897"/>
      <c r="Y515" s="897"/>
      <c r="Z515" s="897"/>
    </row>
    <row r="516" spans="1:26" ht="12.75" customHeight="1">
      <c r="A516" s="935"/>
      <c r="B516" s="897"/>
      <c r="C516" s="942"/>
      <c r="D516" s="907"/>
      <c r="E516" s="908"/>
      <c r="F516" s="908"/>
      <c r="G516" s="898"/>
      <c r="H516" s="942"/>
      <c r="I516" s="907"/>
      <c r="J516" s="908"/>
      <c r="K516" s="908"/>
      <c r="L516" s="897"/>
      <c r="M516" s="942"/>
      <c r="N516" s="907"/>
      <c r="O516" s="908"/>
      <c r="P516" s="908"/>
      <c r="Q516" s="897"/>
      <c r="R516" s="942"/>
      <c r="S516" s="907"/>
      <c r="T516" s="908"/>
      <c r="U516" s="908"/>
      <c r="V516" s="897"/>
      <c r="W516" s="897"/>
      <c r="X516" s="897"/>
      <c r="Y516" s="897"/>
      <c r="Z516" s="897"/>
    </row>
    <row r="517" spans="1:26" ht="12.75" customHeight="1">
      <c r="A517" s="935"/>
      <c r="B517" s="897"/>
      <c r="C517" s="942"/>
      <c r="D517" s="907"/>
      <c r="E517" s="908"/>
      <c r="F517" s="908"/>
      <c r="G517" s="898"/>
      <c r="H517" s="942"/>
      <c r="I517" s="907"/>
      <c r="J517" s="908"/>
      <c r="K517" s="908"/>
      <c r="L517" s="897"/>
      <c r="M517" s="942"/>
      <c r="N517" s="907"/>
      <c r="O517" s="908"/>
      <c r="P517" s="908"/>
      <c r="Q517" s="897"/>
      <c r="R517" s="942"/>
      <c r="S517" s="907"/>
      <c r="T517" s="908"/>
      <c r="U517" s="908"/>
      <c r="V517" s="897"/>
      <c r="W517" s="897"/>
      <c r="X517" s="897"/>
      <c r="Y517" s="897"/>
      <c r="Z517" s="897"/>
    </row>
    <row r="518" spans="1:26" ht="12.75" customHeight="1">
      <c r="A518" s="935"/>
      <c r="B518" s="897"/>
      <c r="C518" s="942"/>
      <c r="D518" s="907"/>
      <c r="E518" s="908"/>
      <c r="F518" s="908"/>
      <c r="G518" s="898"/>
      <c r="H518" s="942"/>
      <c r="I518" s="907"/>
      <c r="J518" s="908"/>
      <c r="K518" s="908"/>
      <c r="L518" s="897"/>
      <c r="M518" s="942"/>
      <c r="N518" s="907"/>
      <c r="O518" s="908"/>
      <c r="P518" s="908"/>
      <c r="Q518" s="897"/>
      <c r="R518" s="942"/>
      <c r="S518" s="907"/>
      <c r="T518" s="908"/>
      <c r="U518" s="908"/>
      <c r="V518" s="897"/>
      <c r="W518" s="897"/>
      <c r="X518" s="897"/>
      <c r="Y518" s="897"/>
      <c r="Z518" s="897"/>
    </row>
    <row r="519" spans="1:26" ht="12.75" customHeight="1">
      <c r="A519" s="935"/>
      <c r="B519" s="897"/>
      <c r="C519" s="942"/>
      <c r="D519" s="907"/>
      <c r="E519" s="908"/>
      <c r="F519" s="908"/>
      <c r="G519" s="898"/>
      <c r="H519" s="942"/>
      <c r="I519" s="907"/>
      <c r="J519" s="908"/>
      <c r="K519" s="908"/>
      <c r="L519" s="897"/>
      <c r="M519" s="942"/>
      <c r="N519" s="907"/>
      <c r="O519" s="908"/>
      <c r="P519" s="908"/>
      <c r="Q519" s="897"/>
      <c r="R519" s="942"/>
      <c r="S519" s="907"/>
      <c r="T519" s="908"/>
      <c r="U519" s="908"/>
      <c r="V519" s="897"/>
      <c r="W519" s="897"/>
      <c r="X519" s="897"/>
      <c r="Y519" s="897"/>
      <c r="Z519" s="897"/>
    </row>
    <row r="520" spans="1:26" ht="12.75" customHeight="1">
      <c r="A520" s="935"/>
      <c r="B520" s="897"/>
      <c r="C520" s="942"/>
      <c r="D520" s="907"/>
      <c r="E520" s="908"/>
      <c r="F520" s="908"/>
      <c r="G520" s="898"/>
      <c r="H520" s="942"/>
      <c r="I520" s="907"/>
      <c r="J520" s="908"/>
      <c r="K520" s="908"/>
      <c r="L520" s="897"/>
      <c r="M520" s="942"/>
      <c r="N520" s="907"/>
      <c r="O520" s="908"/>
      <c r="P520" s="908"/>
      <c r="Q520" s="897"/>
      <c r="R520" s="942"/>
      <c r="S520" s="907"/>
      <c r="T520" s="908"/>
      <c r="U520" s="908"/>
      <c r="V520" s="897"/>
      <c r="W520" s="897"/>
      <c r="X520" s="897"/>
      <c r="Y520" s="897"/>
      <c r="Z520" s="897"/>
    </row>
    <row r="521" spans="1:26" ht="12.75" customHeight="1">
      <c r="A521" s="935"/>
      <c r="B521" s="897"/>
      <c r="C521" s="942"/>
      <c r="D521" s="907"/>
      <c r="E521" s="908"/>
      <c r="F521" s="908"/>
      <c r="G521" s="898"/>
      <c r="H521" s="942"/>
      <c r="I521" s="907"/>
      <c r="J521" s="908"/>
      <c r="K521" s="908"/>
      <c r="L521" s="897"/>
      <c r="M521" s="942"/>
      <c r="N521" s="907"/>
      <c r="O521" s="908"/>
      <c r="P521" s="908"/>
      <c r="Q521" s="897"/>
      <c r="R521" s="942"/>
      <c r="S521" s="907"/>
      <c r="T521" s="908"/>
      <c r="U521" s="908"/>
      <c r="V521" s="897"/>
      <c r="W521" s="897"/>
      <c r="X521" s="897"/>
      <c r="Y521" s="897"/>
      <c r="Z521" s="897"/>
    </row>
    <row r="522" spans="1:26" ht="12.75" customHeight="1">
      <c r="A522" s="935"/>
      <c r="B522" s="897"/>
      <c r="C522" s="942"/>
      <c r="D522" s="907"/>
      <c r="E522" s="908"/>
      <c r="F522" s="908"/>
      <c r="G522" s="898"/>
      <c r="H522" s="942"/>
      <c r="I522" s="907"/>
      <c r="J522" s="908"/>
      <c r="K522" s="908"/>
      <c r="L522" s="897"/>
      <c r="M522" s="942"/>
      <c r="N522" s="907"/>
      <c r="O522" s="908"/>
      <c r="P522" s="908"/>
      <c r="Q522" s="897"/>
      <c r="R522" s="942"/>
      <c r="S522" s="907"/>
      <c r="T522" s="908"/>
      <c r="U522" s="908"/>
      <c r="V522" s="897"/>
      <c r="W522" s="897"/>
      <c r="X522" s="897"/>
      <c r="Y522" s="897"/>
      <c r="Z522" s="897"/>
    </row>
    <row r="523" spans="1:26" ht="12.75" customHeight="1">
      <c r="A523" s="935"/>
      <c r="B523" s="897"/>
      <c r="C523" s="942"/>
      <c r="D523" s="907"/>
      <c r="E523" s="908"/>
      <c r="F523" s="908"/>
      <c r="G523" s="898"/>
      <c r="H523" s="942"/>
      <c r="I523" s="907"/>
      <c r="J523" s="908"/>
      <c r="K523" s="908"/>
      <c r="L523" s="897"/>
      <c r="M523" s="942"/>
      <c r="N523" s="907"/>
      <c r="O523" s="908"/>
      <c r="P523" s="908"/>
      <c r="Q523" s="897"/>
      <c r="R523" s="942"/>
      <c r="S523" s="907"/>
      <c r="T523" s="908"/>
      <c r="U523" s="908"/>
      <c r="V523" s="897"/>
      <c r="W523" s="897"/>
      <c r="X523" s="897"/>
      <c r="Y523" s="897"/>
      <c r="Z523" s="897"/>
    </row>
    <row r="524" spans="1:26" ht="12.75" customHeight="1">
      <c r="A524" s="935"/>
      <c r="B524" s="897"/>
      <c r="C524" s="942"/>
      <c r="D524" s="907"/>
      <c r="E524" s="908"/>
      <c r="F524" s="908"/>
      <c r="G524" s="898"/>
      <c r="H524" s="942"/>
      <c r="I524" s="907"/>
      <c r="J524" s="908"/>
      <c r="K524" s="908"/>
      <c r="L524" s="897"/>
      <c r="M524" s="942"/>
      <c r="N524" s="907"/>
      <c r="O524" s="908"/>
      <c r="P524" s="908"/>
      <c r="Q524" s="897"/>
      <c r="R524" s="942"/>
      <c r="S524" s="907"/>
      <c r="T524" s="908"/>
      <c r="U524" s="908"/>
      <c r="V524" s="897"/>
      <c r="W524" s="897"/>
      <c r="X524" s="897"/>
      <c r="Y524" s="897"/>
      <c r="Z524" s="897"/>
    </row>
    <row r="525" spans="1:26" ht="12.75" customHeight="1">
      <c r="A525" s="935"/>
      <c r="B525" s="897"/>
      <c r="C525" s="942"/>
      <c r="D525" s="907"/>
      <c r="E525" s="908"/>
      <c r="F525" s="908"/>
      <c r="G525" s="898"/>
      <c r="H525" s="942"/>
      <c r="I525" s="907"/>
      <c r="J525" s="908"/>
      <c r="K525" s="908"/>
      <c r="L525" s="897"/>
      <c r="M525" s="942"/>
      <c r="N525" s="907"/>
      <c r="O525" s="908"/>
      <c r="P525" s="908"/>
      <c r="Q525" s="897"/>
      <c r="R525" s="942"/>
      <c r="S525" s="907"/>
      <c r="T525" s="908"/>
      <c r="U525" s="908"/>
      <c r="V525" s="897"/>
      <c r="W525" s="897"/>
      <c r="X525" s="897"/>
      <c r="Y525" s="897"/>
      <c r="Z525" s="897"/>
    </row>
    <row r="526" spans="1:26" ht="12.75" customHeight="1">
      <c r="A526" s="935"/>
      <c r="B526" s="897"/>
      <c r="C526" s="942"/>
      <c r="D526" s="907"/>
      <c r="E526" s="908"/>
      <c r="F526" s="908"/>
      <c r="G526" s="898"/>
      <c r="H526" s="942"/>
      <c r="I526" s="907"/>
      <c r="J526" s="908"/>
      <c r="K526" s="908"/>
      <c r="L526" s="897"/>
      <c r="M526" s="942"/>
      <c r="N526" s="907"/>
      <c r="O526" s="908"/>
      <c r="P526" s="908"/>
      <c r="Q526" s="897"/>
      <c r="R526" s="942"/>
      <c r="S526" s="907"/>
      <c r="T526" s="908"/>
      <c r="U526" s="908"/>
      <c r="V526" s="897"/>
      <c r="W526" s="897"/>
      <c r="X526" s="897"/>
      <c r="Y526" s="897"/>
      <c r="Z526" s="897"/>
    </row>
    <row r="527" spans="1:26" ht="12.75" customHeight="1">
      <c r="A527" s="935"/>
      <c r="B527" s="897"/>
      <c r="C527" s="942"/>
      <c r="D527" s="907"/>
      <c r="E527" s="908"/>
      <c r="F527" s="908"/>
      <c r="G527" s="898"/>
      <c r="H527" s="942"/>
      <c r="I527" s="907"/>
      <c r="J527" s="908"/>
      <c r="K527" s="908"/>
      <c r="L527" s="897"/>
      <c r="M527" s="942"/>
      <c r="N527" s="907"/>
      <c r="O527" s="908"/>
      <c r="P527" s="908"/>
      <c r="Q527" s="897"/>
      <c r="R527" s="942"/>
      <c r="S527" s="907"/>
      <c r="T527" s="908"/>
      <c r="U527" s="908"/>
      <c r="V527" s="897"/>
      <c r="W527" s="897"/>
      <c r="X527" s="897"/>
      <c r="Y527" s="897"/>
      <c r="Z527" s="897"/>
    </row>
    <row r="528" spans="1:26" ht="12.75" customHeight="1">
      <c r="A528" s="935"/>
      <c r="B528" s="897"/>
      <c r="C528" s="942"/>
      <c r="D528" s="907"/>
      <c r="E528" s="908"/>
      <c r="F528" s="908"/>
      <c r="G528" s="898"/>
      <c r="H528" s="942"/>
      <c r="I528" s="907"/>
      <c r="J528" s="908"/>
      <c r="K528" s="908"/>
      <c r="L528" s="897"/>
      <c r="M528" s="942"/>
      <c r="N528" s="907"/>
      <c r="O528" s="908"/>
      <c r="P528" s="908"/>
      <c r="Q528" s="897"/>
      <c r="R528" s="942"/>
      <c r="S528" s="907"/>
      <c r="T528" s="908"/>
      <c r="U528" s="908"/>
      <c r="V528" s="897"/>
      <c r="W528" s="897"/>
      <c r="X528" s="897"/>
      <c r="Y528" s="897"/>
      <c r="Z528" s="897"/>
    </row>
    <row r="529" spans="1:26" ht="12.75" customHeight="1">
      <c r="A529" s="935"/>
      <c r="B529" s="897"/>
      <c r="C529" s="942"/>
      <c r="D529" s="907"/>
      <c r="E529" s="908"/>
      <c r="F529" s="908"/>
      <c r="G529" s="898"/>
      <c r="H529" s="942"/>
      <c r="I529" s="907"/>
      <c r="J529" s="908"/>
      <c r="K529" s="908"/>
      <c r="L529" s="897"/>
      <c r="M529" s="942"/>
      <c r="N529" s="907"/>
      <c r="O529" s="908"/>
      <c r="P529" s="908"/>
      <c r="Q529" s="897"/>
      <c r="R529" s="942"/>
      <c r="S529" s="907"/>
      <c r="T529" s="908"/>
      <c r="U529" s="908"/>
      <c r="V529" s="897"/>
      <c r="W529" s="897"/>
      <c r="X529" s="897"/>
      <c r="Y529" s="897"/>
      <c r="Z529" s="897"/>
    </row>
    <row r="530" spans="1:26" ht="12.75" customHeight="1">
      <c r="A530" s="935"/>
      <c r="B530" s="897"/>
      <c r="C530" s="942"/>
      <c r="D530" s="907"/>
      <c r="E530" s="908"/>
      <c r="F530" s="908"/>
      <c r="G530" s="898"/>
      <c r="H530" s="942"/>
      <c r="I530" s="907"/>
      <c r="J530" s="908"/>
      <c r="K530" s="908"/>
      <c r="L530" s="897"/>
      <c r="M530" s="942"/>
      <c r="N530" s="907"/>
      <c r="O530" s="908"/>
      <c r="P530" s="908"/>
      <c r="Q530" s="897"/>
      <c r="R530" s="942"/>
      <c r="S530" s="907"/>
      <c r="T530" s="908"/>
      <c r="U530" s="908"/>
      <c r="V530" s="897"/>
      <c r="W530" s="897"/>
      <c r="X530" s="897"/>
      <c r="Y530" s="897"/>
      <c r="Z530" s="897"/>
    </row>
    <row r="531" spans="1:26" ht="12.75" customHeight="1">
      <c r="A531" s="935"/>
      <c r="B531" s="897"/>
      <c r="C531" s="942"/>
      <c r="D531" s="907"/>
      <c r="E531" s="908"/>
      <c r="F531" s="908"/>
      <c r="G531" s="898"/>
      <c r="H531" s="942"/>
      <c r="I531" s="907"/>
      <c r="J531" s="908"/>
      <c r="K531" s="908"/>
      <c r="L531" s="897"/>
      <c r="M531" s="942"/>
      <c r="N531" s="907"/>
      <c r="O531" s="908"/>
      <c r="P531" s="908"/>
      <c r="Q531" s="897"/>
      <c r="R531" s="942"/>
      <c r="S531" s="907"/>
      <c r="T531" s="908"/>
      <c r="U531" s="908"/>
      <c r="V531" s="897"/>
      <c r="W531" s="897"/>
      <c r="X531" s="897"/>
      <c r="Y531" s="897"/>
      <c r="Z531" s="897"/>
    </row>
    <row r="532" spans="1:26" ht="12.75" customHeight="1">
      <c r="A532" s="935"/>
      <c r="B532" s="897"/>
      <c r="C532" s="942"/>
      <c r="D532" s="907"/>
      <c r="E532" s="908"/>
      <c r="F532" s="908"/>
      <c r="G532" s="898"/>
      <c r="H532" s="942"/>
      <c r="I532" s="907"/>
      <c r="J532" s="908"/>
      <c r="K532" s="908"/>
      <c r="L532" s="897"/>
      <c r="M532" s="942"/>
      <c r="N532" s="907"/>
      <c r="O532" s="908"/>
      <c r="P532" s="908"/>
      <c r="Q532" s="897"/>
      <c r="R532" s="942"/>
      <c r="S532" s="907"/>
      <c r="T532" s="908"/>
      <c r="U532" s="908"/>
      <c r="V532" s="897"/>
      <c r="W532" s="897"/>
      <c r="X532" s="897"/>
      <c r="Y532" s="897"/>
      <c r="Z532" s="897"/>
    </row>
    <row r="533" spans="1:26" ht="12.75" customHeight="1">
      <c r="A533" s="935"/>
      <c r="B533" s="897"/>
      <c r="C533" s="942"/>
      <c r="D533" s="907"/>
      <c r="E533" s="908"/>
      <c r="F533" s="908"/>
      <c r="G533" s="898"/>
      <c r="H533" s="942"/>
      <c r="I533" s="907"/>
      <c r="J533" s="908"/>
      <c r="K533" s="908"/>
      <c r="L533" s="897"/>
      <c r="M533" s="942"/>
      <c r="N533" s="907"/>
      <c r="O533" s="908"/>
      <c r="P533" s="908"/>
      <c r="Q533" s="897"/>
      <c r="R533" s="942"/>
      <c r="S533" s="907"/>
      <c r="T533" s="908"/>
      <c r="U533" s="908"/>
      <c r="V533" s="897"/>
      <c r="W533" s="897"/>
      <c r="X533" s="897"/>
      <c r="Y533" s="897"/>
      <c r="Z533" s="897"/>
    </row>
    <row r="534" spans="1:26" ht="12.75" customHeight="1">
      <c r="A534" s="935"/>
      <c r="B534" s="897"/>
      <c r="C534" s="942"/>
      <c r="D534" s="907"/>
      <c r="E534" s="908"/>
      <c r="F534" s="908"/>
      <c r="G534" s="898"/>
      <c r="H534" s="942"/>
      <c r="I534" s="907"/>
      <c r="J534" s="908"/>
      <c r="K534" s="908"/>
      <c r="L534" s="897"/>
      <c r="M534" s="942"/>
      <c r="N534" s="907"/>
      <c r="O534" s="908"/>
      <c r="P534" s="908"/>
      <c r="Q534" s="897"/>
      <c r="R534" s="942"/>
      <c r="S534" s="907"/>
      <c r="T534" s="908"/>
      <c r="U534" s="908"/>
      <c r="V534" s="897"/>
      <c r="W534" s="897"/>
      <c r="X534" s="897"/>
      <c r="Y534" s="897"/>
      <c r="Z534" s="897"/>
    </row>
    <row r="535" spans="1:26" ht="12.75" customHeight="1">
      <c r="A535" s="935"/>
      <c r="B535" s="897"/>
      <c r="C535" s="942"/>
      <c r="D535" s="907"/>
      <c r="E535" s="908"/>
      <c r="F535" s="908"/>
      <c r="G535" s="898"/>
      <c r="H535" s="942"/>
      <c r="I535" s="907"/>
      <c r="J535" s="908"/>
      <c r="K535" s="908"/>
      <c r="L535" s="897"/>
      <c r="M535" s="942"/>
      <c r="N535" s="907"/>
      <c r="O535" s="908"/>
      <c r="P535" s="908"/>
      <c r="Q535" s="897"/>
      <c r="R535" s="942"/>
      <c r="S535" s="907"/>
      <c r="T535" s="908"/>
      <c r="U535" s="908"/>
      <c r="V535" s="897"/>
      <c r="W535" s="897"/>
      <c r="X535" s="897"/>
      <c r="Y535" s="897"/>
      <c r="Z535" s="897"/>
    </row>
    <row r="536" spans="1:26" ht="12.75" customHeight="1">
      <c r="A536" s="935"/>
      <c r="B536" s="897"/>
      <c r="C536" s="942"/>
      <c r="D536" s="907"/>
      <c r="E536" s="908"/>
      <c r="F536" s="908"/>
      <c r="G536" s="898"/>
      <c r="H536" s="942"/>
      <c r="I536" s="907"/>
      <c r="J536" s="908"/>
      <c r="K536" s="908"/>
      <c r="L536" s="897"/>
      <c r="M536" s="942"/>
      <c r="N536" s="907"/>
      <c r="O536" s="908"/>
      <c r="P536" s="908"/>
      <c r="Q536" s="897"/>
      <c r="R536" s="942"/>
      <c r="S536" s="907"/>
      <c r="T536" s="908"/>
      <c r="U536" s="908"/>
      <c r="V536" s="897"/>
      <c r="W536" s="897"/>
      <c r="X536" s="897"/>
      <c r="Y536" s="897"/>
      <c r="Z536" s="897"/>
    </row>
    <row r="537" spans="1:26" ht="12.75" customHeight="1">
      <c r="A537" s="935"/>
      <c r="B537" s="897"/>
      <c r="C537" s="942"/>
      <c r="D537" s="907"/>
      <c r="E537" s="908"/>
      <c r="F537" s="908"/>
      <c r="G537" s="898"/>
      <c r="H537" s="942"/>
      <c r="I537" s="907"/>
      <c r="J537" s="908"/>
      <c r="K537" s="908"/>
      <c r="L537" s="897"/>
      <c r="M537" s="942"/>
      <c r="N537" s="907"/>
      <c r="O537" s="908"/>
      <c r="P537" s="908"/>
      <c r="Q537" s="897"/>
      <c r="R537" s="942"/>
      <c r="S537" s="907"/>
      <c r="T537" s="908"/>
      <c r="U537" s="908"/>
      <c r="V537" s="897"/>
      <c r="W537" s="897"/>
      <c r="X537" s="897"/>
      <c r="Y537" s="897"/>
      <c r="Z537" s="897"/>
    </row>
    <row r="538" spans="1:26" ht="12.75" customHeight="1">
      <c r="A538" s="935"/>
      <c r="B538" s="897"/>
      <c r="C538" s="942"/>
      <c r="D538" s="907"/>
      <c r="E538" s="908"/>
      <c r="F538" s="908"/>
      <c r="G538" s="898"/>
      <c r="H538" s="942"/>
      <c r="I538" s="907"/>
      <c r="J538" s="908"/>
      <c r="K538" s="908"/>
      <c r="L538" s="897"/>
      <c r="M538" s="942"/>
      <c r="N538" s="907"/>
      <c r="O538" s="908"/>
      <c r="P538" s="908"/>
      <c r="Q538" s="897"/>
      <c r="R538" s="942"/>
      <c r="S538" s="907"/>
      <c r="T538" s="908"/>
      <c r="U538" s="908"/>
      <c r="V538" s="897"/>
      <c r="W538" s="897"/>
      <c r="X538" s="897"/>
      <c r="Y538" s="897"/>
      <c r="Z538" s="897"/>
    </row>
    <row r="539" spans="1:26" ht="12.75" customHeight="1">
      <c r="A539" s="935"/>
      <c r="B539" s="897"/>
      <c r="C539" s="942"/>
      <c r="D539" s="907"/>
      <c r="E539" s="908"/>
      <c r="F539" s="908"/>
      <c r="G539" s="898"/>
      <c r="H539" s="942"/>
      <c r="I539" s="907"/>
      <c r="J539" s="908"/>
      <c r="K539" s="908"/>
      <c r="L539" s="897"/>
      <c r="M539" s="942"/>
      <c r="N539" s="907"/>
      <c r="O539" s="908"/>
      <c r="P539" s="908"/>
      <c r="Q539" s="897"/>
      <c r="R539" s="942"/>
      <c r="S539" s="907"/>
      <c r="T539" s="908"/>
      <c r="U539" s="908"/>
      <c r="V539" s="897"/>
      <c r="W539" s="897"/>
      <c r="X539" s="897"/>
      <c r="Y539" s="897"/>
      <c r="Z539" s="897"/>
    </row>
    <row r="540" spans="1:26" ht="12.75" customHeight="1">
      <c r="A540" s="935"/>
      <c r="B540" s="897"/>
      <c r="C540" s="942"/>
      <c r="D540" s="907"/>
      <c r="E540" s="908"/>
      <c r="F540" s="908"/>
      <c r="G540" s="898"/>
      <c r="H540" s="942"/>
      <c r="I540" s="907"/>
      <c r="J540" s="908"/>
      <c r="K540" s="908"/>
      <c r="L540" s="897"/>
      <c r="M540" s="942"/>
      <c r="N540" s="907"/>
      <c r="O540" s="908"/>
      <c r="P540" s="908"/>
      <c r="Q540" s="897"/>
      <c r="R540" s="942"/>
      <c r="S540" s="907"/>
      <c r="T540" s="908"/>
      <c r="U540" s="908"/>
      <c r="V540" s="897"/>
      <c r="W540" s="897"/>
      <c r="X540" s="897"/>
      <c r="Y540" s="897"/>
      <c r="Z540" s="897"/>
    </row>
    <row r="541" spans="1:26" ht="12.75" customHeight="1">
      <c r="A541" s="935"/>
      <c r="B541" s="897"/>
      <c r="C541" s="942"/>
      <c r="D541" s="907"/>
      <c r="E541" s="908"/>
      <c r="F541" s="908"/>
      <c r="G541" s="898"/>
      <c r="H541" s="942"/>
      <c r="I541" s="907"/>
      <c r="J541" s="908"/>
      <c r="K541" s="908"/>
      <c r="L541" s="897"/>
      <c r="M541" s="942"/>
      <c r="N541" s="907"/>
      <c r="O541" s="908"/>
      <c r="P541" s="908"/>
      <c r="Q541" s="897"/>
      <c r="R541" s="942"/>
      <c r="S541" s="907"/>
      <c r="T541" s="908"/>
      <c r="U541" s="908"/>
      <c r="V541" s="897"/>
      <c r="W541" s="897"/>
      <c r="X541" s="897"/>
      <c r="Y541" s="897"/>
      <c r="Z541" s="897"/>
    </row>
    <row r="542" spans="1:26" ht="12.75" customHeight="1">
      <c r="A542" s="935"/>
      <c r="B542" s="897"/>
      <c r="C542" s="942"/>
      <c r="D542" s="907"/>
      <c r="E542" s="908"/>
      <c r="F542" s="908"/>
      <c r="G542" s="898"/>
      <c r="H542" s="942"/>
      <c r="I542" s="907"/>
      <c r="J542" s="908"/>
      <c r="K542" s="908"/>
      <c r="L542" s="897"/>
      <c r="M542" s="942"/>
      <c r="N542" s="907"/>
      <c r="O542" s="908"/>
      <c r="P542" s="908"/>
      <c r="Q542" s="897"/>
      <c r="R542" s="942"/>
      <c r="S542" s="907"/>
      <c r="T542" s="908"/>
      <c r="U542" s="908"/>
      <c r="V542" s="897"/>
      <c r="W542" s="897"/>
      <c r="X542" s="897"/>
      <c r="Y542" s="897"/>
      <c r="Z542" s="897"/>
    </row>
    <row r="543" spans="1:26" ht="12.75" customHeight="1">
      <c r="A543" s="935"/>
      <c r="B543" s="897"/>
      <c r="C543" s="942"/>
      <c r="D543" s="907"/>
      <c r="E543" s="908"/>
      <c r="F543" s="908"/>
      <c r="G543" s="898"/>
      <c r="H543" s="942"/>
      <c r="I543" s="907"/>
      <c r="J543" s="908"/>
      <c r="K543" s="908"/>
      <c r="L543" s="897"/>
      <c r="M543" s="942"/>
      <c r="N543" s="907"/>
      <c r="O543" s="908"/>
      <c r="P543" s="908"/>
      <c r="Q543" s="897"/>
      <c r="R543" s="942"/>
      <c r="S543" s="907"/>
      <c r="T543" s="908"/>
      <c r="U543" s="908"/>
      <c r="V543" s="897"/>
      <c r="W543" s="897"/>
      <c r="X543" s="897"/>
      <c r="Y543" s="897"/>
      <c r="Z543" s="897"/>
    </row>
    <row r="544" spans="1:26" ht="12.75" customHeight="1">
      <c r="A544" s="935"/>
      <c r="B544" s="897"/>
      <c r="C544" s="942"/>
      <c r="D544" s="907"/>
      <c r="E544" s="908"/>
      <c r="F544" s="908"/>
      <c r="G544" s="898"/>
      <c r="H544" s="942"/>
      <c r="I544" s="907"/>
      <c r="J544" s="908"/>
      <c r="K544" s="908"/>
      <c r="L544" s="897"/>
      <c r="M544" s="942"/>
      <c r="N544" s="907"/>
      <c r="O544" s="908"/>
      <c r="P544" s="908"/>
      <c r="Q544" s="897"/>
      <c r="R544" s="942"/>
      <c r="S544" s="907"/>
      <c r="T544" s="908"/>
      <c r="U544" s="908"/>
      <c r="V544" s="897"/>
      <c r="W544" s="897"/>
      <c r="X544" s="897"/>
      <c r="Y544" s="897"/>
      <c r="Z544" s="897"/>
    </row>
    <row r="545" spans="1:26" ht="12.75" customHeight="1">
      <c r="A545" s="935"/>
      <c r="B545" s="897"/>
      <c r="C545" s="942"/>
      <c r="D545" s="907"/>
      <c r="E545" s="908"/>
      <c r="F545" s="908"/>
      <c r="G545" s="898"/>
      <c r="H545" s="942"/>
      <c r="I545" s="907"/>
      <c r="J545" s="908"/>
      <c r="K545" s="908"/>
      <c r="L545" s="897"/>
      <c r="M545" s="942"/>
      <c r="N545" s="907"/>
      <c r="O545" s="908"/>
      <c r="P545" s="908"/>
      <c r="Q545" s="897"/>
      <c r="R545" s="942"/>
      <c r="S545" s="907"/>
      <c r="T545" s="908"/>
      <c r="U545" s="908"/>
      <c r="V545" s="897"/>
      <c r="W545" s="897"/>
      <c r="X545" s="897"/>
      <c r="Y545" s="897"/>
      <c r="Z545" s="897"/>
    </row>
    <row r="546" spans="1:26" ht="12.75" customHeight="1">
      <c r="A546" s="935"/>
      <c r="B546" s="897"/>
      <c r="C546" s="942"/>
      <c r="D546" s="907"/>
      <c r="E546" s="908"/>
      <c r="F546" s="908"/>
      <c r="G546" s="898"/>
      <c r="H546" s="942"/>
      <c r="I546" s="907"/>
      <c r="J546" s="908"/>
      <c r="K546" s="908"/>
      <c r="L546" s="897"/>
      <c r="M546" s="942"/>
      <c r="N546" s="907"/>
      <c r="O546" s="908"/>
      <c r="P546" s="908"/>
      <c r="Q546" s="897"/>
      <c r="R546" s="942"/>
      <c r="S546" s="907"/>
      <c r="T546" s="908"/>
      <c r="U546" s="908"/>
      <c r="V546" s="897"/>
      <c r="W546" s="897"/>
      <c r="X546" s="897"/>
      <c r="Y546" s="897"/>
      <c r="Z546" s="897"/>
    </row>
    <row r="547" spans="1:26" ht="12.75" customHeight="1">
      <c r="A547" s="935"/>
      <c r="B547" s="897"/>
      <c r="C547" s="942"/>
      <c r="D547" s="907"/>
      <c r="E547" s="908"/>
      <c r="F547" s="908"/>
      <c r="G547" s="898"/>
      <c r="H547" s="942"/>
      <c r="I547" s="907"/>
      <c r="J547" s="908"/>
      <c r="K547" s="908"/>
      <c r="L547" s="897"/>
      <c r="M547" s="942"/>
      <c r="N547" s="907"/>
      <c r="O547" s="908"/>
      <c r="P547" s="908"/>
      <c r="Q547" s="897"/>
      <c r="R547" s="942"/>
      <c r="S547" s="907"/>
      <c r="T547" s="908"/>
      <c r="U547" s="908"/>
      <c r="V547" s="897"/>
      <c r="W547" s="897"/>
      <c r="X547" s="897"/>
      <c r="Y547" s="897"/>
      <c r="Z547" s="897"/>
    </row>
    <row r="548" spans="1:26" ht="12.75" customHeight="1">
      <c r="A548" s="935"/>
      <c r="B548" s="897"/>
      <c r="C548" s="942"/>
      <c r="D548" s="907"/>
      <c r="E548" s="908"/>
      <c r="F548" s="908"/>
      <c r="G548" s="898"/>
      <c r="H548" s="942"/>
      <c r="I548" s="907"/>
      <c r="J548" s="908"/>
      <c r="K548" s="908"/>
      <c r="L548" s="897"/>
      <c r="M548" s="942"/>
      <c r="N548" s="907"/>
      <c r="O548" s="908"/>
      <c r="P548" s="908"/>
      <c r="Q548" s="897"/>
      <c r="R548" s="942"/>
      <c r="S548" s="907"/>
      <c r="T548" s="908"/>
      <c r="U548" s="908"/>
      <c r="V548" s="897"/>
      <c r="W548" s="897"/>
      <c r="X548" s="897"/>
      <c r="Y548" s="897"/>
      <c r="Z548" s="897"/>
    </row>
    <row r="549" spans="1:26" ht="12.75" customHeight="1">
      <c r="A549" s="935"/>
      <c r="B549" s="897"/>
      <c r="C549" s="942"/>
      <c r="D549" s="907"/>
      <c r="E549" s="908"/>
      <c r="F549" s="908"/>
      <c r="G549" s="898"/>
      <c r="H549" s="942"/>
      <c r="I549" s="907"/>
      <c r="J549" s="908"/>
      <c r="K549" s="908"/>
      <c r="L549" s="897"/>
      <c r="M549" s="942"/>
      <c r="N549" s="907"/>
      <c r="O549" s="908"/>
      <c r="P549" s="908"/>
      <c r="Q549" s="897"/>
      <c r="R549" s="942"/>
      <c r="S549" s="907"/>
      <c r="T549" s="908"/>
      <c r="U549" s="908"/>
      <c r="V549" s="897"/>
      <c r="W549" s="897"/>
      <c r="X549" s="897"/>
      <c r="Y549" s="897"/>
      <c r="Z549" s="897"/>
    </row>
    <row r="550" spans="1:26" ht="12.75" customHeight="1">
      <c r="A550" s="935"/>
      <c r="B550" s="897"/>
      <c r="C550" s="942"/>
      <c r="D550" s="907"/>
      <c r="E550" s="908"/>
      <c r="F550" s="908"/>
      <c r="G550" s="898"/>
      <c r="H550" s="942"/>
      <c r="I550" s="907"/>
      <c r="J550" s="908"/>
      <c r="K550" s="908"/>
      <c r="L550" s="897"/>
      <c r="M550" s="942"/>
      <c r="N550" s="907"/>
      <c r="O550" s="908"/>
      <c r="P550" s="908"/>
      <c r="Q550" s="897"/>
      <c r="R550" s="942"/>
      <c r="S550" s="907"/>
      <c r="T550" s="908"/>
      <c r="U550" s="908"/>
      <c r="V550" s="897"/>
      <c r="W550" s="897"/>
      <c r="X550" s="897"/>
      <c r="Y550" s="897"/>
      <c r="Z550" s="897"/>
    </row>
    <row r="551" spans="1:26" ht="12.75" customHeight="1">
      <c r="A551" s="935"/>
      <c r="B551" s="897"/>
      <c r="C551" s="942"/>
      <c r="D551" s="907"/>
      <c r="E551" s="908"/>
      <c r="F551" s="908"/>
      <c r="G551" s="898"/>
      <c r="H551" s="942"/>
      <c r="I551" s="907"/>
      <c r="J551" s="908"/>
      <c r="K551" s="908"/>
      <c r="L551" s="897"/>
      <c r="M551" s="942"/>
      <c r="N551" s="907"/>
      <c r="O551" s="908"/>
      <c r="P551" s="908"/>
      <c r="Q551" s="897"/>
      <c r="R551" s="942"/>
      <c r="S551" s="907"/>
      <c r="T551" s="908"/>
      <c r="U551" s="908"/>
      <c r="V551" s="897"/>
      <c r="W551" s="897"/>
      <c r="X551" s="897"/>
      <c r="Y551" s="897"/>
      <c r="Z551" s="897"/>
    </row>
    <row r="552" spans="1:26" ht="12.75" customHeight="1">
      <c r="A552" s="935"/>
      <c r="B552" s="897"/>
      <c r="C552" s="942"/>
      <c r="D552" s="907"/>
      <c r="E552" s="908"/>
      <c r="F552" s="908"/>
      <c r="G552" s="898"/>
      <c r="H552" s="942"/>
      <c r="I552" s="907"/>
      <c r="J552" s="908"/>
      <c r="K552" s="908"/>
      <c r="L552" s="897"/>
      <c r="M552" s="942"/>
      <c r="N552" s="907"/>
      <c r="O552" s="908"/>
      <c r="P552" s="908"/>
      <c r="Q552" s="897"/>
      <c r="R552" s="942"/>
      <c r="S552" s="907"/>
      <c r="T552" s="908"/>
      <c r="U552" s="908"/>
      <c r="V552" s="897"/>
      <c r="W552" s="897"/>
      <c r="X552" s="897"/>
      <c r="Y552" s="897"/>
      <c r="Z552" s="897"/>
    </row>
    <row r="553" spans="1:26" ht="12.75" customHeight="1">
      <c r="A553" s="935"/>
      <c r="B553" s="897"/>
      <c r="C553" s="942"/>
      <c r="D553" s="907"/>
      <c r="E553" s="908"/>
      <c r="F553" s="908"/>
      <c r="G553" s="898"/>
      <c r="H553" s="942"/>
      <c r="I553" s="907"/>
      <c r="J553" s="908"/>
      <c r="K553" s="908"/>
      <c r="L553" s="897"/>
      <c r="M553" s="942"/>
      <c r="N553" s="907"/>
      <c r="O553" s="908"/>
      <c r="P553" s="908"/>
      <c r="Q553" s="897"/>
      <c r="R553" s="942"/>
      <c r="S553" s="907"/>
      <c r="T553" s="908"/>
      <c r="U553" s="908"/>
      <c r="V553" s="897"/>
      <c r="W553" s="897"/>
      <c r="X553" s="897"/>
      <c r="Y553" s="897"/>
      <c r="Z553" s="897"/>
    </row>
    <row r="554" spans="1:26" ht="12.75" customHeight="1">
      <c r="A554" s="935"/>
      <c r="B554" s="897"/>
      <c r="C554" s="942"/>
      <c r="D554" s="907"/>
      <c r="E554" s="908"/>
      <c r="F554" s="908"/>
      <c r="G554" s="898"/>
      <c r="H554" s="942"/>
      <c r="I554" s="907"/>
      <c r="J554" s="908"/>
      <c r="K554" s="908"/>
      <c r="L554" s="897"/>
      <c r="M554" s="942"/>
      <c r="N554" s="907"/>
      <c r="O554" s="908"/>
      <c r="P554" s="908"/>
      <c r="Q554" s="897"/>
      <c r="R554" s="942"/>
      <c r="S554" s="907"/>
      <c r="T554" s="908"/>
      <c r="U554" s="908"/>
      <c r="V554" s="897"/>
      <c r="W554" s="897"/>
      <c r="X554" s="897"/>
      <c r="Y554" s="897"/>
      <c r="Z554" s="897"/>
    </row>
    <row r="555" spans="1:26" ht="12.75" customHeight="1">
      <c r="A555" s="935"/>
      <c r="B555" s="897"/>
      <c r="C555" s="942"/>
      <c r="D555" s="907"/>
      <c r="E555" s="908"/>
      <c r="F555" s="908"/>
      <c r="G555" s="898"/>
      <c r="H555" s="942"/>
      <c r="I555" s="907"/>
      <c r="J555" s="908"/>
      <c r="K555" s="908"/>
      <c r="L555" s="897"/>
      <c r="M555" s="942"/>
      <c r="N555" s="907"/>
      <c r="O555" s="908"/>
      <c r="P555" s="908"/>
      <c r="Q555" s="897"/>
      <c r="R555" s="942"/>
      <c r="S555" s="907"/>
      <c r="T555" s="908"/>
      <c r="U555" s="908"/>
      <c r="V555" s="897"/>
      <c r="W555" s="897"/>
      <c r="X555" s="897"/>
      <c r="Y555" s="897"/>
      <c r="Z555" s="897"/>
    </row>
    <row r="556" spans="1:26" ht="12.75" customHeight="1">
      <c r="A556" s="935"/>
      <c r="B556" s="897"/>
      <c r="C556" s="942"/>
      <c r="D556" s="907"/>
      <c r="E556" s="908"/>
      <c r="F556" s="908"/>
      <c r="G556" s="898"/>
      <c r="H556" s="942"/>
      <c r="I556" s="907"/>
      <c r="J556" s="908"/>
      <c r="K556" s="908"/>
      <c r="L556" s="897"/>
      <c r="M556" s="942"/>
      <c r="N556" s="907"/>
      <c r="O556" s="908"/>
      <c r="P556" s="908"/>
      <c r="Q556" s="897"/>
      <c r="R556" s="942"/>
      <c r="S556" s="907"/>
      <c r="T556" s="908"/>
      <c r="U556" s="908"/>
      <c r="V556" s="897"/>
      <c r="W556" s="897"/>
      <c r="X556" s="897"/>
      <c r="Y556" s="897"/>
      <c r="Z556" s="897"/>
    </row>
    <row r="557" spans="1:26" ht="12.75" customHeight="1">
      <c r="A557" s="935"/>
      <c r="B557" s="897"/>
      <c r="C557" s="942"/>
      <c r="D557" s="907"/>
      <c r="E557" s="908"/>
      <c r="F557" s="908"/>
      <c r="G557" s="898"/>
      <c r="H557" s="942"/>
      <c r="I557" s="907"/>
      <c r="J557" s="908"/>
      <c r="K557" s="908"/>
      <c r="L557" s="897"/>
      <c r="M557" s="942"/>
      <c r="N557" s="907"/>
      <c r="O557" s="908"/>
      <c r="P557" s="908"/>
      <c r="Q557" s="897"/>
      <c r="R557" s="942"/>
      <c r="S557" s="907"/>
      <c r="T557" s="908"/>
      <c r="U557" s="908"/>
      <c r="V557" s="897"/>
      <c r="W557" s="897"/>
      <c r="X557" s="897"/>
      <c r="Y557" s="897"/>
      <c r="Z557" s="897"/>
    </row>
    <row r="558" spans="1:26" ht="12.75" customHeight="1">
      <c r="A558" s="935"/>
      <c r="B558" s="897"/>
      <c r="C558" s="942"/>
      <c r="D558" s="907"/>
      <c r="E558" s="908"/>
      <c r="F558" s="908"/>
      <c r="G558" s="898"/>
      <c r="H558" s="942"/>
      <c r="I558" s="907"/>
      <c r="J558" s="908"/>
      <c r="K558" s="908"/>
      <c r="L558" s="897"/>
      <c r="M558" s="942"/>
      <c r="N558" s="907"/>
      <c r="O558" s="908"/>
      <c r="P558" s="908"/>
      <c r="Q558" s="897"/>
      <c r="R558" s="942"/>
      <c r="S558" s="907"/>
      <c r="T558" s="908"/>
      <c r="U558" s="908"/>
      <c r="V558" s="897"/>
      <c r="W558" s="897"/>
      <c r="X558" s="897"/>
      <c r="Y558" s="897"/>
      <c r="Z558" s="897"/>
    </row>
    <row r="559" spans="1:26" ht="12.75" customHeight="1">
      <c r="A559" s="935"/>
      <c r="B559" s="897"/>
      <c r="C559" s="942"/>
      <c r="D559" s="907"/>
      <c r="E559" s="908"/>
      <c r="F559" s="908"/>
      <c r="G559" s="898"/>
      <c r="H559" s="942"/>
      <c r="I559" s="907"/>
      <c r="J559" s="908"/>
      <c r="K559" s="908"/>
      <c r="L559" s="897"/>
      <c r="M559" s="942"/>
      <c r="N559" s="907"/>
      <c r="O559" s="908"/>
      <c r="P559" s="908"/>
      <c r="Q559" s="897"/>
      <c r="R559" s="942"/>
      <c r="S559" s="907"/>
      <c r="T559" s="908"/>
      <c r="U559" s="908"/>
      <c r="V559" s="897"/>
      <c r="W559" s="897"/>
      <c r="X559" s="897"/>
      <c r="Y559" s="897"/>
      <c r="Z559" s="897"/>
    </row>
    <row r="560" spans="1:26" ht="12.75" customHeight="1">
      <c r="A560" s="935"/>
      <c r="B560" s="897"/>
      <c r="C560" s="942"/>
      <c r="D560" s="907"/>
      <c r="E560" s="908"/>
      <c r="F560" s="908"/>
      <c r="G560" s="898"/>
      <c r="H560" s="942"/>
      <c r="I560" s="907"/>
      <c r="J560" s="908"/>
      <c r="K560" s="908"/>
      <c r="L560" s="897"/>
      <c r="M560" s="942"/>
      <c r="N560" s="907"/>
      <c r="O560" s="908"/>
      <c r="P560" s="908"/>
      <c r="Q560" s="897"/>
      <c r="R560" s="942"/>
      <c r="S560" s="907"/>
      <c r="T560" s="908"/>
      <c r="U560" s="908"/>
      <c r="V560" s="897"/>
      <c r="W560" s="897"/>
      <c r="X560" s="897"/>
      <c r="Y560" s="897"/>
      <c r="Z560" s="897"/>
    </row>
    <row r="561" spans="1:26" ht="12.75" customHeight="1">
      <c r="A561" s="935"/>
      <c r="B561" s="897"/>
      <c r="C561" s="942"/>
      <c r="D561" s="907"/>
      <c r="E561" s="908"/>
      <c r="F561" s="908"/>
      <c r="G561" s="898"/>
      <c r="H561" s="942"/>
      <c r="I561" s="907"/>
      <c r="J561" s="908"/>
      <c r="K561" s="908"/>
      <c r="L561" s="897"/>
      <c r="M561" s="942"/>
      <c r="N561" s="907"/>
      <c r="O561" s="908"/>
      <c r="P561" s="908"/>
      <c r="Q561" s="897"/>
      <c r="R561" s="942"/>
      <c r="S561" s="907"/>
      <c r="T561" s="908"/>
      <c r="U561" s="908"/>
      <c r="V561" s="897"/>
      <c r="W561" s="897"/>
      <c r="X561" s="897"/>
      <c r="Y561" s="897"/>
      <c r="Z561" s="897"/>
    </row>
    <row r="562" spans="1:26" ht="12.75" customHeight="1">
      <c r="A562" s="935"/>
      <c r="B562" s="897"/>
      <c r="C562" s="942"/>
      <c r="D562" s="907"/>
      <c r="E562" s="908"/>
      <c r="F562" s="908"/>
      <c r="G562" s="898"/>
      <c r="H562" s="942"/>
      <c r="I562" s="907"/>
      <c r="J562" s="908"/>
      <c r="K562" s="908"/>
      <c r="L562" s="897"/>
      <c r="M562" s="942"/>
      <c r="N562" s="907"/>
      <c r="O562" s="908"/>
      <c r="P562" s="908"/>
      <c r="Q562" s="897"/>
      <c r="R562" s="942"/>
      <c r="S562" s="907"/>
      <c r="T562" s="908"/>
      <c r="U562" s="908"/>
      <c r="V562" s="897"/>
      <c r="W562" s="897"/>
      <c r="X562" s="897"/>
      <c r="Y562" s="897"/>
      <c r="Z562" s="897"/>
    </row>
    <row r="563" spans="1:26" ht="12.75" customHeight="1">
      <c r="A563" s="935"/>
      <c r="B563" s="897"/>
      <c r="C563" s="942"/>
      <c r="D563" s="907"/>
      <c r="E563" s="908"/>
      <c r="F563" s="908"/>
      <c r="G563" s="898"/>
      <c r="H563" s="942"/>
      <c r="I563" s="907"/>
      <c r="J563" s="908"/>
      <c r="K563" s="908"/>
      <c r="L563" s="897"/>
      <c r="M563" s="942"/>
      <c r="N563" s="907"/>
      <c r="O563" s="908"/>
      <c r="P563" s="908"/>
      <c r="Q563" s="897"/>
      <c r="R563" s="942"/>
      <c r="S563" s="907"/>
      <c r="T563" s="908"/>
      <c r="U563" s="908"/>
      <c r="V563" s="897"/>
      <c r="W563" s="897"/>
      <c r="X563" s="897"/>
      <c r="Y563" s="897"/>
      <c r="Z563" s="897"/>
    </row>
    <row r="564" spans="1:26" ht="12.75" customHeight="1">
      <c r="A564" s="935"/>
      <c r="B564" s="897"/>
      <c r="C564" s="942"/>
      <c r="D564" s="907"/>
      <c r="E564" s="908"/>
      <c r="F564" s="908"/>
      <c r="G564" s="898"/>
      <c r="H564" s="942"/>
      <c r="I564" s="907"/>
      <c r="J564" s="908"/>
      <c r="K564" s="908"/>
      <c r="L564" s="897"/>
      <c r="M564" s="942"/>
      <c r="N564" s="907"/>
      <c r="O564" s="908"/>
      <c r="P564" s="908"/>
      <c r="Q564" s="897"/>
      <c r="R564" s="942"/>
      <c r="S564" s="907"/>
      <c r="T564" s="908"/>
      <c r="U564" s="908"/>
      <c r="V564" s="897"/>
      <c r="W564" s="897"/>
      <c r="X564" s="897"/>
      <c r="Y564" s="897"/>
      <c r="Z564" s="897"/>
    </row>
    <row r="565" spans="1:26" ht="12.75" customHeight="1">
      <c r="A565" s="935"/>
      <c r="B565" s="897"/>
      <c r="C565" s="942"/>
      <c r="D565" s="907"/>
      <c r="E565" s="908"/>
      <c r="F565" s="908"/>
      <c r="G565" s="898"/>
      <c r="H565" s="942"/>
      <c r="I565" s="907"/>
      <c r="J565" s="908"/>
      <c r="K565" s="908"/>
      <c r="L565" s="897"/>
      <c r="M565" s="942"/>
      <c r="N565" s="907"/>
      <c r="O565" s="908"/>
      <c r="P565" s="908"/>
      <c r="Q565" s="897"/>
      <c r="R565" s="942"/>
      <c r="S565" s="907"/>
      <c r="T565" s="908"/>
      <c r="U565" s="908"/>
      <c r="V565" s="897"/>
      <c r="W565" s="897"/>
      <c r="X565" s="897"/>
      <c r="Y565" s="897"/>
      <c r="Z565" s="897"/>
    </row>
    <row r="566" spans="1:26" ht="12.75" customHeight="1">
      <c r="A566" s="935"/>
      <c r="B566" s="897"/>
      <c r="C566" s="942"/>
      <c r="D566" s="907"/>
      <c r="E566" s="908"/>
      <c r="F566" s="908"/>
      <c r="G566" s="898"/>
      <c r="H566" s="942"/>
      <c r="I566" s="907"/>
      <c r="J566" s="908"/>
      <c r="K566" s="908"/>
      <c r="L566" s="897"/>
      <c r="M566" s="942"/>
      <c r="N566" s="907"/>
      <c r="O566" s="908"/>
      <c r="P566" s="908"/>
      <c r="Q566" s="897"/>
      <c r="R566" s="942"/>
      <c r="S566" s="907"/>
      <c r="T566" s="908"/>
      <c r="U566" s="908"/>
      <c r="V566" s="897"/>
      <c r="W566" s="897"/>
      <c r="X566" s="897"/>
      <c r="Y566" s="897"/>
      <c r="Z566" s="897"/>
    </row>
    <row r="567" spans="1:26" ht="12.75" customHeight="1">
      <c r="A567" s="935"/>
      <c r="B567" s="897"/>
      <c r="C567" s="942"/>
      <c r="D567" s="907"/>
      <c r="E567" s="908"/>
      <c r="F567" s="908"/>
      <c r="G567" s="898"/>
      <c r="H567" s="942"/>
      <c r="I567" s="907"/>
      <c r="J567" s="908"/>
      <c r="K567" s="908"/>
      <c r="L567" s="897"/>
      <c r="M567" s="942"/>
      <c r="N567" s="907"/>
      <c r="O567" s="908"/>
      <c r="P567" s="908"/>
      <c r="Q567" s="897"/>
      <c r="R567" s="942"/>
      <c r="S567" s="907"/>
      <c r="T567" s="908"/>
      <c r="U567" s="908"/>
      <c r="V567" s="897"/>
      <c r="W567" s="897"/>
      <c r="X567" s="897"/>
      <c r="Y567" s="897"/>
      <c r="Z567" s="897"/>
    </row>
    <row r="568" spans="1:26" ht="12.75" customHeight="1">
      <c r="A568" s="935"/>
      <c r="B568" s="897"/>
      <c r="C568" s="942"/>
      <c r="D568" s="907"/>
      <c r="E568" s="908"/>
      <c r="F568" s="908"/>
      <c r="G568" s="898"/>
      <c r="H568" s="942"/>
      <c r="I568" s="907"/>
      <c r="J568" s="908"/>
      <c r="K568" s="908"/>
      <c r="L568" s="897"/>
      <c r="M568" s="942"/>
      <c r="N568" s="907"/>
      <c r="O568" s="908"/>
      <c r="P568" s="908"/>
      <c r="Q568" s="897"/>
      <c r="R568" s="942"/>
      <c r="S568" s="907"/>
      <c r="T568" s="908"/>
      <c r="U568" s="908"/>
      <c r="V568" s="897"/>
      <c r="W568" s="897"/>
      <c r="X568" s="897"/>
      <c r="Y568" s="897"/>
      <c r="Z568" s="897"/>
    </row>
    <row r="569" spans="1:26" ht="12.75" customHeight="1">
      <c r="A569" s="935"/>
      <c r="B569" s="897"/>
      <c r="C569" s="942"/>
      <c r="D569" s="907"/>
      <c r="E569" s="908"/>
      <c r="F569" s="908"/>
      <c r="G569" s="898"/>
      <c r="H569" s="942"/>
      <c r="I569" s="907"/>
      <c r="J569" s="908"/>
      <c r="K569" s="908"/>
      <c r="L569" s="897"/>
      <c r="M569" s="942"/>
      <c r="N569" s="907"/>
      <c r="O569" s="908"/>
      <c r="P569" s="908"/>
      <c r="Q569" s="897"/>
      <c r="R569" s="942"/>
      <c r="S569" s="907"/>
      <c r="T569" s="908"/>
      <c r="U569" s="908"/>
      <c r="V569" s="897"/>
      <c r="W569" s="897"/>
      <c r="X569" s="897"/>
      <c r="Y569" s="897"/>
      <c r="Z569" s="897"/>
    </row>
    <row r="570" spans="1:26" ht="12.75" customHeight="1">
      <c r="A570" s="935"/>
      <c r="B570" s="897"/>
      <c r="C570" s="942"/>
      <c r="D570" s="907"/>
      <c r="E570" s="908"/>
      <c r="F570" s="908"/>
      <c r="G570" s="898"/>
      <c r="H570" s="942"/>
      <c r="I570" s="907"/>
      <c r="J570" s="908"/>
      <c r="K570" s="908"/>
      <c r="L570" s="897"/>
      <c r="M570" s="942"/>
      <c r="N570" s="907"/>
      <c r="O570" s="908"/>
      <c r="P570" s="908"/>
      <c r="Q570" s="897"/>
      <c r="R570" s="942"/>
      <c r="S570" s="907"/>
      <c r="T570" s="908"/>
      <c r="U570" s="908"/>
      <c r="V570" s="897"/>
      <c r="W570" s="897"/>
      <c r="X570" s="897"/>
      <c r="Y570" s="897"/>
      <c r="Z570" s="897"/>
    </row>
    <row r="571" spans="1:26" ht="12.75" customHeight="1">
      <c r="A571" s="935"/>
      <c r="B571" s="897"/>
      <c r="C571" s="942"/>
      <c r="D571" s="907"/>
      <c r="E571" s="908"/>
      <c r="F571" s="908"/>
      <c r="G571" s="898"/>
      <c r="H571" s="942"/>
      <c r="I571" s="907"/>
      <c r="J571" s="908"/>
      <c r="K571" s="908"/>
      <c r="L571" s="897"/>
      <c r="M571" s="942"/>
      <c r="N571" s="907"/>
      <c r="O571" s="908"/>
      <c r="P571" s="908"/>
      <c r="Q571" s="897"/>
      <c r="R571" s="942"/>
      <c r="S571" s="907"/>
      <c r="T571" s="908"/>
      <c r="U571" s="908"/>
      <c r="V571" s="897"/>
      <c r="W571" s="897"/>
      <c r="X571" s="897"/>
      <c r="Y571" s="897"/>
      <c r="Z571" s="897"/>
    </row>
    <row r="572" spans="1:26" ht="12.75" customHeight="1">
      <c r="A572" s="935"/>
      <c r="B572" s="897"/>
      <c r="C572" s="942"/>
      <c r="D572" s="907"/>
      <c r="E572" s="908"/>
      <c r="F572" s="908"/>
      <c r="G572" s="898"/>
      <c r="H572" s="942"/>
      <c r="I572" s="907"/>
      <c r="J572" s="908"/>
      <c r="K572" s="908"/>
      <c r="L572" s="897"/>
      <c r="M572" s="942"/>
      <c r="N572" s="907"/>
      <c r="O572" s="908"/>
      <c r="P572" s="908"/>
      <c r="Q572" s="897"/>
      <c r="R572" s="942"/>
      <c r="S572" s="907"/>
      <c r="T572" s="908"/>
      <c r="U572" s="908"/>
      <c r="V572" s="897"/>
      <c r="W572" s="897"/>
      <c r="X572" s="897"/>
      <c r="Y572" s="897"/>
      <c r="Z572" s="897"/>
    </row>
    <row r="573" spans="1:26" ht="12.75" customHeight="1">
      <c r="A573" s="935"/>
      <c r="B573" s="897"/>
      <c r="C573" s="942"/>
      <c r="D573" s="907"/>
      <c r="E573" s="908"/>
      <c r="F573" s="908"/>
      <c r="G573" s="898"/>
      <c r="H573" s="942"/>
      <c r="I573" s="907"/>
      <c r="J573" s="908"/>
      <c r="K573" s="908"/>
      <c r="L573" s="897"/>
      <c r="M573" s="942"/>
      <c r="N573" s="907"/>
      <c r="O573" s="908"/>
      <c r="P573" s="908"/>
      <c r="Q573" s="897"/>
      <c r="R573" s="942"/>
      <c r="S573" s="907"/>
      <c r="T573" s="908"/>
      <c r="U573" s="908"/>
      <c r="V573" s="897"/>
      <c r="W573" s="897"/>
      <c r="X573" s="897"/>
      <c r="Y573" s="897"/>
      <c r="Z573" s="897"/>
    </row>
    <row r="574" spans="1:26" ht="12.75" customHeight="1">
      <c r="A574" s="935"/>
      <c r="B574" s="897"/>
      <c r="C574" s="942"/>
      <c r="D574" s="907"/>
      <c r="E574" s="908"/>
      <c r="F574" s="908"/>
      <c r="G574" s="898"/>
      <c r="H574" s="942"/>
      <c r="I574" s="907"/>
      <c r="J574" s="908"/>
      <c r="K574" s="908"/>
      <c r="L574" s="897"/>
      <c r="M574" s="942"/>
      <c r="N574" s="907"/>
      <c r="O574" s="908"/>
      <c r="P574" s="908"/>
      <c r="Q574" s="897"/>
      <c r="R574" s="942"/>
      <c r="S574" s="907"/>
      <c r="T574" s="908"/>
      <c r="U574" s="908"/>
      <c r="V574" s="897"/>
      <c r="W574" s="897"/>
      <c r="X574" s="897"/>
      <c r="Y574" s="897"/>
      <c r="Z574" s="897"/>
    </row>
    <row r="575" spans="1:26" ht="12.75" customHeight="1">
      <c r="A575" s="935"/>
      <c r="B575" s="897"/>
      <c r="C575" s="942"/>
      <c r="D575" s="907"/>
      <c r="E575" s="908"/>
      <c r="F575" s="908"/>
      <c r="G575" s="898"/>
      <c r="H575" s="942"/>
      <c r="I575" s="907"/>
      <c r="J575" s="908"/>
      <c r="K575" s="908"/>
      <c r="L575" s="897"/>
      <c r="M575" s="942"/>
      <c r="N575" s="907"/>
      <c r="O575" s="908"/>
      <c r="P575" s="908"/>
      <c r="Q575" s="897"/>
      <c r="R575" s="942"/>
      <c r="S575" s="907"/>
      <c r="T575" s="908"/>
      <c r="U575" s="908"/>
      <c r="V575" s="897"/>
      <c r="W575" s="897"/>
      <c r="X575" s="897"/>
      <c r="Y575" s="897"/>
      <c r="Z575" s="897"/>
    </row>
    <row r="576" spans="1:26" ht="12.75" customHeight="1">
      <c r="A576" s="935"/>
      <c r="B576" s="897"/>
      <c r="C576" s="942"/>
      <c r="D576" s="907"/>
      <c r="E576" s="908"/>
      <c r="F576" s="908"/>
      <c r="G576" s="898"/>
      <c r="H576" s="942"/>
      <c r="I576" s="907"/>
      <c r="J576" s="908"/>
      <c r="K576" s="908"/>
      <c r="L576" s="897"/>
      <c r="M576" s="942"/>
      <c r="N576" s="907"/>
      <c r="O576" s="908"/>
      <c r="P576" s="908"/>
      <c r="Q576" s="897"/>
      <c r="R576" s="942"/>
      <c r="S576" s="907"/>
      <c r="T576" s="908"/>
      <c r="U576" s="908"/>
      <c r="V576" s="897"/>
      <c r="W576" s="897"/>
      <c r="X576" s="897"/>
      <c r="Y576" s="897"/>
      <c r="Z576" s="897"/>
    </row>
    <row r="577" spans="1:26" ht="12.75" customHeight="1">
      <c r="A577" s="935"/>
      <c r="B577" s="897"/>
      <c r="C577" s="942"/>
      <c r="D577" s="907"/>
      <c r="E577" s="908"/>
      <c r="F577" s="908"/>
      <c r="G577" s="898"/>
      <c r="H577" s="942"/>
      <c r="I577" s="907"/>
      <c r="J577" s="908"/>
      <c r="K577" s="908"/>
      <c r="L577" s="897"/>
      <c r="M577" s="942"/>
      <c r="N577" s="907"/>
      <c r="O577" s="908"/>
      <c r="P577" s="908"/>
      <c r="Q577" s="897"/>
      <c r="R577" s="942"/>
      <c r="S577" s="907"/>
      <c r="T577" s="908"/>
      <c r="U577" s="908"/>
      <c r="V577" s="897"/>
      <c r="W577" s="897"/>
      <c r="X577" s="897"/>
      <c r="Y577" s="897"/>
      <c r="Z577" s="897"/>
    </row>
    <row r="578" spans="1:26" ht="12.75" customHeight="1">
      <c r="A578" s="935"/>
      <c r="B578" s="897"/>
      <c r="C578" s="942"/>
      <c r="D578" s="907"/>
      <c r="E578" s="908"/>
      <c r="F578" s="908"/>
      <c r="G578" s="898"/>
      <c r="H578" s="942"/>
      <c r="I578" s="907"/>
      <c r="J578" s="908"/>
      <c r="K578" s="908"/>
      <c r="L578" s="897"/>
      <c r="M578" s="942"/>
      <c r="N578" s="907"/>
      <c r="O578" s="908"/>
      <c r="P578" s="908"/>
      <c r="Q578" s="897"/>
      <c r="R578" s="942"/>
      <c r="S578" s="907"/>
      <c r="T578" s="908"/>
      <c r="U578" s="908"/>
      <c r="V578" s="897"/>
      <c r="W578" s="897"/>
      <c r="X578" s="897"/>
      <c r="Y578" s="897"/>
      <c r="Z578" s="897"/>
    </row>
    <row r="579" spans="1:26" ht="12.75" customHeight="1">
      <c r="A579" s="935"/>
      <c r="B579" s="897"/>
      <c r="C579" s="942"/>
      <c r="D579" s="907"/>
      <c r="E579" s="908"/>
      <c r="F579" s="908"/>
      <c r="G579" s="898"/>
      <c r="H579" s="942"/>
      <c r="I579" s="907"/>
      <c r="J579" s="908"/>
      <c r="K579" s="908"/>
      <c r="L579" s="897"/>
      <c r="M579" s="942"/>
      <c r="N579" s="907"/>
      <c r="O579" s="908"/>
      <c r="P579" s="908"/>
      <c r="Q579" s="897"/>
      <c r="R579" s="942"/>
      <c r="S579" s="907"/>
      <c r="T579" s="908"/>
      <c r="U579" s="908"/>
      <c r="V579" s="897"/>
      <c r="W579" s="897"/>
      <c r="X579" s="897"/>
      <c r="Y579" s="897"/>
      <c r="Z579" s="897"/>
    </row>
    <row r="580" spans="1:26" ht="12.75" customHeight="1">
      <c r="A580" s="935"/>
      <c r="B580" s="897"/>
      <c r="C580" s="942"/>
      <c r="D580" s="907"/>
      <c r="E580" s="908"/>
      <c r="F580" s="908"/>
      <c r="G580" s="898"/>
      <c r="H580" s="942"/>
      <c r="I580" s="907"/>
      <c r="J580" s="908"/>
      <c r="K580" s="908"/>
      <c r="L580" s="897"/>
      <c r="M580" s="942"/>
      <c r="N580" s="907"/>
      <c r="O580" s="908"/>
      <c r="P580" s="908"/>
      <c r="Q580" s="897"/>
      <c r="R580" s="942"/>
      <c r="S580" s="907"/>
      <c r="T580" s="908"/>
      <c r="U580" s="908"/>
      <c r="V580" s="897"/>
      <c r="W580" s="897"/>
      <c r="X580" s="897"/>
      <c r="Y580" s="897"/>
      <c r="Z580" s="897"/>
    </row>
    <row r="581" spans="1:26" ht="12.75" customHeight="1">
      <c r="A581" s="935"/>
      <c r="B581" s="897"/>
      <c r="C581" s="942"/>
      <c r="D581" s="907"/>
      <c r="E581" s="908"/>
      <c r="F581" s="908"/>
      <c r="G581" s="898"/>
      <c r="H581" s="942"/>
      <c r="I581" s="907"/>
      <c r="J581" s="908"/>
      <c r="K581" s="908"/>
      <c r="L581" s="897"/>
      <c r="M581" s="942"/>
      <c r="N581" s="907"/>
      <c r="O581" s="908"/>
      <c r="P581" s="908"/>
      <c r="Q581" s="897"/>
      <c r="R581" s="942"/>
      <c r="S581" s="907"/>
      <c r="T581" s="908"/>
      <c r="U581" s="908"/>
      <c r="V581" s="897"/>
      <c r="W581" s="897"/>
      <c r="X581" s="897"/>
      <c r="Y581" s="897"/>
      <c r="Z581" s="897"/>
    </row>
    <row r="582" spans="1:26" ht="12.75" customHeight="1">
      <c r="A582" s="935"/>
      <c r="B582" s="897"/>
      <c r="C582" s="942"/>
      <c r="D582" s="907"/>
      <c r="E582" s="908"/>
      <c r="F582" s="908"/>
      <c r="G582" s="898"/>
      <c r="H582" s="942"/>
      <c r="I582" s="907"/>
      <c r="J582" s="908"/>
      <c r="K582" s="908"/>
      <c r="L582" s="897"/>
      <c r="M582" s="942"/>
      <c r="N582" s="907"/>
      <c r="O582" s="908"/>
      <c r="P582" s="908"/>
      <c r="Q582" s="897"/>
      <c r="R582" s="942"/>
      <c r="S582" s="907"/>
      <c r="T582" s="908"/>
      <c r="U582" s="908"/>
      <c r="V582" s="897"/>
      <c r="W582" s="897"/>
      <c r="X582" s="897"/>
      <c r="Y582" s="897"/>
      <c r="Z582" s="897"/>
    </row>
    <row r="583" spans="1:26" ht="12.75" customHeight="1">
      <c r="A583" s="935"/>
      <c r="B583" s="897"/>
      <c r="C583" s="942"/>
      <c r="D583" s="907"/>
      <c r="E583" s="908"/>
      <c r="F583" s="908"/>
      <c r="G583" s="898"/>
      <c r="H583" s="942"/>
      <c r="I583" s="907"/>
      <c r="J583" s="908"/>
      <c r="K583" s="908"/>
      <c r="L583" s="897"/>
      <c r="M583" s="942"/>
      <c r="N583" s="907"/>
      <c r="O583" s="908"/>
      <c r="P583" s="908"/>
      <c r="Q583" s="897"/>
      <c r="R583" s="942"/>
      <c r="S583" s="907"/>
      <c r="T583" s="908"/>
      <c r="U583" s="908"/>
      <c r="V583" s="897"/>
      <c r="W583" s="897"/>
      <c r="X583" s="897"/>
      <c r="Y583" s="897"/>
      <c r="Z583" s="897"/>
    </row>
    <row r="584" spans="1:26" ht="12.75" customHeight="1">
      <c r="A584" s="935"/>
      <c r="B584" s="897"/>
      <c r="C584" s="942"/>
      <c r="D584" s="907"/>
      <c r="E584" s="908"/>
      <c r="F584" s="908"/>
      <c r="G584" s="898"/>
      <c r="H584" s="942"/>
      <c r="I584" s="907"/>
      <c r="J584" s="908"/>
      <c r="K584" s="908"/>
      <c r="L584" s="897"/>
      <c r="M584" s="942"/>
      <c r="N584" s="907"/>
      <c r="O584" s="908"/>
      <c r="P584" s="908"/>
      <c r="Q584" s="897"/>
      <c r="R584" s="942"/>
      <c r="S584" s="907"/>
      <c r="T584" s="908"/>
      <c r="U584" s="908"/>
      <c r="V584" s="897"/>
      <c r="W584" s="897"/>
      <c r="X584" s="897"/>
      <c r="Y584" s="897"/>
      <c r="Z584" s="897"/>
    </row>
    <row r="585" spans="1:26" ht="12.75" customHeight="1">
      <c r="A585" s="935"/>
      <c r="B585" s="897"/>
      <c r="C585" s="942"/>
      <c r="D585" s="907"/>
      <c r="E585" s="908"/>
      <c r="F585" s="908"/>
      <c r="G585" s="898"/>
      <c r="H585" s="942"/>
      <c r="I585" s="907"/>
      <c r="J585" s="908"/>
      <c r="K585" s="908"/>
      <c r="L585" s="897"/>
      <c r="M585" s="942"/>
      <c r="N585" s="907"/>
      <c r="O585" s="908"/>
      <c r="P585" s="908"/>
      <c r="Q585" s="897"/>
      <c r="R585" s="942"/>
      <c r="S585" s="907"/>
      <c r="T585" s="908"/>
      <c r="U585" s="908"/>
      <c r="V585" s="897"/>
      <c r="W585" s="897"/>
      <c r="X585" s="897"/>
      <c r="Y585" s="897"/>
      <c r="Z585" s="897"/>
    </row>
    <row r="586" spans="1:26" ht="12.75" customHeight="1">
      <c r="A586" s="935"/>
      <c r="B586" s="897"/>
      <c r="C586" s="942"/>
      <c r="D586" s="907"/>
      <c r="E586" s="908"/>
      <c r="F586" s="908"/>
      <c r="G586" s="898"/>
      <c r="H586" s="942"/>
      <c r="I586" s="907"/>
      <c r="J586" s="908"/>
      <c r="K586" s="908"/>
      <c r="L586" s="897"/>
      <c r="M586" s="942"/>
      <c r="N586" s="907"/>
      <c r="O586" s="908"/>
      <c r="P586" s="908"/>
      <c r="Q586" s="897"/>
      <c r="R586" s="942"/>
      <c r="S586" s="907"/>
      <c r="T586" s="908"/>
      <c r="U586" s="908"/>
      <c r="V586" s="897"/>
      <c r="W586" s="897"/>
      <c r="X586" s="897"/>
      <c r="Y586" s="897"/>
      <c r="Z586" s="897"/>
    </row>
    <row r="587" spans="1:26" ht="12.75" customHeight="1">
      <c r="A587" s="935"/>
      <c r="B587" s="897"/>
      <c r="C587" s="942"/>
      <c r="D587" s="907"/>
      <c r="E587" s="908"/>
      <c r="F587" s="908"/>
      <c r="G587" s="898"/>
      <c r="H587" s="942"/>
      <c r="I587" s="907"/>
      <c r="J587" s="908"/>
      <c r="K587" s="908"/>
      <c r="L587" s="897"/>
      <c r="M587" s="942"/>
      <c r="N587" s="907"/>
      <c r="O587" s="908"/>
      <c r="P587" s="908"/>
      <c r="Q587" s="897"/>
      <c r="R587" s="942"/>
      <c r="S587" s="907"/>
      <c r="T587" s="908"/>
      <c r="U587" s="908"/>
      <c r="V587" s="897"/>
      <c r="W587" s="897"/>
      <c r="X587" s="897"/>
      <c r="Y587" s="897"/>
      <c r="Z587" s="897"/>
    </row>
    <row r="588" spans="1:26" ht="12.75" customHeight="1">
      <c r="A588" s="935"/>
      <c r="B588" s="897"/>
      <c r="C588" s="942"/>
      <c r="D588" s="907"/>
      <c r="E588" s="908"/>
      <c r="F588" s="908"/>
      <c r="G588" s="898"/>
      <c r="H588" s="942"/>
      <c r="I588" s="907"/>
      <c r="J588" s="908"/>
      <c r="K588" s="908"/>
      <c r="L588" s="897"/>
      <c r="M588" s="942"/>
      <c r="N588" s="907"/>
      <c r="O588" s="908"/>
      <c r="P588" s="908"/>
      <c r="Q588" s="897"/>
      <c r="R588" s="942"/>
      <c r="S588" s="907"/>
      <c r="T588" s="908"/>
      <c r="U588" s="908"/>
      <c r="V588" s="897"/>
      <c r="W588" s="897"/>
      <c r="X588" s="897"/>
      <c r="Y588" s="897"/>
      <c r="Z588" s="897"/>
    </row>
    <row r="589" spans="1:26" ht="12.75" customHeight="1">
      <c r="A589" s="935"/>
      <c r="B589" s="897"/>
      <c r="C589" s="942"/>
      <c r="D589" s="907"/>
      <c r="E589" s="908"/>
      <c r="F589" s="908"/>
      <c r="G589" s="898"/>
      <c r="H589" s="942"/>
      <c r="I589" s="907"/>
      <c r="J589" s="908"/>
      <c r="K589" s="908"/>
      <c r="L589" s="897"/>
      <c r="M589" s="942"/>
      <c r="N589" s="907"/>
      <c r="O589" s="908"/>
      <c r="P589" s="908"/>
      <c r="Q589" s="897"/>
      <c r="R589" s="942"/>
      <c r="S589" s="907"/>
      <c r="T589" s="908"/>
      <c r="U589" s="908"/>
      <c r="V589" s="897"/>
      <c r="W589" s="897"/>
      <c r="X589" s="897"/>
      <c r="Y589" s="897"/>
      <c r="Z589" s="897"/>
    </row>
    <row r="590" spans="1:26" ht="12.75" customHeight="1">
      <c r="A590" s="935"/>
      <c r="B590" s="897"/>
      <c r="C590" s="942"/>
      <c r="D590" s="907"/>
      <c r="E590" s="908"/>
      <c r="F590" s="908"/>
      <c r="G590" s="898"/>
      <c r="H590" s="942"/>
      <c r="I590" s="907"/>
      <c r="J590" s="908"/>
      <c r="K590" s="908"/>
      <c r="L590" s="897"/>
      <c r="M590" s="942"/>
      <c r="N590" s="907"/>
      <c r="O590" s="908"/>
      <c r="P590" s="908"/>
      <c r="Q590" s="897"/>
      <c r="R590" s="942"/>
      <c r="S590" s="907"/>
      <c r="T590" s="908"/>
      <c r="U590" s="908"/>
      <c r="V590" s="897"/>
      <c r="W590" s="897"/>
      <c r="X590" s="897"/>
      <c r="Y590" s="897"/>
      <c r="Z590" s="897"/>
    </row>
    <row r="591" spans="1:26" ht="12.75" customHeight="1">
      <c r="A591" s="935"/>
      <c r="B591" s="897"/>
      <c r="C591" s="942"/>
      <c r="D591" s="907"/>
      <c r="E591" s="908"/>
      <c r="F591" s="908"/>
      <c r="G591" s="898"/>
      <c r="H591" s="942"/>
      <c r="I591" s="907"/>
      <c r="J591" s="908"/>
      <c r="K591" s="908"/>
      <c r="L591" s="897"/>
      <c r="M591" s="942"/>
      <c r="N591" s="907"/>
      <c r="O591" s="908"/>
      <c r="P591" s="908"/>
      <c r="Q591" s="897"/>
      <c r="R591" s="942"/>
      <c r="S591" s="907"/>
      <c r="T591" s="908"/>
      <c r="U591" s="908"/>
      <c r="V591" s="897"/>
      <c r="W591" s="897"/>
      <c r="X591" s="897"/>
      <c r="Y591" s="897"/>
      <c r="Z591" s="897"/>
    </row>
    <row r="592" spans="1:26" ht="12.75" customHeight="1">
      <c r="A592" s="935"/>
      <c r="B592" s="897"/>
      <c r="C592" s="942"/>
      <c r="D592" s="907"/>
      <c r="E592" s="908"/>
      <c r="F592" s="908"/>
      <c r="G592" s="898"/>
      <c r="H592" s="942"/>
      <c r="I592" s="907"/>
      <c r="J592" s="908"/>
      <c r="K592" s="908"/>
      <c r="L592" s="897"/>
      <c r="M592" s="942"/>
      <c r="N592" s="907"/>
      <c r="O592" s="908"/>
      <c r="P592" s="908"/>
      <c r="Q592" s="897"/>
      <c r="R592" s="942"/>
      <c r="S592" s="907"/>
      <c r="T592" s="908"/>
      <c r="U592" s="908"/>
      <c r="V592" s="897"/>
      <c r="W592" s="897"/>
      <c r="X592" s="897"/>
      <c r="Y592" s="897"/>
      <c r="Z592" s="897"/>
    </row>
    <row r="593" spans="1:26" ht="12.75" customHeight="1">
      <c r="A593" s="935"/>
      <c r="B593" s="897"/>
      <c r="C593" s="942"/>
      <c r="D593" s="907"/>
      <c r="E593" s="908"/>
      <c r="F593" s="908"/>
      <c r="G593" s="898"/>
      <c r="H593" s="942"/>
      <c r="I593" s="907"/>
      <c r="J593" s="908"/>
      <c r="K593" s="908"/>
      <c r="L593" s="897"/>
      <c r="M593" s="942"/>
      <c r="N593" s="907"/>
      <c r="O593" s="908"/>
      <c r="P593" s="908"/>
      <c r="Q593" s="897"/>
      <c r="R593" s="942"/>
      <c r="S593" s="907"/>
      <c r="T593" s="908"/>
      <c r="U593" s="908"/>
      <c r="V593" s="897"/>
      <c r="W593" s="897"/>
      <c r="X593" s="897"/>
      <c r="Y593" s="897"/>
      <c r="Z593" s="897"/>
    </row>
    <row r="594" spans="1:26" ht="12.75" customHeight="1">
      <c r="A594" s="935"/>
      <c r="B594" s="897"/>
      <c r="C594" s="942"/>
      <c r="D594" s="907"/>
      <c r="E594" s="908"/>
      <c r="F594" s="908"/>
      <c r="G594" s="898"/>
      <c r="H594" s="942"/>
      <c r="I594" s="907"/>
      <c r="J594" s="908"/>
      <c r="K594" s="908"/>
      <c r="L594" s="897"/>
      <c r="M594" s="942"/>
      <c r="N594" s="907"/>
      <c r="O594" s="908"/>
      <c r="P594" s="908"/>
      <c r="Q594" s="897"/>
      <c r="R594" s="942"/>
      <c r="S594" s="907"/>
      <c r="T594" s="908"/>
      <c r="U594" s="908"/>
      <c r="V594" s="897"/>
      <c r="W594" s="897"/>
      <c r="X594" s="897"/>
      <c r="Y594" s="897"/>
      <c r="Z594" s="897"/>
    </row>
    <row r="595" spans="1:26" ht="12.75" customHeight="1">
      <c r="A595" s="935"/>
      <c r="B595" s="897"/>
      <c r="C595" s="942"/>
      <c r="D595" s="907"/>
      <c r="E595" s="908"/>
      <c r="F595" s="908"/>
      <c r="G595" s="898"/>
      <c r="H595" s="942"/>
      <c r="I595" s="907"/>
      <c r="J595" s="908"/>
      <c r="K595" s="908"/>
      <c r="L595" s="897"/>
      <c r="M595" s="942"/>
      <c r="N595" s="907"/>
      <c r="O595" s="908"/>
      <c r="P595" s="908"/>
      <c r="Q595" s="897"/>
      <c r="R595" s="942"/>
      <c r="S595" s="907"/>
      <c r="T595" s="908"/>
      <c r="U595" s="908"/>
      <c r="V595" s="897"/>
      <c r="W595" s="897"/>
      <c r="X595" s="897"/>
      <c r="Y595" s="897"/>
      <c r="Z595" s="897"/>
    </row>
    <row r="596" spans="1:26" ht="12.75" customHeight="1">
      <c r="A596" s="935"/>
      <c r="B596" s="897"/>
      <c r="C596" s="942"/>
      <c r="D596" s="907"/>
      <c r="E596" s="908"/>
      <c r="F596" s="908"/>
      <c r="G596" s="898"/>
      <c r="H596" s="942"/>
      <c r="I596" s="907"/>
      <c r="J596" s="908"/>
      <c r="K596" s="908"/>
      <c r="L596" s="897"/>
      <c r="M596" s="942"/>
      <c r="N596" s="907"/>
      <c r="O596" s="908"/>
      <c r="P596" s="908"/>
      <c r="Q596" s="897"/>
      <c r="R596" s="942"/>
      <c r="S596" s="907"/>
      <c r="T596" s="908"/>
      <c r="U596" s="908"/>
      <c r="V596" s="897"/>
      <c r="W596" s="897"/>
      <c r="X596" s="897"/>
      <c r="Y596" s="897"/>
      <c r="Z596" s="897"/>
    </row>
    <row r="597" spans="1:26" ht="12.75" customHeight="1">
      <c r="A597" s="935"/>
      <c r="B597" s="897"/>
      <c r="C597" s="942"/>
      <c r="D597" s="907"/>
      <c r="E597" s="908"/>
      <c r="F597" s="908"/>
      <c r="G597" s="898"/>
      <c r="H597" s="942"/>
      <c r="I597" s="907"/>
      <c r="J597" s="908"/>
      <c r="K597" s="908"/>
      <c r="L597" s="897"/>
      <c r="M597" s="942"/>
      <c r="N597" s="907"/>
      <c r="O597" s="908"/>
      <c r="P597" s="908"/>
      <c r="Q597" s="897"/>
      <c r="R597" s="942"/>
      <c r="S597" s="907"/>
      <c r="T597" s="908"/>
      <c r="U597" s="908"/>
      <c r="V597" s="897"/>
      <c r="W597" s="897"/>
      <c r="X597" s="897"/>
      <c r="Y597" s="897"/>
      <c r="Z597" s="897"/>
    </row>
    <row r="598" spans="1:26" ht="12.75" customHeight="1">
      <c r="A598" s="935"/>
      <c r="B598" s="897"/>
      <c r="C598" s="942"/>
      <c r="D598" s="907"/>
      <c r="E598" s="908"/>
      <c r="F598" s="908"/>
      <c r="G598" s="898"/>
      <c r="H598" s="942"/>
      <c r="I598" s="907"/>
      <c r="J598" s="908"/>
      <c r="K598" s="908"/>
      <c r="L598" s="897"/>
      <c r="M598" s="942"/>
      <c r="N598" s="907"/>
      <c r="O598" s="908"/>
      <c r="P598" s="908"/>
      <c r="Q598" s="897"/>
      <c r="R598" s="942"/>
      <c r="S598" s="907"/>
      <c r="T598" s="908"/>
      <c r="U598" s="908"/>
      <c r="V598" s="897"/>
      <c r="W598" s="897"/>
      <c r="X598" s="897"/>
      <c r="Y598" s="897"/>
      <c r="Z598" s="897"/>
    </row>
    <row r="599" spans="1:26" ht="12.75" customHeight="1">
      <c r="A599" s="935"/>
      <c r="B599" s="897"/>
      <c r="C599" s="942"/>
      <c r="D599" s="907"/>
      <c r="E599" s="908"/>
      <c r="F599" s="908"/>
      <c r="G599" s="898"/>
      <c r="H599" s="942"/>
      <c r="I599" s="907"/>
      <c r="J599" s="908"/>
      <c r="K599" s="908"/>
      <c r="L599" s="897"/>
      <c r="M599" s="942"/>
      <c r="N599" s="907"/>
      <c r="O599" s="908"/>
      <c r="P599" s="908"/>
      <c r="Q599" s="897"/>
      <c r="R599" s="942"/>
      <c r="S599" s="907"/>
      <c r="T599" s="908"/>
      <c r="U599" s="908"/>
      <c r="V599" s="897"/>
      <c r="W599" s="897"/>
      <c r="X599" s="897"/>
      <c r="Y599" s="897"/>
      <c r="Z599" s="897"/>
    </row>
    <row r="600" spans="1:26" ht="12.75" customHeight="1">
      <c r="A600" s="935"/>
      <c r="B600" s="897"/>
      <c r="C600" s="942"/>
      <c r="D600" s="907"/>
      <c r="E600" s="908"/>
      <c r="F600" s="908"/>
      <c r="G600" s="898"/>
      <c r="H600" s="942"/>
      <c r="I600" s="907"/>
      <c r="J600" s="908"/>
      <c r="K600" s="908"/>
      <c r="L600" s="897"/>
      <c r="M600" s="942"/>
      <c r="N600" s="907"/>
      <c r="O600" s="908"/>
      <c r="P600" s="908"/>
      <c r="Q600" s="897"/>
      <c r="R600" s="942"/>
      <c r="S600" s="907"/>
      <c r="T600" s="908"/>
      <c r="U600" s="908"/>
      <c r="V600" s="897"/>
      <c r="W600" s="897"/>
      <c r="X600" s="897"/>
      <c r="Y600" s="897"/>
      <c r="Z600" s="897"/>
    </row>
    <row r="601" spans="1:26" ht="12.75" customHeight="1">
      <c r="A601" s="935"/>
      <c r="B601" s="897"/>
      <c r="C601" s="942"/>
      <c r="D601" s="907"/>
      <c r="E601" s="908"/>
      <c r="F601" s="908"/>
      <c r="G601" s="898"/>
      <c r="H601" s="942"/>
      <c r="I601" s="907"/>
      <c r="J601" s="908"/>
      <c r="K601" s="908"/>
      <c r="L601" s="897"/>
      <c r="M601" s="942"/>
      <c r="N601" s="907"/>
      <c r="O601" s="908"/>
      <c r="P601" s="908"/>
      <c r="Q601" s="897"/>
      <c r="R601" s="942"/>
      <c r="S601" s="907"/>
      <c r="T601" s="908"/>
      <c r="U601" s="908"/>
      <c r="V601" s="897"/>
      <c r="W601" s="897"/>
      <c r="X601" s="897"/>
      <c r="Y601" s="897"/>
      <c r="Z601" s="897"/>
    </row>
    <row r="602" spans="1:26" ht="12.75" customHeight="1">
      <c r="A602" s="935"/>
      <c r="B602" s="897"/>
      <c r="C602" s="942"/>
      <c r="D602" s="907"/>
      <c r="E602" s="908"/>
      <c r="F602" s="908"/>
      <c r="G602" s="898"/>
      <c r="H602" s="942"/>
      <c r="I602" s="907"/>
      <c r="J602" s="908"/>
      <c r="K602" s="908"/>
      <c r="L602" s="897"/>
      <c r="M602" s="942"/>
      <c r="N602" s="907"/>
      <c r="O602" s="908"/>
      <c r="P602" s="908"/>
      <c r="Q602" s="897"/>
      <c r="R602" s="942"/>
      <c r="S602" s="907"/>
      <c r="T602" s="908"/>
      <c r="U602" s="908"/>
      <c r="V602" s="897"/>
      <c r="W602" s="897"/>
      <c r="X602" s="897"/>
      <c r="Y602" s="897"/>
      <c r="Z602" s="897"/>
    </row>
    <row r="603" spans="1:26" ht="12.75" customHeight="1">
      <c r="A603" s="935"/>
      <c r="B603" s="897"/>
      <c r="C603" s="942"/>
      <c r="D603" s="907"/>
      <c r="E603" s="908"/>
      <c r="F603" s="908"/>
      <c r="G603" s="898"/>
      <c r="H603" s="942"/>
      <c r="I603" s="907"/>
      <c r="J603" s="908"/>
      <c r="K603" s="908"/>
      <c r="L603" s="897"/>
      <c r="M603" s="942"/>
      <c r="N603" s="907"/>
      <c r="O603" s="908"/>
      <c r="P603" s="908"/>
      <c r="Q603" s="897"/>
      <c r="R603" s="942"/>
      <c r="S603" s="907"/>
      <c r="T603" s="908"/>
      <c r="U603" s="908"/>
      <c r="V603" s="897"/>
      <c r="W603" s="897"/>
      <c r="X603" s="897"/>
      <c r="Y603" s="897"/>
      <c r="Z603" s="897"/>
    </row>
    <row r="604" spans="1:26" ht="12.75" customHeight="1">
      <c r="A604" s="935"/>
      <c r="B604" s="897"/>
      <c r="C604" s="942"/>
      <c r="D604" s="907"/>
      <c r="E604" s="908"/>
      <c r="F604" s="908"/>
      <c r="G604" s="898"/>
      <c r="H604" s="942"/>
      <c r="I604" s="907"/>
      <c r="J604" s="908"/>
      <c r="K604" s="908"/>
      <c r="L604" s="897"/>
      <c r="M604" s="942"/>
      <c r="N604" s="907"/>
      <c r="O604" s="908"/>
      <c r="P604" s="908"/>
      <c r="Q604" s="897"/>
      <c r="R604" s="942"/>
      <c r="S604" s="907"/>
      <c r="T604" s="908"/>
      <c r="U604" s="908"/>
      <c r="V604" s="897"/>
      <c r="W604" s="897"/>
      <c r="X604" s="897"/>
      <c r="Y604" s="897"/>
      <c r="Z604" s="897"/>
    </row>
    <row r="605" spans="1:26" ht="12.75" customHeight="1">
      <c r="A605" s="935"/>
      <c r="B605" s="897"/>
      <c r="C605" s="942"/>
      <c r="D605" s="907"/>
      <c r="E605" s="908"/>
      <c r="F605" s="908"/>
      <c r="G605" s="898"/>
      <c r="H605" s="942"/>
      <c r="I605" s="907"/>
      <c r="J605" s="908"/>
      <c r="K605" s="908"/>
      <c r="L605" s="897"/>
      <c r="M605" s="942"/>
      <c r="N605" s="907"/>
      <c r="O605" s="908"/>
      <c r="P605" s="908"/>
      <c r="Q605" s="897"/>
      <c r="R605" s="942"/>
      <c r="S605" s="907"/>
      <c r="T605" s="908"/>
      <c r="U605" s="908"/>
      <c r="V605" s="897"/>
      <c r="W605" s="897"/>
      <c r="X605" s="897"/>
      <c r="Y605" s="897"/>
      <c r="Z605" s="897"/>
    </row>
    <row r="606" spans="1:26" ht="12.75" customHeight="1">
      <c r="A606" s="935"/>
      <c r="B606" s="897"/>
      <c r="C606" s="942"/>
      <c r="D606" s="907"/>
      <c r="E606" s="908"/>
      <c r="F606" s="908"/>
      <c r="G606" s="898"/>
      <c r="H606" s="942"/>
      <c r="I606" s="907"/>
      <c r="J606" s="908"/>
      <c r="K606" s="908"/>
      <c r="L606" s="897"/>
      <c r="M606" s="942"/>
      <c r="N606" s="907"/>
      <c r="O606" s="908"/>
      <c r="P606" s="908"/>
      <c r="Q606" s="897"/>
      <c r="R606" s="942"/>
      <c r="S606" s="907"/>
      <c r="T606" s="908"/>
      <c r="U606" s="908"/>
      <c r="V606" s="897"/>
      <c r="W606" s="897"/>
      <c r="X606" s="897"/>
      <c r="Y606" s="897"/>
      <c r="Z606" s="897"/>
    </row>
    <row r="607" spans="1:26" ht="12.75" customHeight="1">
      <c r="A607" s="935"/>
      <c r="B607" s="897"/>
      <c r="C607" s="942"/>
      <c r="D607" s="907"/>
      <c r="E607" s="908"/>
      <c r="F607" s="908"/>
      <c r="G607" s="898"/>
      <c r="H607" s="942"/>
      <c r="I607" s="907"/>
      <c r="J607" s="908"/>
      <c r="K607" s="908"/>
      <c r="L607" s="897"/>
      <c r="M607" s="942"/>
      <c r="N607" s="907"/>
      <c r="O607" s="908"/>
      <c r="P607" s="908"/>
      <c r="Q607" s="897"/>
      <c r="R607" s="942"/>
      <c r="S607" s="907"/>
      <c r="T607" s="908"/>
      <c r="U607" s="908"/>
      <c r="V607" s="897"/>
      <c r="W607" s="897"/>
      <c r="X607" s="897"/>
      <c r="Y607" s="897"/>
      <c r="Z607" s="897"/>
    </row>
    <row r="608" spans="1:26" ht="12.75" customHeight="1">
      <c r="A608" s="935"/>
      <c r="B608" s="897"/>
      <c r="C608" s="942"/>
      <c r="D608" s="907"/>
      <c r="E608" s="908"/>
      <c r="F608" s="908"/>
      <c r="G608" s="898"/>
      <c r="H608" s="942"/>
      <c r="I608" s="907"/>
      <c r="J608" s="908"/>
      <c r="K608" s="908"/>
      <c r="L608" s="897"/>
      <c r="M608" s="942"/>
      <c r="N608" s="907"/>
      <c r="O608" s="908"/>
      <c r="P608" s="908"/>
      <c r="Q608" s="897"/>
      <c r="R608" s="942"/>
      <c r="S608" s="907"/>
      <c r="T608" s="908"/>
      <c r="U608" s="908"/>
      <c r="V608" s="897"/>
      <c r="W608" s="897"/>
      <c r="X608" s="897"/>
      <c r="Y608" s="897"/>
      <c r="Z608" s="897"/>
    </row>
    <row r="609" spans="1:26" ht="12.75" customHeight="1">
      <c r="A609" s="935"/>
      <c r="B609" s="897"/>
      <c r="C609" s="942"/>
      <c r="D609" s="907"/>
      <c r="E609" s="908"/>
      <c r="F609" s="908"/>
      <c r="G609" s="898"/>
      <c r="H609" s="942"/>
      <c r="I609" s="907"/>
      <c r="J609" s="908"/>
      <c r="K609" s="908"/>
      <c r="L609" s="897"/>
      <c r="M609" s="942"/>
      <c r="N609" s="907"/>
      <c r="O609" s="908"/>
      <c r="P609" s="908"/>
      <c r="Q609" s="897"/>
      <c r="R609" s="942"/>
      <c r="S609" s="907"/>
      <c r="T609" s="908"/>
      <c r="U609" s="908"/>
      <c r="V609" s="897"/>
      <c r="W609" s="897"/>
      <c r="X609" s="897"/>
      <c r="Y609" s="897"/>
      <c r="Z609" s="897"/>
    </row>
    <row r="610" spans="1:26" ht="12.75" customHeight="1">
      <c r="A610" s="935"/>
      <c r="B610" s="897"/>
      <c r="C610" s="942"/>
      <c r="D610" s="907"/>
      <c r="E610" s="908"/>
      <c r="F610" s="908"/>
      <c r="G610" s="898"/>
      <c r="H610" s="942"/>
      <c r="I610" s="907"/>
      <c r="J610" s="908"/>
      <c r="K610" s="908"/>
      <c r="L610" s="897"/>
      <c r="M610" s="942"/>
      <c r="N610" s="907"/>
      <c r="O610" s="908"/>
      <c r="P610" s="908"/>
      <c r="Q610" s="897"/>
      <c r="R610" s="942"/>
      <c r="S610" s="907"/>
      <c r="T610" s="908"/>
      <c r="U610" s="908"/>
      <c r="V610" s="897"/>
      <c r="W610" s="897"/>
      <c r="X610" s="897"/>
      <c r="Y610" s="897"/>
      <c r="Z610" s="897"/>
    </row>
    <row r="611" spans="1:26" ht="12.75" customHeight="1">
      <c r="A611" s="935"/>
      <c r="B611" s="897"/>
      <c r="C611" s="942"/>
      <c r="D611" s="907"/>
      <c r="E611" s="908"/>
      <c r="F611" s="908"/>
      <c r="G611" s="898"/>
      <c r="H611" s="942"/>
      <c r="I611" s="907"/>
      <c r="J611" s="908"/>
      <c r="K611" s="908"/>
      <c r="L611" s="897"/>
      <c r="M611" s="942"/>
      <c r="N611" s="907"/>
      <c r="O611" s="908"/>
      <c r="P611" s="908"/>
      <c r="Q611" s="897"/>
      <c r="R611" s="942"/>
      <c r="S611" s="907"/>
      <c r="T611" s="908"/>
      <c r="U611" s="908"/>
      <c r="V611" s="897"/>
      <c r="W611" s="897"/>
      <c r="X611" s="897"/>
      <c r="Y611" s="897"/>
      <c r="Z611" s="897"/>
    </row>
    <row r="612" spans="1:26" ht="12.75" customHeight="1">
      <c r="A612" s="935"/>
      <c r="B612" s="897"/>
      <c r="C612" s="942"/>
      <c r="D612" s="907"/>
      <c r="E612" s="908"/>
      <c r="F612" s="908"/>
      <c r="G612" s="898"/>
      <c r="H612" s="942"/>
      <c r="I612" s="907"/>
      <c r="J612" s="908"/>
      <c r="K612" s="908"/>
      <c r="L612" s="897"/>
      <c r="M612" s="942"/>
      <c r="N612" s="907"/>
      <c r="O612" s="908"/>
      <c r="P612" s="908"/>
      <c r="Q612" s="897"/>
      <c r="R612" s="942"/>
      <c r="S612" s="907"/>
      <c r="T612" s="908"/>
      <c r="U612" s="908"/>
      <c r="V612" s="897"/>
      <c r="W612" s="897"/>
      <c r="X612" s="897"/>
      <c r="Y612" s="897"/>
      <c r="Z612" s="897"/>
    </row>
    <row r="613" spans="1:26" ht="12.75" customHeight="1">
      <c r="A613" s="935"/>
      <c r="B613" s="897"/>
      <c r="C613" s="942"/>
      <c r="D613" s="907"/>
      <c r="E613" s="908"/>
      <c r="F613" s="908"/>
      <c r="G613" s="898"/>
      <c r="H613" s="942"/>
      <c r="I613" s="907"/>
      <c r="J613" s="908"/>
      <c r="K613" s="908"/>
      <c r="L613" s="897"/>
      <c r="M613" s="942"/>
      <c r="N613" s="907"/>
      <c r="O613" s="908"/>
      <c r="P613" s="908"/>
      <c r="Q613" s="897"/>
      <c r="R613" s="942"/>
      <c r="S613" s="907"/>
      <c r="T613" s="908"/>
      <c r="U613" s="908"/>
      <c r="V613" s="897"/>
      <c r="W613" s="897"/>
      <c r="X613" s="897"/>
      <c r="Y613" s="897"/>
      <c r="Z613" s="897"/>
    </row>
    <row r="614" spans="1:26" ht="12.75" customHeight="1">
      <c r="A614" s="935"/>
      <c r="B614" s="897"/>
      <c r="C614" s="942"/>
      <c r="D614" s="907"/>
      <c r="E614" s="908"/>
      <c r="F614" s="908"/>
      <c r="G614" s="898"/>
      <c r="H614" s="942"/>
      <c r="I614" s="907"/>
      <c r="J614" s="908"/>
      <c r="K614" s="908"/>
      <c r="L614" s="897"/>
      <c r="M614" s="942"/>
      <c r="N614" s="907"/>
      <c r="O614" s="908"/>
      <c r="P614" s="908"/>
      <c r="Q614" s="897"/>
      <c r="R614" s="942"/>
      <c r="S614" s="907"/>
      <c r="T614" s="908"/>
      <c r="U614" s="908"/>
      <c r="V614" s="897"/>
      <c r="W614" s="897"/>
      <c r="X614" s="897"/>
      <c r="Y614" s="897"/>
      <c r="Z614" s="897"/>
    </row>
    <row r="615" spans="1:26" ht="12.75" customHeight="1">
      <c r="A615" s="935"/>
      <c r="B615" s="897"/>
      <c r="C615" s="942"/>
      <c r="D615" s="907"/>
      <c r="E615" s="908"/>
      <c r="F615" s="908"/>
      <c r="G615" s="898"/>
      <c r="H615" s="942"/>
      <c r="I615" s="907"/>
      <c r="J615" s="908"/>
      <c r="K615" s="908"/>
      <c r="L615" s="897"/>
      <c r="M615" s="942"/>
      <c r="N615" s="907"/>
      <c r="O615" s="908"/>
      <c r="P615" s="908"/>
      <c r="Q615" s="897"/>
      <c r="R615" s="942"/>
      <c r="S615" s="907"/>
      <c r="T615" s="908"/>
      <c r="U615" s="908"/>
      <c r="V615" s="897"/>
      <c r="W615" s="897"/>
      <c r="X615" s="897"/>
      <c r="Y615" s="897"/>
      <c r="Z615" s="897"/>
    </row>
    <row r="616" spans="1:26" ht="12.75" customHeight="1">
      <c r="A616" s="935"/>
      <c r="B616" s="897"/>
      <c r="C616" s="942"/>
      <c r="D616" s="907"/>
      <c r="E616" s="908"/>
      <c r="F616" s="908"/>
      <c r="G616" s="898"/>
      <c r="H616" s="942"/>
      <c r="I616" s="907"/>
      <c r="J616" s="908"/>
      <c r="K616" s="908"/>
      <c r="L616" s="897"/>
      <c r="M616" s="942"/>
      <c r="N616" s="907"/>
      <c r="O616" s="908"/>
      <c r="P616" s="908"/>
      <c r="Q616" s="897"/>
      <c r="R616" s="942"/>
      <c r="S616" s="907"/>
      <c r="T616" s="908"/>
      <c r="U616" s="908"/>
      <c r="V616" s="897"/>
      <c r="W616" s="897"/>
      <c r="X616" s="897"/>
      <c r="Y616" s="897"/>
      <c r="Z616" s="897"/>
    </row>
    <row r="617" spans="1:26" ht="12.75" customHeight="1">
      <c r="A617" s="935"/>
      <c r="B617" s="897"/>
      <c r="C617" s="942"/>
      <c r="D617" s="907"/>
      <c r="E617" s="908"/>
      <c r="F617" s="908"/>
      <c r="G617" s="898"/>
      <c r="H617" s="942"/>
      <c r="I617" s="907"/>
      <c r="J617" s="908"/>
      <c r="K617" s="908"/>
      <c r="L617" s="897"/>
      <c r="M617" s="942"/>
      <c r="N617" s="907"/>
      <c r="O617" s="908"/>
      <c r="P617" s="908"/>
      <c r="Q617" s="897"/>
      <c r="R617" s="942"/>
      <c r="S617" s="907"/>
      <c r="T617" s="908"/>
      <c r="U617" s="908"/>
      <c r="V617" s="897"/>
      <c r="W617" s="897"/>
      <c r="X617" s="897"/>
      <c r="Y617" s="897"/>
      <c r="Z617" s="897"/>
    </row>
    <row r="618" spans="1:26" ht="12.75" customHeight="1">
      <c r="A618" s="935"/>
      <c r="B618" s="897"/>
      <c r="C618" s="942"/>
      <c r="D618" s="907"/>
      <c r="E618" s="908"/>
      <c r="F618" s="908"/>
      <c r="G618" s="898"/>
      <c r="H618" s="942"/>
      <c r="I618" s="907"/>
      <c r="J618" s="908"/>
      <c r="K618" s="908"/>
      <c r="L618" s="897"/>
      <c r="M618" s="942"/>
      <c r="N618" s="907"/>
      <c r="O618" s="908"/>
      <c r="P618" s="908"/>
      <c r="Q618" s="897"/>
      <c r="R618" s="942"/>
      <c r="S618" s="907"/>
      <c r="T618" s="908"/>
      <c r="U618" s="908"/>
      <c r="V618" s="897"/>
      <c r="W618" s="897"/>
      <c r="X618" s="897"/>
      <c r="Y618" s="897"/>
      <c r="Z618" s="897"/>
    </row>
    <row r="619" spans="1:26" ht="12.75" customHeight="1">
      <c r="A619" s="935"/>
      <c r="B619" s="897"/>
      <c r="C619" s="942"/>
      <c r="D619" s="907"/>
      <c r="E619" s="908"/>
      <c r="F619" s="908"/>
      <c r="G619" s="898"/>
      <c r="H619" s="942"/>
      <c r="I619" s="907"/>
      <c r="J619" s="908"/>
      <c r="K619" s="908"/>
      <c r="L619" s="897"/>
      <c r="M619" s="942"/>
      <c r="N619" s="907"/>
      <c r="O619" s="908"/>
      <c r="P619" s="908"/>
      <c r="Q619" s="897"/>
      <c r="R619" s="942"/>
      <c r="S619" s="907"/>
      <c r="T619" s="908"/>
      <c r="U619" s="908"/>
      <c r="V619" s="897"/>
      <c r="W619" s="897"/>
      <c r="X619" s="897"/>
      <c r="Y619" s="897"/>
      <c r="Z619" s="897"/>
    </row>
    <row r="620" spans="1:26" ht="12.75" customHeight="1">
      <c r="A620" s="935"/>
      <c r="B620" s="897"/>
      <c r="C620" s="942"/>
      <c r="D620" s="907"/>
      <c r="E620" s="908"/>
      <c r="F620" s="908"/>
      <c r="G620" s="898"/>
      <c r="H620" s="942"/>
      <c r="I620" s="907"/>
      <c r="J620" s="908"/>
      <c r="K620" s="908"/>
      <c r="L620" s="897"/>
      <c r="M620" s="942"/>
      <c r="N620" s="907"/>
      <c r="O620" s="908"/>
      <c r="P620" s="908"/>
      <c r="Q620" s="897"/>
      <c r="R620" s="942"/>
      <c r="S620" s="907"/>
      <c r="T620" s="908"/>
      <c r="U620" s="908"/>
      <c r="V620" s="897"/>
      <c r="W620" s="897"/>
      <c r="X620" s="897"/>
      <c r="Y620" s="897"/>
      <c r="Z620" s="897"/>
    </row>
    <row r="621" spans="1:26" ht="12.75" customHeight="1">
      <c r="A621" s="935"/>
      <c r="B621" s="897"/>
      <c r="C621" s="942"/>
      <c r="D621" s="907"/>
      <c r="E621" s="908"/>
      <c r="F621" s="908"/>
      <c r="G621" s="898"/>
      <c r="H621" s="942"/>
      <c r="I621" s="907"/>
      <c r="J621" s="908"/>
      <c r="K621" s="908"/>
      <c r="L621" s="897"/>
      <c r="M621" s="942"/>
      <c r="N621" s="907"/>
      <c r="O621" s="908"/>
      <c r="P621" s="908"/>
      <c r="Q621" s="897"/>
      <c r="R621" s="942"/>
      <c r="S621" s="907"/>
      <c r="T621" s="908"/>
      <c r="U621" s="908"/>
      <c r="V621" s="897"/>
      <c r="W621" s="897"/>
      <c r="X621" s="897"/>
      <c r="Y621" s="897"/>
      <c r="Z621" s="897"/>
    </row>
    <row r="622" spans="1:26" ht="12.75" customHeight="1">
      <c r="A622" s="935"/>
      <c r="B622" s="897"/>
      <c r="C622" s="942"/>
      <c r="D622" s="907"/>
      <c r="E622" s="908"/>
      <c r="F622" s="908"/>
      <c r="G622" s="898"/>
      <c r="H622" s="942"/>
      <c r="I622" s="907"/>
      <c r="J622" s="908"/>
      <c r="K622" s="908"/>
      <c r="L622" s="897"/>
      <c r="M622" s="942"/>
      <c r="N622" s="907"/>
      <c r="O622" s="908"/>
      <c r="P622" s="908"/>
      <c r="Q622" s="897"/>
      <c r="R622" s="942"/>
      <c r="S622" s="907"/>
      <c r="T622" s="908"/>
      <c r="U622" s="908"/>
      <c r="V622" s="897"/>
      <c r="W622" s="897"/>
      <c r="X622" s="897"/>
      <c r="Y622" s="897"/>
      <c r="Z622" s="897"/>
    </row>
    <row r="623" spans="1:26" ht="12.75" customHeight="1">
      <c r="A623" s="935"/>
      <c r="B623" s="897"/>
      <c r="C623" s="942"/>
      <c r="D623" s="907"/>
      <c r="E623" s="908"/>
      <c r="F623" s="908"/>
      <c r="G623" s="898"/>
      <c r="H623" s="942"/>
      <c r="I623" s="907"/>
      <c r="J623" s="908"/>
      <c r="K623" s="908"/>
      <c r="L623" s="897"/>
      <c r="M623" s="942"/>
      <c r="N623" s="907"/>
      <c r="O623" s="908"/>
      <c r="P623" s="908"/>
      <c r="Q623" s="897"/>
      <c r="R623" s="942"/>
      <c r="S623" s="907"/>
      <c r="T623" s="908"/>
      <c r="U623" s="908"/>
      <c r="V623" s="897"/>
      <c r="W623" s="897"/>
      <c r="X623" s="897"/>
      <c r="Y623" s="897"/>
      <c r="Z623" s="897"/>
    </row>
    <row r="624" spans="1:26" ht="12.75" customHeight="1">
      <c r="A624" s="935"/>
      <c r="B624" s="897"/>
      <c r="C624" s="942"/>
      <c r="D624" s="907"/>
      <c r="E624" s="908"/>
      <c r="F624" s="908"/>
      <c r="G624" s="898"/>
      <c r="H624" s="942"/>
      <c r="I624" s="907"/>
      <c r="J624" s="908"/>
      <c r="K624" s="908"/>
      <c r="L624" s="897"/>
      <c r="M624" s="942"/>
      <c r="N624" s="907"/>
      <c r="O624" s="908"/>
      <c r="P624" s="908"/>
      <c r="Q624" s="897"/>
      <c r="R624" s="942"/>
      <c r="S624" s="907"/>
      <c r="T624" s="908"/>
      <c r="U624" s="908"/>
      <c r="V624" s="897"/>
      <c r="W624" s="897"/>
      <c r="X624" s="897"/>
      <c r="Y624" s="897"/>
      <c r="Z624" s="897"/>
    </row>
    <row r="625" spans="1:26" ht="12.75" customHeight="1">
      <c r="A625" s="935"/>
      <c r="B625" s="897"/>
      <c r="C625" s="942"/>
      <c r="D625" s="907"/>
      <c r="E625" s="908"/>
      <c r="F625" s="908"/>
      <c r="G625" s="898"/>
      <c r="H625" s="942"/>
      <c r="I625" s="907"/>
      <c r="J625" s="908"/>
      <c r="K625" s="908"/>
      <c r="L625" s="897"/>
      <c r="M625" s="942"/>
      <c r="N625" s="907"/>
      <c r="O625" s="908"/>
      <c r="P625" s="908"/>
      <c r="Q625" s="897"/>
      <c r="R625" s="942"/>
      <c r="S625" s="907"/>
      <c r="T625" s="908"/>
      <c r="U625" s="908"/>
      <c r="V625" s="897"/>
      <c r="W625" s="897"/>
      <c r="X625" s="897"/>
      <c r="Y625" s="897"/>
      <c r="Z625" s="897"/>
    </row>
    <row r="626" spans="1:26" ht="12.75" customHeight="1">
      <c r="A626" s="935"/>
      <c r="B626" s="897"/>
      <c r="C626" s="942"/>
      <c r="D626" s="907"/>
      <c r="E626" s="908"/>
      <c r="F626" s="908"/>
      <c r="G626" s="898"/>
      <c r="H626" s="942"/>
      <c r="I626" s="907"/>
      <c r="J626" s="908"/>
      <c r="K626" s="908"/>
      <c r="L626" s="897"/>
      <c r="M626" s="942"/>
      <c r="N626" s="907"/>
      <c r="O626" s="908"/>
      <c r="P626" s="908"/>
      <c r="Q626" s="897"/>
      <c r="R626" s="942"/>
      <c r="S626" s="907"/>
      <c r="T626" s="908"/>
      <c r="U626" s="908"/>
      <c r="V626" s="897"/>
      <c r="W626" s="897"/>
      <c r="X626" s="897"/>
      <c r="Y626" s="897"/>
      <c r="Z626" s="897"/>
    </row>
    <row r="627" spans="1:26" ht="12.75" customHeight="1">
      <c r="A627" s="935"/>
      <c r="B627" s="897"/>
      <c r="C627" s="942"/>
      <c r="D627" s="907"/>
      <c r="E627" s="908"/>
      <c r="F627" s="908"/>
      <c r="G627" s="898"/>
      <c r="H627" s="942"/>
      <c r="I627" s="907"/>
      <c r="J627" s="908"/>
      <c r="K627" s="908"/>
      <c r="L627" s="897"/>
      <c r="M627" s="942"/>
      <c r="N627" s="907"/>
      <c r="O627" s="908"/>
      <c r="P627" s="908"/>
      <c r="Q627" s="897"/>
      <c r="R627" s="942"/>
      <c r="S627" s="907"/>
      <c r="T627" s="908"/>
      <c r="U627" s="908"/>
      <c r="V627" s="897"/>
      <c r="W627" s="897"/>
      <c r="X627" s="897"/>
      <c r="Y627" s="897"/>
      <c r="Z627" s="897"/>
    </row>
    <row r="628" spans="1:26" ht="12.75" customHeight="1">
      <c r="A628" s="935"/>
      <c r="B628" s="897"/>
      <c r="C628" s="942"/>
      <c r="D628" s="907"/>
      <c r="E628" s="908"/>
      <c r="F628" s="908"/>
      <c r="G628" s="898"/>
      <c r="H628" s="942"/>
      <c r="I628" s="907"/>
      <c r="J628" s="908"/>
      <c r="K628" s="908"/>
      <c r="L628" s="897"/>
      <c r="M628" s="942"/>
      <c r="N628" s="907"/>
      <c r="O628" s="908"/>
      <c r="P628" s="908"/>
      <c r="Q628" s="897"/>
      <c r="R628" s="942"/>
      <c r="S628" s="907"/>
      <c r="T628" s="908"/>
      <c r="U628" s="908"/>
      <c r="V628" s="897"/>
      <c r="W628" s="897"/>
      <c r="X628" s="897"/>
      <c r="Y628" s="897"/>
      <c r="Z628" s="897"/>
    </row>
    <row r="629" spans="1:26" ht="12.75" customHeight="1">
      <c r="A629" s="935"/>
      <c r="B629" s="897"/>
      <c r="C629" s="942"/>
      <c r="D629" s="907"/>
      <c r="E629" s="908"/>
      <c r="F629" s="908"/>
      <c r="G629" s="898"/>
      <c r="H629" s="942"/>
      <c r="I629" s="907"/>
      <c r="J629" s="908"/>
      <c r="K629" s="908"/>
      <c r="L629" s="897"/>
      <c r="M629" s="942"/>
      <c r="N629" s="907"/>
      <c r="O629" s="908"/>
      <c r="P629" s="908"/>
      <c r="Q629" s="897"/>
      <c r="R629" s="942"/>
      <c r="S629" s="907"/>
      <c r="T629" s="908"/>
      <c r="U629" s="908"/>
      <c r="V629" s="897"/>
      <c r="W629" s="897"/>
      <c r="X629" s="897"/>
      <c r="Y629" s="897"/>
      <c r="Z629" s="897"/>
    </row>
    <row r="630" spans="1:26" ht="12.75" customHeight="1">
      <c r="A630" s="935"/>
      <c r="B630" s="897"/>
      <c r="C630" s="942"/>
      <c r="D630" s="907"/>
      <c r="E630" s="908"/>
      <c r="F630" s="908"/>
      <c r="G630" s="898"/>
      <c r="H630" s="942"/>
      <c r="I630" s="907"/>
      <c r="J630" s="908"/>
      <c r="K630" s="908"/>
      <c r="L630" s="897"/>
      <c r="M630" s="942"/>
      <c r="N630" s="907"/>
      <c r="O630" s="908"/>
      <c r="P630" s="908"/>
      <c r="Q630" s="897"/>
      <c r="R630" s="942"/>
      <c r="S630" s="907"/>
      <c r="T630" s="908"/>
      <c r="U630" s="908"/>
      <c r="V630" s="897"/>
      <c r="W630" s="897"/>
      <c r="X630" s="897"/>
      <c r="Y630" s="897"/>
      <c r="Z630" s="897"/>
    </row>
    <row r="631" spans="1:26" ht="12.75" customHeight="1">
      <c r="A631" s="935"/>
      <c r="B631" s="897"/>
      <c r="C631" s="942"/>
      <c r="D631" s="907"/>
      <c r="E631" s="908"/>
      <c r="F631" s="908"/>
      <c r="G631" s="898"/>
      <c r="H631" s="942"/>
      <c r="I631" s="907"/>
      <c r="J631" s="908"/>
      <c r="K631" s="908"/>
      <c r="L631" s="897"/>
      <c r="M631" s="942"/>
      <c r="N631" s="907"/>
      <c r="O631" s="908"/>
      <c r="P631" s="908"/>
      <c r="Q631" s="897"/>
      <c r="R631" s="942"/>
      <c r="S631" s="907"/>
      <c r="T631" s="908"/>
      <c r="U631" s="908"/>
      <c r="V631" s="897"/>
      <c r="W631" s="897"/>
      <c r="X631" s="897"/>
      <c r="Y631" s="897"/>
      <c r="Z631" s="897"/>
    </row>
    <row r="632" spans="1:26" ht="12.75" customHeight="1">
      <c r="A632" s="935"/>
      <c r="B632" s="897"/>
      <c r="C632" s="942"/>
      <c r="D632" s="907"/>
      <c r="E632" s="908"/>
      <c r="F632" s="908"/>
      <c r="G632" s="898"/>
      <c r="H632" s="942"/>
      <c r="I632" s="907"/>
      <c r="J632" s="908"/>
      <c r="K632" s="908"/>
      <c r="L632" s="897"/>
      <c r="M632" s="942"/>
      <c r="N632" s="907"/>
      <c r="O632" s="908"/>
      <c r="P632" s="908"/>
      <c r="Q632" s="897"/>
      <c r="R632" s="942"/>
      <c r="S632" s="907"/>
      <c r="T632" s="908"/>
      <c r="U632" s="908"/>
      <c r="V632" s="897"/>
      <c r="W632" s="897"/>
      <c r="X632" s="897"/>
      <c r="Y632" s="897"/>
      <c r="Z632" s="897"/>
    </row>
    <row r="633" spans="1:26" ht="12.75" customHeight="1">
      <c r="A633" s="935"/>
      <c r="B633" s="897"/>
      <c r="C633" s="942"/>
      <c r="D633" s="907"/>
      <c r="E633" s="908"/>
      <c r="F633" s="908"/>
      <c r="G633" s="898"/>
      <c r="H633" s="942"/>
      <c r="I633" s="907"/>
      <c r="J633" s="908"/>
      <c r="K633" s="908"/>
      <c r="L633" s="897"/>
      <c r="M633" s="942"/>
      <c r="N633" s="907"/>
      <c r="O633" s="908"/>
      <c r="P633" s="908"/>
      <c r="Q633" s="897"/>
      <c r="R633" s="942"/>
      <c r="S633" s="907"/>
      <c r="T633" s="908"/>
      <c r="U633" s="908"/>
      <c r="V633" s="897"/>
      <c r="W633" s="897"/>
      <c r="X633" s="897"/>
      <c r="Y633" s="897"/>
      <c r="Z633" s="897"/>
    </row>
    <row r="634" spans="1:26" ht="12.75" customHeight="1">
      <c r="A634" s="935"/>
      <c r="B634" s="897"/>
      <c r="C634" s="942"/>
      <c r="D634" s="907"/>
      <c r="E634" s="908"/>
      <c r="F634" s="908"/>
      <c r="G634" s="898"/>
      <c r="H634" s="942"/>
      <c r="I634" s="907"/>
      <c r="J634" s="908"/>
      <c r="K634" s="908"/>
      <c r="L634" s="897"/>
      <c r="M634" s="942"/>
      <c r="N634" s="907"/>
      <c r="O634" s="908"/>
      <c r="P634" s="908"/>
      <c r="Q634" s="897"/>
      <c r="R634" s="942"/>
      <c r="S634" s="907"/>
      <c r="T634" s="908"/>
      <c r="U634" s="908"/>
      <c r="V634" s="897"/>
      <c r="W634" s="897"/>
      <c r="X634" s="897"/>
      <c r="Y634" s="897"/>
      <c r="Z634" s="897"/>
    </row>
    <row r="635" spans="1:26" ht="12.75" customHeight="1">
      <c r="A635" s="935"/>
      <c r="B635" s="897"/>
      <c r="C635" s="942"/>
      <c r="D635" s="907"/>
      <c r="E635" s="908"/>
      <c r="F635" s="908"/>
      <c r="G635" s="898"/>
      <c r="H635" s="942"/>
      <c r="I635" s="907"/>
      <c r="J635" s="908"/>
      <c r="K635" s="908"/>
      <c r="L635" s="897"/>
      <c r="M635" s="942"/>
      <c r="N635" s="907"/>
      <c r="O635" s="908"/>
      <c r="P635" s="908"/>
      <c r="Q635" s="897"/>
      <c r="R635" s="942"/>
      <c r="S635" s="907"/>
      <c r="T635" s="908"/>
      <c r="U635" s="908"/>
      <c r="V635" s="897"/>
      <c r="W635" s="897"/>
      <c r="X635" s="897"/>
      <c r="Y635" s="897"/>
      <c r="Z635" s="897"/>
    </row>
    <row r="636" spans="1:26" ht="12.75" customHeight="1">
      <c r="A636" s="935"/>
      <c r="B636" s="897"/>
      <c r="C636" s="942"/>
      <c r="D636" s="907"/>
      <c r="E636" s="908"/>
      <c r="F636" s="908"/>
      <c r="G636" s="898"/>
      <c r="H636" s="942"/>
      <c r="I636" s="907"/>
      <c r="J636" s="908"/>
      <c r="K636" s="908"/>
      <c r="L636" s="897"/>
      <c r="M636" s="942"/>
      <c r="N636" s="907"/>
      <c r="O636" s="908"/>
      <c r="P636" s="908"/>
      <c r="Q636" s="897"/>
      <c r="R636" s="942"/>
      <c r="S636" s="907"/>
      <c r="T636" s="908"/>
      <c r="U636" s="908"/>
      <c r="V636" s="897"/>
      <c r="W636" s="897"/>
      <c r="X636" s="897"/>
      <c r="Y636" s="897"/>
      <c r="Z636" s="897"/>
    </row>
    <row r="637" spans="1:26" ht="12.75" customHeight="1">
      <c r="A637" s="935"/>
      <c r="B637" s="897"/>
      <c r="C637" s="942"/>
      <c r="D637" s="907"/>
      <c r="E637" s="908"/>
      <c r="F637" s="908"/>
      <c r="G637" s="898"/>
      <c r="H637" s="942"/>
      <c r="I637" s="907"/>
      <c r="J637" s="908"/>
      <c r="K637" s="908"/>
      <c r="L637" s="897"/>
      <c r="M637" s="942"/>
      <c r="N637" s="907"/>
      <c r="O637" s="908"/>
      <c r="P637" s="908"/>
      <c r="Q637" s="897"/>
      <c r="R637" s="942"/>
      <c r="S637" s="907"/>
      <c r="T637" s="908"/>
      <c r="U637" s="908"/>
      <c r="V637" s="897"/>
      <c r="W637" s="897"/>
      <c r="X637" s="897"/>
      <c r="Y637" s="897"/>
      <c r="Z637" s="897"/>
    </row>
    <row r="638" spans="1:26" ht="12.75" customHeight="1">
      <c r="A638" s="935"/>
      <c r="B638" s="897"/>
      <c r="C638" s="942"/>
      <c r="D638" s="907"/>
      <c r="E638" s="908"/>
      <c r="F638" s="908"/>
      <c r="G638" s="898"/>
      <c r="H638" s="942"/>
      <c r="I638" s="907"/>
      <c r="J638" s="908"/>
      <c r="K638" s="908"/>
      <c r="L638" s="897"/>
      <c r="M638" s="942"/>
      <c r="N638" s="907"/>
      <c r="O638" s="908"/>
      <c r="P638" s="908"/>
      <c r="Q638" s="897"/>
      <c r="R638" s="942"/>
      <c r="S638" s="907"/>
      <c r="T638" s="908"/>
      <c r="U638" s="908"/>
      <c r="V638" s="897"/>
      <c r="W638" s="897"/>
      <c r="X638" s="897"/>
      <c r="Y638" s="897"/>
      <c r="Z638" s="897"/>
    </row>
    <row r="639" spans="1:26" ht="12.75" customHeight="1">
      <c r="A639" s="935"/>
      <c r="B639" s="897"/>
      <c r="C639" s="942"/>
      <c r="D639" s="907"/>
      <c r="E639" s="908"/>
      <c r="F639" s="908"/>
      <c r="G639" s="898"/>
      <c r="H639" s="942"/>
      <c r="I639" s="907"/>
      <c r="J639" s="908"/>
      <c r="K639" s="908"/>
      <c r="L639" s="897"/>
      <c r="M639" s="942"/>
      <c r="N639" s="907"/>
      <c r="O639" s="908"/>
      <c r="P639" s="908"/>
      <c r="Q639" s="897"/>
      <c r="R639" s="942"/>
      <c r="S639" s="907"/>
      <c r="T639" s="908"/>
      <c r="U639" s="908"/>
      <c r="V639" s="897"/>
      <c r="W639" s="897"/>
      <c r="X639" s="897"/>
      <c r="Y639" s="897"/>
      <c r="Z639" s="897"/>
    </row>
    <row r="640" spans="1:26" ht="12.75" customHeight="1">
      <c r="A640" s="935"/>
      <c r="B640" s="897"/>
      <c r="C640" s="942"/>
      <c r="D640" s="907"/>
      <c r="E640" s="908"/>
      <c r="F640" s="908"/>
      <c r="G640" s="898"/>
      <c r="H640" s="942"/>
      <c r="I640" s="907"/>
      <c r="J640" s="908"/>
      <c r="K640" s="908"/>
      <c r="L640" s="897"/>
      <c r="M640" s="942"/>
      <c r="N640" s="907"/>
      <c r="O640" s="908"/>
      <c r="P640" s="908"/>
      <c r="Q640" s="897"/>
      <c r="R640" s="942"/>
      <c r="S640" s="907"/>
      <c r="T640" s="908"/>
      <c r="U640" s="908"/>
      <c r="V640" s="897"/>
      <c r="W640" s="897"/>
      <c r="X640" s="897"/>
      <c r="Y640" s="897"/>
      <c r="Z640" s="897"/>
    </row>
    <row r="641" spans="1:26" ht="12.75" customHeight="1">
      <c r="A641" s="935"/>
      <c r="B641" s="897"/>
      <c r="C641" s="942"/>
      <c r="D641" s="907"/>
      <c r="E641" s="908"/>
      <c r="F641" s="908"/>
      <c r="G641" s="898"/>
      <c r="H641" s="942"/>
      <c r="I641" s="907"/>
      <c r="J641" s="908"/>
      <c r="K641" s="908"/>
      <c r="L641" s="897"/>
      <c r="M641" s="942"/>
      <c r="N641" s="907"/>
      <c r="O641" s="908"/>
      <c r="P641" s="908"/>
      <c r="Q641" s="897"/>
      <c r="R641" s="942"/>
      <c r="S641" s="907"/>
      <c r="T641" s="908"/>
      <c r="U641" s="908"/>
      <c r="V641" s="897"/>
      <c r="W641" s="897"/>
      <c r="X641" s="897"/>
      <c r="Y641" s="897"/>
      <c r="Z641" s="897"/>
    </row>
    <row r="642" spans="1:26" ht="12.75" customHeight="1">
      <c r="A642" s="935"/>
      <c r="B642" s="897"/>
      <c r="C642" s="942"/>
      <c r="D642" s="907"/>
      <c r="E642" s="908"/>
      <c r="F642" s="908"/>
      <c r="G642" s="898"/>
      <c r="H642" s="942"/>
      <c r="I642" s="907"/>
      <c r="J642" s="908"/>
      <c r="K642" s="908"/>
      <c r="L642" s="897"/>
      <c r="M642" s="942"/>
      <c r="N642" s="907"/>
      <c r="O642" s="908"/>
      <c r="P642" s="908"/>
      <c r="Q642" s="897"/>
      <c r="R642" s="942"/>
      <c r="S642" s="907"/>
      <c r="T642" s="908"/>
      <c r="U642" s="908"/>
      <c r="V642" s="897"/>
      <c r="W642" s="897"/>
      <c r="X642" s="897"/>
      <c r="Y642" s="897"/>
      <c r="Z642" s="897"/>
    </row>
    <row r="643" spans="1:26" ht="12.75" customHeight="1">
      <c r="A643" s="935"/>
      <c r="B643" s="897"/>
      <c r="C643" s="942"/>
      <c r="D643" s="907"/>
      <c r="E643" s="908"/>
      <c r="F643" s="908"/>
      <c r="G643" s="898"/>
      <c r="H643" s="942"/>
      <c r="I643" s="907"/>
      <c r="J643" s="908"/>
      <c r="K643" s="908"/>
      <c r="L643" s="897"/>
      <c r="M643" s="942"/>
      <c r="N643" s="907"/>
      <c r="O643" s="908"/>
      <c r="P643" s="908"/>
      <c r="Q643" s="897"/>
      <c r="R643" s="942"/>
      <c r="S643" s="907"/>
      <c r="T643" s="908"/>
      <c r="U643" s="908"/>
      <c r="V643" s="897"/>
      <c r="W643" s="897"/>
      <c r="X643" s="897"/>
      <c r="Y643" s="897"/>
      <c r="Z643" s="897"/>
    </row>
    <row r="644" spans="1:26" ht="12.75" customHeight="1">
      <c r="A644" s="935"/>
      <c r="B644" s="897"/>
      <c r="C644" s="942"/>
      <c r="D644" s="907"/>
      <c r="E644" s="908"/>
      <c r="F644" s="908"/>
      <c r="G644" s="898"/>
      <c r="H644" s="942"/>
      <c r="I644" s="907"/>
      <c r="J644" s="908"/>
      <c r="K644" s="908"/>
      <c r="L644" s="897"/>
      <c r="M644" s="942"/>
      <c r="N644" s="907"/>
      <c r="O644" s="908"/>
      <c r="P644" s="908"/>
      <c r="Q644" s="897"/>
      <c r="R644" s="942"/>
      <c r="S644" s="907"/>
      <c r="T644" s="908"/>
      <c r="U644" s="908"/>
      <c r="V644" s="897"/>
      <c r="W644" s="897"/>
      <c r="X644" s="897"/>
      <c r="Y644" s="897"/>
      <c r="Z644" s="897"/>
    </row>
    <row r="645" spans="1:26" ht="12.75" customHeight="1">
      <c r="A645" s="935"/>
      <c r="B645" s="897"/>
      <c r="C645" s="942"/>
      <c r="D645" s="907"/>
      <c r="E645" s="908"/>
      <c r="F645" s="908"/>
      <c r="G645" s="898"/>
      <c r="H645" s="942"/>
      <c r="I645" s="907"/>
      <c r="J645" s="908"/>
      <c r="K645" s="908"/>
      <c r="L645" s="897"/>
      <c r="M645" s="942"/>
      <c r="N645" s="907"/>
      <c r="O645" s="908"/>
      <c r="P645" s="908"/>
      <c r="Q645" s="897"/>
      <c r="R645" s="942"/>
      <c r="S645" s="907"/>
      <c r="T645" s="908"/>
      <c r="U645" s="908"/>
      <c r="V645" s="897"/>
      <c r="W645" s="897"/>
      <c r="X645" s="897"/>
      <c r="Y645" s="897"/>
      <c r="Z645" s="897"/>
    </row>
    <row r="646" spans="1:26" ht="12.75" customHeight="1">
      <c r="A646" s="935"/>
      <c r="B646" s="897"/>
      <c r="C646" s="942"/>
      <c r="D646" s="907"/>
      <c r="E646" s="908"/>
      <c r="F646" s="908"/>
      <c r="G646" s="898"/>
      <c r="H646" s="942"/>
      <c r="I646" s="907"/>
      <c r="J646" s="908"/>
      <c r="K646" s="908"/>
      <c r="L646" s="897"/>
      <c r="M646" s="942"/>
      <c r="N646" s="907"/>
      <c r="O646" s="908"/>
      <c r="P646" s="908"/>
      <c r="Q646" s="897"/>
      <c r="R646" s="942"/>
      <c r="S646" s="907"/>
      <c r="T646" s="908"/>
      <c r="U646" s="908"/>
      <c r="V646" s="897"/>
      <c r="W646" s="897"/>
      <c r="X646" s="897"/>
      <c r="Y646" s="897"/>
      <c r="Z646" s="897"/>
    </row>
    <row r="647" spans="1:26" ht="12.75" customHeight="1">
      <c r="A647" s="935"/>
      <c r="B647" s="897"/>
      <c r="C647" s="942"/>
      <c r="D647" s="907"/>
      <c r="E647" s="908"/>
      <c r="F647" s="908"/>
      <c r="G647" s="898"/>
      <c r="H647" s="942"/>
      <c r="I647" s="907"/>
      <c r="J647" s="908"/>
      <c r="K647" s="908"/>
      <c r="L647" s="897"/>
      <c r="M647" s="942"/>
      <c r="N647" s="907"/>
      <c r="O647" s="908"/>
      <c r="P647" s="908"/>
      <c r="Q647" s="897"/>
      <c r="R647" s="942"/>
      <c r="S647" s="907"/>
      <c r="T647" s="908"/>
      <c r="U647" s="908"/>
      <c r="V647" s="897"/>
      <c r="W647" s="897"/>
      <c r="X647" s="897"/>
      <c r="Y647" s="897"/>
      <c r="Z647" s="897"/>
    </row>
    <row r="648" spans="1:26" ht="12.75" customHeight="1">
      <c r="A648" s="935"/>
      <c r="B648" s="897"/>
      <c r="C648" s="942"/>
      <c r="D648" s="907"/>
      <c r="E648" s="908"/>
      <c r="F648" s="908"/>
      <c r="G648" s="898"/>
      <c r="H648" s="942"/>
      <c r="I648" s="907"/>
      <c r="J648" s="908"/>
      <c r="K648" s="908"/>
      <c r="L648" s="897"/>
      <c r="M648" s="942"/>
      <c r="N648" s="907"/>
      <c r="O648" s="908"/>
      <c r="P648" s="908"/>
      <c r="Q648" s="897"/>
      <c r="R648" s="942"/>
      <c r="S648" s="907"/>
      <c r="T648" s="908"/>
      <c r="U648" s="908"/>
      <c r="V648" s="897"/>
      <c r="W648" s="897"/>
      <c r="X648" s="897"/>
      <c r="Y648" s="897"/>
      <c r="Z648" s="897"/>
    </row>
    <row r="649" spans="1:26" ht="12.75" customHeight="1">
      <c r="A649" s="935"/>
      <c r="B649" s="897"/>
      <c r="C649" s="942"/>
      <c r="D649" s="907"/>
      <c r="E649" s="908"/>
      <c r="F649" s="908"/>
      <c r="G649" s="898"/>
      <c r="H649" s="942"/>
      <c r="I649" s="907"/>
      <c r="J649" s="908"/>
      <c r="K649" s="908"/>
      <c r="L649" s="897"/>
      <c r="M649" s="942"/>
      <c r="N649" s="907"/>
      <c r="O649" s="908"/>
      <c r="P649" s="908"/>
      <c r="Q649" s="897"/>
      <c r="R649" s="942"/>
      <c r="S649" s="907"/>
      <c r="T649" s="908"/>
      <c r="U649" s="908"/>
      <c r="V649" s="897"/>
      <c r="W649" s="897"/>
      <c r="X649" s="897"/>
      <c r="Y649" s="897"/>
      <c r="Z649" s="897"/>
    </row>
    <row r="650" spans="1:26" ht="12.75" customHeight="1">
      <c r="A650" s="935"/>
      <c r="B650" s="897"/>
      <c r="C650" s="942"/>
      <c r="D650" s="907"/>
      <c r="E650" s="908"/>
      <c r="F650" s="908"/>
      <c r="G650" s="898"/>
      <c r="H650" s="942"/>
      <c r="I650" s="907"/>
      <c r="J650" s="908"/>
      <c r="K650" s="908"/>
      <c r="L650" s="897"/>
      <c r="M650" s="942"/>
      <c r="N650" s="907"/>
      <c r="O650" s="908"/>
      <c r="P650" s="908"/>
      <c r="Q650" s="897"/>
      <c r="R650" s="942"/>
      <c r="S650" s="907"/>
      <c r="T650" s="908"/>
      <c r="U650" s="908"/>
      <c r="V650" s="897"/>
      <c r="W650" s="897"/>
      <c r="X650" s="897"/>
      <c r="Y650" s="897"/>
      <c r="Z650" s="897"/>
    </row>
    <row r="651" spans="1:26" ht="12.75" customHeight="1">
      <c r="A651" s="935"/>
      <c r="B651" s="897"/>
      <c r="C651" s="942"/>
      <c r="D651" s="907"/>
      <c r="E651" s="908"/>
      <c r="F651" s="908"/>
      <c r="G651" s="898"/>
      <c r="H651" s="942"/>
      <c r="I651" s="907"/>
      <c r="J651" s="908"/>
      <c r="K651" s="908"/>
      <c r="L651" s="897"/>
      <c r="M651" s="942"/>
      <c r="N651" s="907"/>
      <c r="O651" s="908"/>
      <c r="P651" s="908"/>
      <c r="Q651" s="897"/>
      <c r="R651" s="942"/>
      <c r="S651" s="907"/>
      <c r="T651" s="908"/>
      <c r="U651" s="908"/>
      <c r="V651" s="897"/>
      <c r="W651" s="897"/>
      <c r="X651" s="897"/>
      <c r="Y651" s="897"/>
      <c r="Z651" s="897"/>
    </row>
    <row r="652" spans="1:26" ht="12.75" customHeight="1">
      <c r="A652" s="935"/>
      <c r="B652" s="897"/>
      <c r="C652" s="942"/>
      <c r="D652" s="907"/>
      <c r="E652" s="908"/>
      <c r="F652" s="908"/>
      <c r="G652" s="898"/>
      <c r="H652" s="942"/>
      <c r="I652" s="907"/>
      <c r="J652" s="908"/>
      <c r="K652" s="908"/>
      <c r="L652" s="897"/>
      <c r="M652" s="942"/>
      <c r="N652" s="907"/>
      <c r="O652" s="908"/>
      <c r="P652" s="908"/>
      <c r="Q652" s="897"/>
      <c r="R652" s="942"/>
      <c r="S652" s="907"/>
      <c r="T652" s="908"/>
      <c r="U652" s="908"/>
      <c r="V652" s="897"/>
      <c r="W652" s="897"/>
      <c r="X652" s="897"/>
      <c r="Y652" s="897"/>
      <c r="Z652" s="897"/>
    </row>
    <row r="653" spans="1:26" ht="12.75" customHeight="1">
      <c r="A653" s="935"/>
      <c r="B653" s="897"/>
      <c r="C653" s="942"/>
      <c r="D653" s="907"/>
      <c r="E653" s="908"/>
      <c r="F653" s="908"/>
      <c r="G653" s="898"/>
      <c r="H653" s="942"/>
      <c r="I653" s="907"/>
      <c r="J653" s="908"/>
      <c r="K653" s="908"/>
      <c r="L653" s="897"/>
      <c r="M653" s="942"/>
      <c r="N653" s="907"/>
      <c r="O653" s="908"/>
      <c r="P653" s="908"/>
      <c r="Q653" s="897"/>
      <c r="R653" s="942"/>
      <c r="S653" s="907"/>
      <c r="T653" s="908"/>
      <c r="U653" s="908"/>
      <c r="V653" s="897"/>
      <c r="W653" s="897"/>
      <c r="X653" s="897"/>
      <c r="Y653" s="897"/>
      <c r="Z653" s="897"/>
    </row>
    <row r="654" spans="1:26" ht="12.75" customHeight="1">
      <c r="A654" s="935"/>
      <c r="B654" s="897"/>
      <c r="C654" s="942"/>
      <c r="D654" s="907"/>
      <c r="E654" s="908"/>
      <c r="F654" s="908"/>
      <c r="G654" s="898"/>
      <c r="H654" s="942"/>
      <c r="I654" s="907"/>
      <c r="J654" s="908"/>
      <c r="K654" s="908"/>
      <c r="L654" s="897"/>
      <c r="M654" s="942"/>
      <c r="N654" s="907"/>
      <c r="O654" s="908"/>
      <c r="P654" s="908"/>
      <c r="Q654" s="897"/>
      <c r="R654" s="942"/>
      <c r="S654" s="907"/>
      <c r="T654" s="908"/>
      <c r="U654" s="908"/>
      <c r="V654" s="897"/>
      <c r="W654" s="897"/>
      <c r="X654" s="897"/>
      <c r="Y654" s="897"/>
      <c r="Z654" s="897"/>
    </row>
    <row r="655" spans="1:26" ht="12.75" customHeight="1">
      <c r="A655" s="935"/>
      <c r="B655" s="897"/>
      <c r="C655" s="942"/>
      <c r="D655" s="907"/>
      <c r="E655" s="908"/>
      <c r="F655" s="908"/>
      <c r="G655" s="898"/>
      <c r="H655" s="942"/>
      <c r="I655" s="907"/>
      <c r="J655" s="908"/>
      <c r="K655" s="908"/>
      <c r="L655" s="897"/>
      <c r="M655" s="942"/>
      <c r="N655" s="907"/>
      <c r="O655" s="908"/>
      <c r="P655" s="908"/>
      <c r="Q655" s="897"/>
      <c r="R655" s="942"/>
      <c r="S655" s="907"/>
      <c r="T655" s="908"/>
      <c r="U655" s="908"/>
      <c r="V655" s="897"/>
      <c r="W655" s="897"/>
      <c r="X655" s="897"/>
      <c r="Y655" s="897"/>
      <c r="Z655" s="897"/>
    </row>
    <row r="656" spans="1:26" ht="12.75" customHeight="1">
      <c r="A656" s="935"/>
      <c r="B656" s="897"/>
      <c r="C656" s="942"/>
      <c r="D656" s="907"/>
      <c r="E656" s="908"/>
      <c r="F656" s="908"/>
      <c r="G656" s="898"/>
      <c r="H656" s="942"/>
      <c r="I656" s="907"/>
      <c r="J656" s="908"/>
      <c r="K656" s="908"/>
      <c r="L656" s="897"/>
      <c r="M656" s="942"/>
      <c r="N656" s="907"/>
      <c r="O656" s="908"/>
      <c r="P656" s="908"/>
      <c r="Q656" s="897"/>
      <c r="R656" s="942"/>
      <c r="S656" s="907"/>
      <c r="T656" s="908"/>
      <c r="U656" s="908"/>
      <c r="V656" s="897"/>
      <c r="W656" s="897"/>
      <c r="X656" s="897"/>
      <c r="Y656" s="897"/>
      <c r="Z656" s="897"/>
    </row>
    <row r="657" spans="1:26" ht="12.75" customHeight="1">
      <c r="A657" s="935"/>
      <c r="B657" s="897"/>
      <c r="C657" s="942"/>
      <c r="D657" s="907"/>
      <c r="E657" s="908"/>
      <c r="F657" s="908"/>
      <c r="G657" s="898"/>
      <c r="H657" s="942"/>
      <c r="I657" s="907"/>
      <c r="J657" s="908"/>
      <c r="K657" s="908"/>
      <c r="L657" s="897"/>
      <c r="M657" s="942"/>
      <c r="N657" s="907"/>
      <c r="O657" s="908"/>
      <c r="P657" s="908"/>
      <c r="Q657" s="897"/>
      <c r="R657" s="942"/>
      <c r="S657" s="907"/>
      <c r="T657" s="908"/>
      <c r="U657" s="908"/>
      <c r="V657" s="897"/>
      <c r="W657" s="897"/>
      <c r="X657" s="897"/>
      <c r="Y657" s="897"/>
      <c r="Z657" s="897"/>
    </row>
    <row r="658" spans="1:26" ht="12.75" customHeight="1">
      <c r="A658" s="935"/>
      <c r="B658" s="897"/>
      <c r="C658" s="942"/>
      <c r="D658" s="907"/>
      <c r="E658" s="908"/>
      <c r="F658" s="908"/>
      <c r="G658" s="898"/>
      <c r="H658" s="942"/>
      <c r="I658" s="907"/>
      <c r="J658" s="908"/>
      <c r="K658" s="908"/>
      <c r="L658" s="897"/>
      <c r="M658" s="942"/>
      <c r="N658" s="907"/>
      <c r="O658" s="908"/>
      <c r="P658" s="908"/>
      <c r="Q658" s="897"/>
      <c r="R658" s="942"/>
      <c r="S658" s="907"/>
      <c r="T658" s="908"/>
      <c r="U658" s="908"/>
      <c r="V658" s="897"/>
      <c r="W658" s="897"/>
      <c r="X658" s="897"/>
      <c r="Y658" s="897"/>
      <c r="Z658" s="897"/>
    </row>
    <row r="659" spans="1:26" ht="12.75" customHeight="1">
      <c r="A659" s="935"/>
      <c r="B659" s="897"/>
      <c r="C659" s="942"/>
      <c r="D659" s="907"/>
      <c r="E659" s="908"/>
      <c r="F659" s="908"/>
      <c r="G659" s="898"/>
      <c r="H659" s="942"/>
      <c r="I659" s="907"/>
      <c r="J659" s="908"/>
      <c r="K659" s="908"/>
      <c r="L659" s="897"/>
      <c r="M659" s="942"/>
      <c r="N659" s="907"/>
      <c r="O659" s="908"/>
      <c r="P659" s="908"/>
      <c r="Q659" s="897"/>
      <c r="R659" s="942"/>
      <c r="S659" s="907"/>
      <c r="T659" s="908"/>
      <c r="U659" s="908"/>
      <c r="V659" s="897"/>
      <c r="W659" s="897"/>
      <c r="X659" s="897"/>
      <c r="Y659" s="897"/>
      <c r="Z659" s="897"/>
    </row>
    <row r="660" spans="1:26" ht="12.75" customHeight="1">
      <c r="A660" s="935"/>
      <c r="B660" s="897"/>
      <c r="C660" s="942"/>
      <c r="D660" s="907"/>
      <c r="E660" s="908"/>
      <c r="F660" s="908"/>
      <c r="G660" s="898"/>
      <c r="H660" s="942"/>
      <c r="I660" s="907"/>
      <c r="J660" s="908"/>
      <c r="K660" s="908"/>
      <c r="L660" s="897"/>
      <c r="M660" s="942"/>
      <c r="N660" s="907"/>
      <c r="O660" s="908"/>
      <c r="P660" s="908"/>
      <c r="Q660" s="897"/>
      <c r="R660" s="942"/>
      <c r="S660" s="907"/>
      <c r="T660" s="908"/>
      <c r="U660" s="908"/>
      <c r="V660" s="897"/>
      <c r="W660" s="897"/>
      <c r="X660" s="897"/>
      <c r="Y660" s="897"/>
      <c r="Z660" s="897"/>
    </row>
    <row r="661" spans="1:26" ht="12.75" customHeight="1">
      <c r="A661" s="935"/>
      <c r="B661" s="897"/>
      <c r="C661" s="942"/>
      <c r="D661" s="907"/>
      <c r="E661" s="908"/>
      <c r="F661" s="908"/>
      <c r="G661" s="898"/>
      <c r="H661" s="942"/>
      <c r="I661" s="907"/>
      <c r="J661" s="908"/>
      <c r="K661" s="908"/>
      <c r="L661" s="897"/>
      <c r="M661" s="942"/>
      <c r="N661" s="907"/>
      <c r="O661" s="908"/>
      <c r="P661" s="908"/>
      <c r="Q661" s="897"/>
      <c r="R661" s="942"/>
      <c r="S661" s="907"/>
      <c r="T661" s="908"/>
      <c r="U661" s="908"/>
      <c r="V661" s="897"/>
      <c r="W661" s="897"/>
      <c r="X661" s="897"/>
      <c r="Y661" s="897"/>
      <c r="Z661" s="897"/>
    </row>
    <row r="662" spans="1:26" ht="12.75" customHeight="1">
      <c r="A662" s="935"/>
      <c r="B662" s="897"/>
      <c r="C662" s="942"/>
      <c r="D662" s="907"/>
      <c r="E662" s="908"/>
      <c r="F662" s="908"/>
      <c r="G662" s="898"/>
      <c r="H662" s="942"/>
      <c r="I662" s="907"/>
      <c r="J662" s="908"/>
      <c r="K662" s="908"/>
      <c r="L662" s="897"/>
      <c r="M662" s="942"/>
      <c r="N662" s="907"/>
      <c r="O662" s="908"/>
      <c r="P662" s="908"/>
      <c r="Q662" s="897"/>
      <c r="R662" s="942"/>
      <c r="S662" s="907"/>
      <c r="T662" s="908"/>
      <c r="U662" s="908"/>
      <c r="V662" s="897"/>
      <c r="W662" s="897"/>
      <c r="X662" s="897"/>
      <c r="Y662" s="897"/>
      <c r="Z662" s="897"/>
    </row>
    <row r="663" spans="1:26" ht="12.75" customHeight="1">
      <c r="A663" s="935"/>
      <c r="B663" s="897"/>
      <c r="C663" s="942"/>
      <c r="D663" s="907"/>
      <c r="E663" s="908"/>
      <c r="F663" s="908"/>
      <c r="G663" s="898"/>
      <c r="H663" s="942"/>
      <c r="I663" s="907"/>
      <c r="J663" s="908"/>
      <c r="K663" s="908"/>
      <c r="L663" s="897"/>
      <c r="M663" s="942"/>
      <c r="N663" s="907"/>
      <c r="O663" s="908"/>
      <c r="P663" s="908"/>
      <c r="Q663" s="897"/>
      <c r="R663" s="942"/>
      <c r="S663" s="907"/>
      <c r="T663" s="908"/>
      <c r="U663" s="908"/>
      <c r="V663" s="897"/>
      <c r="W663" s="897"/>
      <c r="X663" s="897"/>
      <c r="Y663" s="897"/>
      <c r="Z663" s="897"/>
    </row>
    <row r="664" spans="1:26" ht="12.75" customHeight="1">
      <c r="A664" s="935"/>
      <c r="B664" s="897"/>
      <c r="C664" s="942"/>
      <c r="D664" s="907"/>
      <c r="E664" s="908"/>
      <c r="F664" s="908"/>
      <c r="G664" s="898"/>
      <c r="H664" s="942"/>
      <c r="I664" s="907"/>
      <c r="J664" s="908"/>
      <c r="K664" s="908"/>
      <c r="L664" s="897"/>
      <c r="M664" s="942"/>
      <c r="N664" s="907"/>
      <c r="O664" s="908"/>
      <c r="P664" s="908"/>
      <c r="Q664" s="897"/>
      <c r="R664" s="942"/>
      <c r="S664" s="907"/>
      <c r="T664" s="908"/>
      <c r="U664" s="908"/>
      <c r="V664" s="897"/>
      <c r="W664" s="897"/>
      <c r="X664" s="897"/>
      <c r="Y664" s="897"/>
      <c r="Z664" s="897"/>
    </row>
    <row r="665" spans="1:26" ht="12.75" customHeight="1">
      <c r="A665" s="935"/>
      <c r="B665" s="897"/>
      <c r="C665" s="942"/>
      <c r="D665" s="907"/>
      <c r="E665" s="908"/>
      <c r="F665" s="908"/>
      <c r="G665" s="898"/>
      <c r="H665" s="942"/>
      <c r="I665" s="907"/>
      <c r="J665" s="908"/>
      <c r="K665" s="908"/>
      <c r="L665" s="897"/>
      <c r="M665" s="942"/>
      <c r="N665" s="907"/>
      <c r="O665" s="908"/>
      <c r="P665" s="908"/>
      <c r="Q665" s="897"/>
      <c r="R665" s="942"/>
      <c r="S665" s="907"/>
      <c r="T665" s="908"/>
      <c r="U665" s="908"/>
      <c r="V665" s="897"/>
      <c r="W665" s="897"/>
      <c r="X665" s="897"/>
      <c r="Y665" s="897"/>
      <c r="Z665" s="897"/>
    </row>
    <row r="666" spans="1:26" ht="12.75" customHeight="1">
      <c r="A666" s="935"/>
      <c r="B666" s="897"/>
      <c r="C666" s="942"/>
      <c r="D666" s="907"/>
      <c r="E666" s="908"/>
      <c r="F666" s="908"/>
      <c r="G666" s="898"/>
      <c r="H666" s="942"/>
      <c r="I666" s="907"/>
      <c r="J666" s="908"/>
      <c r="K666" s="908"/>
      <c r="L666" s="897"/>
      <c r="M666" s="942"/>
      <c r="N666" s="907"/>
      <c r="O666" s="908"/>
      <c r="P666" s="908"/>
      <c r="Q666" s="897"/>
      <c r="R666" s="942"/>
      <c r="S666" s="907"/>
      <c r="T666" s="908"/>
      <c r="U666" s="908"/>
      <c r="V666" s="897"/>
      <c r="W666" s="897"/>
      <c r="X666" s="897"/>
      <c r="Y666" s="897"/>
      <c r="Z666" s="897"/>
    </row>
    <row r="667" spans="1:26" ht="12.75" customHeight="1">
      <c r="A667" s="935"/>
      <c r="B667" s="897"/>
      <c r="C667" s="942"/>
      <c r="D667" s="907"/>
      <c r="E667" s="908"/>
      <c r="F667" s="908"/>
      <c r="G667" s="898"/>
      <c r="H667" s="942"/>
      <c r="I667" s="907"/>
      <c r="J667" s="908"/>
      <c r="K667" s="908"/>
      <c r="L667" s="897"/>
      <c r="M667" s="942"/>
      <c r="N667" s="907"/>
      <c r="O667" s="908"/>
      <c r="P667" s="908"/>
      <c r="Q667" s="897"/>
      <c r="R667" s="942"/>
      <c r="S667" s="907"/>
      <c r="T667" s="908"/>
      <c r="U667" s="908"/>
      <c r="V667" s="897"/>
      <c r="W667" s="897"/>
      <c r="X667" s="897"/>
      <c r="Y667" s="897"/>
      <c r="Z667" s="897"/>
    </row>
    <row r="668" spans="1:26" ht="12.75" customHeight="1">
      <c r="A668" s="935"/>
      <c r="B668" s="897"/>
      <c r="C668" s="942"/>
      <c r="D668" s="907"/>
      <c r="E668" s="908"/>
      <c r="F668" s="908"/>
      <c r="G668" s="898"/>
      <c r="H668" s="942"/>
      <c r="I668" s="907"/>
      <c r="J668" s="908"/>
      <c r="K668" s="908"/>
      <c r="L668" s="897"/>
      <c r="M668" s="942"/>
      <c r="N668" s="907"/>
      <c r="O668" s="908"/>
      <c r="P668" s="908"/>
      <c r="Q668" s="897"/>
      <c r="R668" s="942"/>
      <c r="S668" s="907"/>
      <c r="T668" s="908"/>
      <c r="U668" s="908"/>
      <c r="V668" s="897"/>
      <c r="W668" s="897"/>
      <c r="X668" s="897"/>
      <c r="Y668" s="897"/>
      <c r="Z668" s="897"/>
    </row>
    <row r="669" spans="1:26" ht="12.75" customHeight="1">
      <c r="A669" s="935"/>
      <c r="B669" s="897"/>
      <c r="C669" s="942"/>
      <c r="D669" s="907"/>
      <c r="E669" s="908"/>
      <c r="F669" s="908"/>
      <c r="G669" s="898"/>
      <c r="H669" s="942"/>
      <c r="I669" s="907"/>
      <c r="J669" s="908"/>
      <c r="K669" s="908"/>
      <c r="L669" s="897"/>
      <c r="M669" s="942"/>
      <c r="N669" s="907"/>
      <c r="O669" s="908"/>
      <c r="P669" s="908"/>
      <c r="Q669" s="897"/>
      <c r="R669" s="942"/>
      <c r="S669" s="907"/>
      <c r="T669" s="908"/>
      <c r="U669" s="908"/>
      <c r="V669" s="897"/>
      <c r="W669" s="897"/>
      <c r="X669" s="897"/>
      <c r="Y669" s="897"/>
      <c r="Z669" s="897"/>
    </row>
    <row r="670" spans="1:26" ht="12.75" customHeight="1">
      <c r="A670" s="935"/>
      <c r="B670" s="897"/>
      <c r="C670" s="942"/>
      <c r="D670" s="907"/>
      <c r="E670" s="908"/>
      <c r="F670" s="908"/>
      <c r="G670" s="898"/>
      <c r="H670" s="942"/>
      <c r="I670" s="907"/>
      <c r="J670" s="908"/>
      <c r="K670" s="908"/>
      <c r="L670" s="897"/>
      <c r="M670" s="942"/>
      <c r="N670" s="907"/>
      <c r="O670" s="908"/>
      <c r="P670" s="908"/>
      <c r="Q670" s="897"/>
      <c r="R670" s="942"/>
      <c r="S670" s="907"/>
      <c r="T670" s="908"/>
      <c r="U670" s="908"/>
      <c r="V670" s="897"/>
      <c r="W670" s="897"/>
      <c r="X670" s="897"/>
      <c r="Y670" s="897"/>
      <c r="Z670" s="897"/>
    </row>
    <row r="671" spans="1:26" ht="12.75" customHeight="1">
      <c r="A671" s="935"/>
      <c r="B671" s="897"/>
      <c r="C671" s="942"/>
      <c r="D671" s="907"/>
      <c r="E671" s="908"/>
      <c r="F671" s="908"/>
      <c r="G671" s="898"/>
      <c r="H671" s="942"/>
      <c r="I671" s="907"/>
      <c r="J671" s="908"/>
      <c r="K671" s="908"/>
      <c r="L671" s="897"/>
      <c r="M671" s="942"/>
      <c r="N671" s="907"/>
      <c r="O671" s="908"/>
      <c r="P671" s="908"/>
      <c r="Q671" s="897"/>
      <c r="R671" s="942"/>
      <c r="S671" s="907"/>
      <c r="T671" s="908"/>
      <c r="U671" s="908"/>
      <c r="V671" s="897"/>
      <c r="W671" s="897"/>
      <c r="X671" s="897"/>
      <c r="Y671" s="897"/>
      <c r="Z671" s="897"/>
    </row>
    <row r="672" spans="1:26" ht="12.75" customHeight="1">
      <c r="A672" s="935"/>
      <c r="B672" s="897"/>
      <c r="C672" s="942"/>
      <c r="D672" s="907"/>
      <c r="E672" s="908"/>
      <c r="F672" s="908"/>
      <c r="G672" s="898"/>
      <c r="H672" s="942"/>
      <c r="I672" s="907"/>
      <c r="J672" s="908"/>
      <c r="K672" s="908"/>
      <c r="L672" s="897"/>
      <c r="M672" s="942"/>
      <c r="N672" s="907"/>
      <c r="O672" s="908"/>
      <c r="P672" s="908"/>
      <c r="Q672" s="897"/>
      <c r="R672" s="942"/>
      <c r="S672" s="907"/>
      <c r="T672" s="908"/>
      <c r="U672" s="908"/>
      <c r="V672" s="897"/>
      <c r="W672" s="897"/>
      <c r="X672" s="897"/>
      <c r="Y672" s="897"/>
      <c r="Z672" s="897"/>
    </row>
    <row r="673" spans="1:26" ht="12.75" customHeight="1">
      <c r="A673" s="935"/>
      <c r="B673" s="897"/>
      <c r="C673" s="942"/>
      <c r="D673" s="907"/>
      <c r="E673" s="908"/>
      <c r="F673" s="908"/>
      <c r="G673" s="898"/>
      <c r="H673" s="942"/>
      <c r="I673" s="907"/>
      <c r="J673" s="908"/>
      <c r="K673" s="908"/>
      <c r="L673" s="897"/>
      <c r="M673" s="942"/>
      <c r="N673" s="907"/>
      <c r="O673" s="908"/>
      <c r="P673" s="908"/>
      <c r="Q673" s="897"/>
      <c r="R673" s="942"/>
      <c r="S673" s="907"/>
      <c r="T673" s="908"/>
      <c r="U673" s="908"/>
      <c r="V673" s="897"/>
      <c r="W673" s="897"/>
      <c r="X673" s="897"/>
      <c r="Y673" s="897"/>
      <c r="Z673" s="897"/>
    </row>
    <row r="674" spans="1:26" ht="12.75" customHeight="1">
      <c r="A674" s="935"/>
      <c r="B674" s="897"/>
      <c r="C674" s="942"/>
      <c r="D674" s="907"/>
      <c r="E674" s="908"/>
      <c r="F674" s="908"/>
      <c r="G674" s="898"/>
      <c r="H674" s="942"/>
      <c r="I674" s="907"/>
      <c r="J674" s="908"/>
      <c r="K674" s="908"/>
      <c r="L674" s="897"/>
      <c r="M674" s="942"/>
      <c r="N674" s="907"/>
      <c r="O674" s="908"/>
      <c r="P674" s="908"/>
      <c r="Q674" s="897"/>
      <c r="R674" s="942"/>
      <c r="S674" s="907"/>
      <c r="T674" s="908"/>
      <c r="U674" s="908"/>
      <c r="V674" s="897"/>
      <c r="W674" s="897"/>
      <c r="X674" s="897"/>
      <c r="Y674" s="897"/>
      <c r="Z674" s="897"/>
    </row>
    <row r="675" spans="1:26" ht="12.75" customHeight="1">
      <c r="A675" s="935"/>
      <c r="B675" s="897"/>
      <c r="C675" s="942"/>
      <c r="D675" s="907"/>
      <c r="E675" s="908"/>
      <c r="F675" s="908"/>
      <c r="G675" s="898"/>
      <c r="H675" s="942"/>
      <c r="I675" s="907"/>
      <c r="J675" s="908"/>
      <c r="K675" s="908"/>
      <c r="L675" s="897"/>
      <c r="M675" s="942"/>
      <c r="N675" s="907"/>
      <c r="O675" s="908"/>
      <c r="P675" s="908"/>
      <c r="Q675" s="897"/>
      <c r="R675" s="942"/>
      <c r="S675" s="907"/>
      <c r="T675" s="908"/>
      <c r="U675" s="908"/>
      <c r="V675" s="897"/>
      <c r="W675" s="897"/>
      <c r="X675" s="897"/>
      <c r="Y675" s="897"/>
      <c r="Z675" s="897"/>
    </row>
    <row r="676" spans="1:26" ht="12.75" customHeight="1">
      <c r="A676" s="935"/>
      <c r="B676" s="897"/>
      <c r="C676" s="942"/>
      <c r="D676" s="907"/>
      <c r="E676" s="908"/>
      <c r="F676" s="908"/>
      <c r="G676" s="898"/>
      <c r="H676" s="942"/>
      <c r="I676" s="907"/>
      <c r="J676" s="908"/>
      <c r="K676" s="908"/>
      <c r="L676" s="897"/>
      <c r="M676" s="942"/>
      <c r="N676" s="907"/>
      <c r="O676" s="908"/>
      <c r="P676" s="908"/>
      <c r="Q676" s="897"/>
      <c r="R676" s="942"/>
      <c r="S676" s="907"/>
      <c r="T676" s="908"/>
      <c r="U676" s="908"/>
      <c r="V676" s="897"/>
      <c r="W676" s="897"/>
      <c r="X676" s="897"/>
      <c r="Y676" s="897"/>
      <c r="Z676" s="897"/>
    </row>
    <row r="677" spans="1:26" ht="12.75" customHeight="1">
      <c r="A677" s="935"/>
      <c r="B677" s="897"/>
      <c r="C677" s="942"/>
      <c r="D677" s="907"/>
      <c r="E677" s="908"/>
      <c r="F677" s="908"/>
      <c r="G677" s="898"/>
      <c r="H677" s="942"/>
      <c r="I677" s="907"/>
      <c r="J677" s="908"/>
      <c r="K677" s="908"/>
      <c r="L677" s="897"/>
      <c r="M677" s="942"/>
      <c r="N677" s="907"/>
      <c r="O677" s="908"/>
      <c r="P677" s="908"/>
      <c r="Q677" s="897"/>
      <c r="R677" s="942"/>
      <c r="S677" s="907"/>
      <c r="T677" s="908"/>
      <c r="U677" s="908"/>
      <c r="V677" s="897"/>
      <c r="W677" s="897"/>
      <c r="X677" s="897"/>
      <c r="Y677" s="897"/>
      <c r="Z677" s="897"/>
    </row>
    <row r="678" spans="1:26" ht="12.75" customHeight="1">
      <c r="A678" s="935"/>
      <c r="B678" s="897"/>
      <c r="C678" s="942"/>
      <c r="D678" s="907"/>
      <c r="E678" s="908"/>
      <c r="F678" s="908"/>
      <c r="G678" s="898"/>
      <c r="H678" s="942"/>
      <c r="I678" s="907"/>
      <c r="J678" s="908"/>
      <c r="K678" s="908"/>
      <c r="L678" s="897"/>
      <c r="M678" s="942"/>
      <c r="N678" s="907"/>
      <c r="O678" s="908"/>
      <c r="P678" s="908"/>
      <c r="Q678" s="897"/>
      <c r="R678" s="942"/>
      <c r="S678" s="907"/>
      <c r="T678" s="908"/>
      <c r="U678" s="908"/>
      <c r="V678" s="897"/>
      <c r="W678" s="897"/>
      <c r="X678" s="897"/>
      <c r="Y678" s="897"/>
      <c r="Z678" s="897"/>
    </row>
    <row r="679" spans="1:26" ht="12.75" customHeight="1">
      <c r="A679" s="935"/>
      <c r="B679" s="897"/>
      <c r="C679" s="942"/>
      <c r="D679" s="907"/>
      <c r="E679" s="908"/>
      <c r="F679" s="908"/>
      <c r="G679" s="898"/>
      <c r="H679" s="942"/>
      <c r="I679" s="907"/>
      <c r="J679" s="908"/>
      <c r="K679" s="908"/>
      <c r="L679" s="897"/>
      <c r="M679" s="942"/>
      <c r="N679" s="907"/>
      <c r="O679" s="908"/>
      <c r="P679" s="908"/>
      <c r="Q679" s="897"/>
      <c r="R679" s="942"/>
      <c r="S679" s="907"/>
      <c r="T679" s="908"/>
      <c r="U679" s="908"/>
      <c r="V679" s="897"/>
      <c r="W679" s="897"/>
      <c r="X679" s="897"/>
      <c r="Y679" s="897"/>
      <c r="Z679" s="897"/>
    </row>
    <row r="680" spans="1:26" ht="12.75" customHeight="1">
      <c r="A680" s="935"/>
      <c r="B680" s="897"/>
      <c r="C680" s="942"/>
      <c r="D680" s="907"/>
      <c r="E680" s="908"/>
      <c r="F680" s="908"/>
      <c r="G680" s="898"/>
      <c r="H680" s="942"/>
      <c r="I680" s="907"/>
      <c r="J680" s="908"/>
      <c r="K680" s="908"/>
      <c r="L680" s="897"/>
      <c r="M680" s="942"/>
      <c r="N680" s="907"/>
      <c r="O680" s="908"/>
      <c r="P680" s="908"/>
      <c r="Q680" s="897"/>
      <c r="R680" s="942"/>
      <c r="S680" s="907"/>
      <c r="T680" s="908"/>
      <c r="U680" s="908"/>
      <c r="V680" s="897"/>
      <c r="W680" s="897"/>
      <c r="X680" s="897"/>
      <c r="Y680" s="897"/>
      <c r="Z680" s="897"/>
    </row>
    <row r="681" spans="1:26" ht="12.75" customHeight="1">
      <c r="A681" s="935"/>
      <c r="B681" s="897"/>
      <c r="C681" s="942"/>
      <c r="D681" s="907"/>
      <c r="E681" s="908"/>
      <c r="F681" s="908"/>
      <c r="G681" s="898"/>
      <c r="H681" s="942"/>
      <c r="I681" s="907"/>
      <c r="J681" s="908"/>
      <c r="K681" s="908"/>
      <c r="L681" s="897"/>
      <c r="M681" s="942"/>
      <c r="N681" s="907"/>
      <c r="O681" s="908"/>
      <c r="P681" s="908"/>
      <c r="Q681" s="897"/>
      <c r="R681" s="942"/>
      <c r="S681" s="907"/>
      <c r="T681" s="908"/>
      <c r="U681" s="908"/>
      <c r="V681" s="897"/>
      <c r="W681" s="897"/>
      <c r="X681" s="897"/>
      <c r="Y681" s="897"/>
      <c r="Z681" s="897"/>
    </row>
    <row r="682" spans="1:26" ht="12.75" customHeight="1">
      <c r="A682" s="935"/>
      <c r="B682" s="897"/>
      <c r="C682" s="942"/>
      <c r="D682" s="907"/>
      <c r="E682" s="908"/>
      <c r="F682" s="908"/>
      <c r="G682" s="898"/>
      <c r="H682" s="942"/>
      <c r="I682" s="907"/>
      <c r="J682" s="908"/>
      <c r="K682" s="908"/>
      <c r="L682" s="897"/>
      <c r="M682" s="942"/>
      <c r="N682" s="907"/>
      <c r="O682" s="908"/>
      <c r="P682" s="908"/>
      <c r="Q682" s="897"/>
      <c r="R682" s="942"/>
      <c r="S682" s="907"/>
      <c r="T682" s="908"/>
      <c r="U682" s="908"/>
      <c r="V682" s="897"/>
      <c r="W682" s="897"/>
      <c r="X682" s="897"/>
      <c r="Y682" s="897"/>
      <c r="Z682" s="897"/>
    </row>
    <row r="683" spans="1:26" ht="12.75" customHeight="1">
      <c r="A683" s="935"/>
      <c r="B683" s="897"/>
      <c r="C683" s="942"/>
      <c r="D683" s="907"/>
      <c r="E683" s="908"/>
      <c r="F683" s="908"/>
      <c r="G683" s="898"/>
      <c r="H683" s="942"/>
      <c r="I683" s="907"/>
      <c r="J683" s="908"/>
      <c r="K683" s="908"/>
      <c r="L683" s="897"/>
      <c r="M683" s="942"/>
      <c r="N683" s="907"/>
      <c r="O683" s="908"/>
      <c r="P683" s="908"/>
      <c r="Q683" s="897"/>
      <c r="R683" s="942"/>
      <c r="S683" s="907"/>
      <c r="T683" s="908"/>
      <c r="U683" s="908"/>
      <c r="V683" s="897"/>
      <c r="W683" s="897"/>
      <c r="X683" s="897"/>
      <c r="Y683" s="897"/>
      <c r="Z683" s="897"/>
    </row>
    <row r="684" spans="1:26" ht="12.75" customHeight="1">
      <c r="A684" s="935"/>
      <c r="B684" s="897"/>
      <c r="C684" s="942"/>
      <c r="D684" s="907"/>
      <c r="E684" s="908"/>
      <c r="F684" s="908"/>
      <c r="G684" s="898"/>
      <c r="H684" s="942"/>
      <c r="I684" s="907"/>
      <c r="J684" s="908"/>
      <c r="K684" s="908"/>
      <c r="L684" s="897"/>
      <c r="M684" s="942"/>
      <c r="N684" s="907"/>
      <c r="O684" s="908"/>
      <c r="P684" s="908"/>
      <c r="Q684" s="897"/>
      <c r="R684" s="942"/>
      <c r="S684" s="907"/>
      <c r="T684" s="908"/>
      <c r="U684" s="908"/>
      <c r="V684" s="897"/>
      <c r="W684" s="897"/>
      <c r="X684" s="897"/>
      <c r="Y684" s="897"/>
      <c r="Z684" s="897"/>
    </row>
    <row r="685" spans="1:26" ht="12.75" customHeight="1">
      <c r="A685" s="935"/>
      <c r="B685" s="897"/>
      <c r="C685" s="942"/>
      <c r="D685" s="907"/>
      <c r="E685" s="908"/>
      <c r="F685" s="908"/>
      <c r="G685" s="898"/>
      <c r="H685" s="942"/>
      <c r="I685" s="907"/>
      <c r="J685" s="908"/>
      <c r="K685" s="908"/>
      <c r="L685" s="897"/>
      <c r="M685" s="942"/>
      <c r="N685" s="907"/>
      <c r="O685" s="908"/>
      <c r="P685" s="908"/>
      <c r="Q685" s="897"/>
      <c r="R685" s="942"/>
      <c r="S685" s="907"/>
      <c r="T685" s="908"/>
      <c r="U685" s="908"/>
      <c r="V685" s="897"/>
      <c r="W685" s="897"/>
      <c r="X685" s="897"/>
      <c r="Y685" s="897"/>
      <c r="Z685" s="897"/>
    </row>
    <row r="686" spans="1:26" ht="12.75" customHeight="1">
      <c r="A686" s="935"/>
      <c r="B686" s="897"/>
      <c r="C686" s="942"/>
      <c r="D686" s="907"/>
      <c r="E686" s="908"/>
      <c r="F686" s="908"/>
      <c r="G686" s="898"/>
      <c r="H686" s="942"/>
      <c r="I686" s="907"/>
      <c r="J686" s="908"/>
      <c r="K686" s="908"/>
      <c r="L686" s="897"/>
      <c r="M686" s="942"/>
      <c r="N686" s="907"/>
      <c r="O686" s="908"/>
      <c r="P686" s="908"/>
      <c r="Q686" s="897"/>
      <c r="R686" s="942"/>
      <c r="S686" s="907"/>
      <c r="T686" s="908"/>
      <c r="U686" s="908"/>
      <c r="V686" s="897"/>
      <c r="W686" s="897"/>
      <c r="X686" s="897"/>
      <c r="Y686" s="897"/>
      <c r="Z686" s="897"/>
    </row>
    <row r="687" spans="1:26" ht="12.75" customHeight="1">
      <c r="A687" s="935"/>
      <c r="B687" s="897"/>
      <c r="C687" s="942"/>
      <c r="D687" s="907"/>
      <c r="E687" s="908"/>
      <c r="F687" s="908"/>
      <c r="G687" s="898"/>
      <c r="H687" s="942"/>
      <c r="I687" s="907"/>
      <c r="J687" s="908"/>
      <c r="K687" s="908"/>
      <c r="L687" s="897"/>
      <c r="M687" s="942"/>
      <c r="N687" s="907"/>
      <c r="O687" s="908"/>
      <c r="P687" s="908"/>
      <c r="Q687" s="897"/>
      <c r="R687" s="942"/>
      <c r="S687" s="907"/>
      <c r="T687" s="908"/>
      <c r="U687" s="908"/>
      <c r="V687" s="897"/>
      <c r="W687" s="897"/>
      <c r="X687" s="897"/>
      <c r="Y687" s="897"/>
      <c r="Z687" s="897"/>
    </row>
    <row r="688" spans="1:26" ht="12.75" customHeight="1">
      <c r="A688" s="935"/>
      <c r="B688" s="897"/>
      <c r="C688" s="942"/>
      <c r="D688" s="907"/>
      <c r="E688" s="908"/>
      <c r="F688" s="908"/>
      <c r="G688" s="898"/>
      <c r="H688" s="942"/>
      <c r="I688" s="907"/>
      <c r="J688" s="908"/>
      <c r="K688" s="908"/>
      <c r="L688" s="897"/>
      <c r="M688" s="942"/>
      <c r="N688" s="907"/>
      <c r="O688" s="908"/>
      <c r="P688" s="908"/>
      <c r="Q688" s="897"/>
      <c r="R688" s="942"/>
      <c r="S688" s="907"/>
      <c r="T688" s="908"/>
      <c r="U688" s="908"/>
      <c r="V688" s="897"/>
      <c r="W688" s="897"/>
      <c r="X688" s="897"/>
      <c r="Y688" s="897"/>
      <c r="Z688" s="897"/>
    </row>
    <row r="689" spans="1:26" ht="12.75" customHeight="1">
      <c r="A689" s="935"/>
      <c r="B689" s="897"/>
      <c r="C689" s="942"/>
      <c r="D689" s="907"/>
      <c r="E689" s="908"/>
      <c r="F689" s="908"/>
      <c r="G689" s="898"/>
      <c r="H689" s="942"/>
      <c r="I689" s="907"/>
      <c r="J689" s="908"/>
      <c r="K689" s="908"/>
      <c r="L689" s="897"/>
      <c r="M689" s="942"/>
      <c r="N689" s="907"/>
      <c r="O689" s="908"/>
      <c r="P689" s="908"/>
      <c r="Q689" s="897"/>
      <c r="R689" s="942"/>
      <c r="S689" s="907"/>
      <c r="T689" s="908"/>
      <c r="U689" s="908"/>
      <c r="V689" s="897"/>
      <c r="W689" s="897"/>
      <c r="X689" s="897"/>
      <c r="Y689" s="897"/>
      <c r="Z689" s="897"/>
    </row>
    <row r="690" spans="1:26" ht="12.75" customHeight="1">
      <c r="A690" s="935"/>
      <c r="B690" s="897"/>
      <c r="C690" s="942"/>
      <c r="D690" s="907"/>
      <c r="E690" s="908"/>
      <c r="F690" s="908"/>
      <c r="G690" s="898"/>
      <c r="H690" s="942"/>
      <c r="I690" s="907"/>
      <c r="J690" s="908"/>
      <c r="K690" s="908"/>
      <c r="L690" s="897"/>
      <c r="M690" s="942"/>
      <c r="N690" s="907"/>
      <c r="O690" s="908"/>
      <c r="P690" s="908"/>
      <c r="Q690" s="897"/>
      <c r="R690" s="942"/>
      <c r="S690" s="907"/>
      <c r="T690" s="908"/>
      <c r="U690" s="908"/>
      <c r="V690" s="897"/>
      <c r="W690" s="897"/>
      <c r="X690" s="897"/>
      <c r="Y690" s="897"/>
      <c r="Z690" s="897"/>
    </row>
    <row r="691" spans="1:26" ht="12.75" customHeight="1">
      <c r="A691" s="935"/>
      <c r="B691" s="897"/>
      <c r="C691" s="942"/>
      <c r="D691" s="907"/>
      <c r="E691" s="908"/>
      <c r="F691" s="908"/>
      <c r="G691" s="898"/>
      <c r="H691" s="942"/>
      <c r="I691" s="907"/>
      <c r="J691" s="908"/>
      <c r="K691" s="908"/>
      <c r="L691" s="897"/>
      <c r="M691" s="942"/>
      <c r="N691" s="907"/>
      <c r="O691" s="908"/>
      <c r="P691" s="908"/>
      <c r="Q691" s="897"/>
      <c r="R691" s="942"/>
      <c r="S691" s="907"/>
      <c r="T691" s="908"/>
      <c r="U691" s="908"/>
      <c r="V691" s="897"/>
      <c r="W691" s="897"/>
      <c r="X691" s="897"/>
      <c r="Y691" s="897"/>
      <c r="Z691" s="897"/>
    </row>
    <row r="692" spans="1:26" ht="12.75" customHeight="1">
      <c r="A692" s="935"/>
      <c r="B692" s="897"/>
      <c r="C692" s="942"/>
      <c r="D692" s="907"/>
      <c r="E692" s="908"/>
      <c r="F692" s="908"/>
      <c r="G692" s="898"/>
      <c r="H692" s="942"/>
      <c r="I692" s="907"/>
      <c r="J692" s="908"/>
      <c r="K692" s="908"/>
      <c r="L692" s="897"/>
      <c r="M692" s="942"/>
      <c r="N692" s="907"/>
      <c r="O692" s="908"/>
      <c r="P692" s="908"/>
      <c r="Q692" s="897"/>
      <c r="R692" s="942"/>
      <c r="S692" s="907"/>
      <c r="T692" s="908"/>
      <c r="U692" s="908"/>
      <c r="V692" s="897"/>
      <c r="W692" s="897"/>
      <c r="X692" s="897"/>
      <c r="Y692" s="897"/>
      <c r="Z692" s="897"/>
    </row>
    <row r="693" spans="1:26" ht="12.75" customHeight="1">
      <c r="A693" s="935"/>
      <c r="B693" s="897"/>
      <c r="C693" s="942"/>
      <c r="D693" s="907"/>
      <c r="E693" s="908"/>
      <c r="F693" s="908"/>
      <c r="G693" s="898"/>
      <c r="H693" s="942"/>
      <c r="I693" s="907"/>
      <c r="J693" s="908"/>
      <c r="K693" s="908"/>
      <c r="L693" s="897"/>
      <c r="M693" s="942"/>
      <c r="N693" s="907"/>
      <c r="O693" s="908"/>
      <c r="P693" s="908"/>
      <c r="Q693" s="897"/>
      <c r="R693" s="942"/>
      <c r="S693" s="907"/>
      <c r="T693" s="908"/>
      <c r="U693" s="908"/>
      <c r="V693" s="897"/>
      <c r="W693" s="897"/>
      <c r="X693" s="897"/>
      <c r="Y693" s="897"/>
      <c r="Z693" s="897"/>
    </row>
    <row r="694" spans="1:26" ht="12.75" customHeight="1">
      <c r="A694" s="935"/>
      <c r="B694" s="897"/>
      <c r="C694" s="942"/>
      <c r="D694" s="907"/>
      <c r="E694" s="908"/>
      <c r="F694" s="908"/>
      <c r="G694" s="898"/>
      <c r="H694" s="942"/>
      <c r="I694" s="907"/>
      <c r="J694" s="908"/>
      <c r="K694" s="908"/>
      <c r="L694" s="897"/>
      <c r="M694" s="942"/>
      <c r="N694" s="907"/>
      <c r="O694" s="908"/>
      <c r="P694" s="908"/>
      <c r="Q694" s="897"/>
      <c r="R694" s="942"/>
      <c r="S694" s="907"/>
      <c r="T694" s="908"/>
      <c r="U694" s="908"/>
      <c r="V694" s="897"/>
      <c r="W694" s="897"/>
      <c r="X694" s="897"/>
      <c r="Y694" s="897"/>
      <c r="Z694" s="897"/>
    </row>
    <row r="695" spans="1:26" ht="12.75" customHeight="1">
      <c r="A695" s="935"/>
      <c r="B695" s="897"/>
      <c r="C695" s="942"/>
      <c r="D695" s="907"/>
      <c r="E695" s="908"/>
      <c r="F695" s="908"/>
      <c r="G695" s="898"/>
      <c r="H695" s="942"/>
      <c r="I695" s="907"/>
      <c r="J695" s="908"/>
      <c r="K695" s="908"/>
      <c r="L695" s="897"/>
      <c r="M695" s="942"/>
      <c r="N695" s="907"/>
      <c r="O695" s="908"/>
      <c r="P695" s="908"/>
      <c r="Q695" s="897"/>
      <c r="R695" s="942"/>
      <c r="S695" s="907"/>
      <c r="T695" s="908"/>
      <c r="U695" s="908"/>
      <c r="V695" s="897"/>
      <c r="W695" s="897"/>
      <c r="X695" s="897"/>
      <c r="Y695" s="897"/>
      <c r="Z695" s="897"/>
    </row>
    <row r="696" spans="1:26" ht="12.75" customHeight="1">
      <c r="A696" s="935"/>
      <c r="B696" s="897"/>
      <c r="C696" s="942"/>
      <c r="D696" s="907"/>
      <c r="E696" s="908"/>
      <c r="F696" s="908"/>
      <c r="G696" s="898"/>
      <c r="H696" s="942"/>
      <c r="I696" s="907"/>
      <c r="J696" s="908"/>
      <c r="K696" s="908"/>
      <c r="L696" s="897"/>
      <c r="M696" s="942"/>
      <c r="N696" s="907"/>
      <c r="O696" s="908"/>
      <c r="P696" s="908"/>
      <c r="Q696" s="897"/>
      <c r="R696" s="942"/>
      <c r="S696" s="907"/>
      <c r="T696" s="908"/>
      <c r="U696" s="908"/>
      <c r="V696" s="897"/>
      <c r="W696" s="897"/>
      <c r="X696" s="897"/>
      <c r="Y696" s="897"/>
      <c r="Z696" s="897"/>
    </row>
    <row r="697" spans="1:26" ht="12.75" customHeight="1">
      <c r="A697" s="935"/>
      <c r="B697" s="897"/>
      <c r="C697" s="942"/>
      <c r="D697" s="907"/>
      <c r="E697" s="908"/>
      <c r="F697" s="908"/>
      <c r="G697" s="898"/>
      <c r="H697" s="942"/>
      <c r="I697" s="907"/>
      <c r="J697" s="908"/>
      <c r="K697" s="908"/>
      <c r="L697" s="897"/>
      <c r="M697" s="942"/>
      <c r="N697" s="907"/>
      <c r="O697" s="908"/>
      <c r="P697" s="908"/>
      <c r="Q697" s="897"/>
      <c r="R697" s="942"/>
      <c r="S697" s="907"/>
      <c r="T697" s="908"/>
      <c r="U697" s="908"/>
      <c r="V697" s="897"/>
      <c r="W697" s="897"/>
      <c r="X697" s="897"/>
      <c r="Y697" s="897"/>
      <c r="Z697" s="897"/>
    </row>
    <row r="698" spans="1:26" ht="12.75" customHeight="1">
      <c r="A698" s="935"/>
      <c r="B698" s="897"/>
      <c r="C698" s="942"/>
      <c r="D698" s="907"/>
      <c r="E698" s="908"/>
      <c r="F698" s="908"/>
      <c r="G698" s="898"/>
      <c r="H698" s="942"/>
      <c r="I698" s="907"/>
      <c r="J698" s="908"/>
      <c r="K698" s="908"/>
      <c r="L698" s="897"/>
      <c r="M698" s="942"/>
      <c r="N698" s="907"/>
      <c r="O698" s="908"/>
      <c r="P698" s="908"/>
      <c r="Q698" s="897"/>
      <c r="R698" s="942"/>
      <c r="S698" s="907"/>
      <c r="T698" s="908"/>
      <c r="U698" s="908"/>
      <c r="V698" s="897"/>
      <c r="W698" s="897"/>
      <c r="X698" s="897"/>
      <c r="Y698" s="897"/>
      <c r="Z698" s="897"/>
    </row>
    <row r="699" spans="1:26" ht="12.75" customHeight="1">
      <c r="A699" s="935"/>
      <c r="B699" s="897"/>
      <c r="C699" s="942"/>
      <c r="D699" s="907"/>
      <c r="E699" s="908"/>
      <c r="F699" s="908"/>
      <c r="G699" s="898"/>
      <c r="H699" s="942"/>
      <c r="I699" s="907"/>
      <c r="J699" s="908"/>
      <c r="K699" s="908"/>
      <c r="L699" s="897"/>
      <c r="M699" s="942"/>
      <c r="N699" s="907"/>
      <c r="O699" s="908"/>
      <c r="P699" s="908"/>
      <c r="Q699" s="897"/>
      <c r="R699" s="942"/>
      <c r="S699" s="907"/>
      <c r="T699" s="908"/>
      <c r="U699" s="908"/>
      <c r="V699" s="897"/>
      <c r="W699" s="897"/>
      <c r="X699" s="897"/>
      <c r="Y699" s="897"/>
      <c r="Z699" s="897"/>
    </row>
    <row r="700" spans="1:26" ht="12.75" customHeight="1">
      <c r="A700" s="935"/>
      <c r="B700" s="897"/>
      <c r="C700" s="942"/>
      <c r="D700" s="907"/>
      <c r="E700" s="908"/>
      <c r="F700" s="908"/>
      <c r="G700" s="898"/>
      <c r="H700" s="942"/>
      <c r="I700" s="907"/>
      <c r="J700" s="908"/>
      <c r="K700" s="908"/>
      <c r="L700" s="897"/>
      <c r="M700" s="942"/>
      <c r="N700" s="907"/>
      <c r="O700" s="908"/>
      <c r="P700" s="908"/>
      <c r="Q700" s="897"/>
      <c r="R700" s="942"/>
      <c r="S700" s="907"/>
      <c r="T700" s="908"/>
      <c r="U700" s="908"/>
      <c r="V700" s="897"/>
      <c r="W700" s="897"/>
      <c r="X700" s="897"/>
      <c r="Y700" s="897"/>
      <c r="Z700" s="897"/>
    </row>
    <row r="701" spans="1:26" ht="12.75" customHeight="1">
      <c r="A701" s="935"/>
      <c r="B701" s="897"/>
      <c r="C701" s="942"/>
      <c r="D701" s="907"/>
      <c r="E701" s="908"/>
      <c r="F701" s="908"/>
      <c r="G701" s="898"/>
      <c r="H701" s="942"/>
      <c r="I701" s="907"/>
      <c r="J701" s="908"/>
      <c r="K701" s="908"/>
      <c r="L701" s="897"/>
      <c r="M701" s="942"/>
      <c r="N701" s="907"/>
      <c r="O701" s="908"/>
      <c r="P701" s="908"/>
      <c r="Q701" s="897"/>
      <c r="R701" s="942"/>
      <c r="S701" s="907"/>
      <c r="T701" s="908"/>
      <c r="U701" s="908"/>
      <c r="V701" s="897"/>
      <c r="W701" s="897"/>
      <c r="X701" s="897"/>
      <c r="Y701" s="897"/>
      <c r="Z701" s="897"/>
    </row>
    <row r="702" spans="1:26" ht="12.75" customHeight="1">
      <c r="A702" s="935"/>
      <c r="B702" s="897"/>
      <c r="C702" s="942"/>
      <c r="D702" s="907"/>
      <c r="E702" s="908"/>
      <c r="F702" s="908"/>
      <c r="G702" s="898"/>
      <c r="H702" s="942"/>
      <c r="I702" s="907"/>
      <c r="J702" s="908"/>
      <c r="K702" s="908"/>
      <c r="L702" s="897"/>
      <c r="M702" s="942"/>
      <c r="N702" s="907"/>
      <c r="O702" s="908"/>
      <c r="P702" s="908"/>
      <c r="Q702" s="897"/>
      <c r="R702" s="942"/>
      <c r="S702" s="907"/>
      <c r="T702" s="908"/>
      <c r="U702" s="908"/>
      <c r="V702" s="897"/>
      <c r="W702" s="897"/>
      <c r="X702" s="897"/>
      <c r="Y702" s="897"/>
      <c r="Z702" s="897"/>
    </row>
    <row r="703" spans="1:26" ht="12.75" customHeight="1">
      <c r="A703" s="935"/>
      <c r="B703" s="897"/>
      <c r="C703" s="942"/>
      <c r="D703" s="907"/>
      <c r="E703" s="908"/>
      <c r="F703" s="908"/>
      <c r="G703" s="898"/>
      <c r="H703" s="942"/>
      <c r="I703" s="907"/>
      <c r="J703" s="908"/>
      <c r="K703" s="908"/>
      <c r="L703" s="897"/>
      <c r="M703" s="942"/>
      <c r="N703" s="907"/>
      <c r="O703" s="908"/>
      <c r="P703" s="908"/>
      <c r="Q703" s="897"/>
      <c r="R703" s="942"/>
      <c r="S703" s="907"/>
      <c r="T703" s="908"/>
      <c r="U703" s="908"/>
      <c r="V703" s="897"/>
      <c r="W703" s="897"/>
      <c r="X703" s="897"/>
      <c r="Y703" s="897"/>
      <c r="Z703" s="897"/>
    </row>
    <row r="704" spans="1:26" ht="12.75" customHeight="1">
      <c r="A704" s="935"/>
      <c r="B704" s="897"/>
      <c r="C704" s="942"/>
      <c r="D704" s="907"/>
      <c r="E704" s="908"/>
      <c r="F704" s="908"/>
      <c r="G704" s="898"/>
      <c r="H704" s="942"/>
      <c r="I704" s="907"/>
      <c r="J704" s="908"/>
      <c r="K704" s="908"/>
      <c r="L704" s="897"/>
      <c r="M704" s="942"/>
      <c r="N704" s="907"/>
      <c r="O704" s="908"/>
      <c r="P704" s="908"/>
      <c r="Q704" s="897"/>
      <c r="R704" s="942"/>
      <c r="S704" s="907"/>
      <c r="T704" s="908"/>
      <c r="U704" s="908"/>
      <c r="V704" s="897"/>
      <c r="W704" s="897"/>
      <c r="X704" s="897"/>
      <c r="Y704" s="897"/>
      <c r="Z704" s="897"/>
    </row>
    <row r="705" spans="1:26" ht="12.75" customHeight="1">
      <c r="A705" s="935"/>
      <c r="B705" s="897"/>
      <c r="C705" s="942"/>
      <c r="D705" s="907"/>
      <c r="E705" s="908"/>
      <c r="F705" s="908"/>
      <c r="G705" s="898"/>
      <c r="H705" s="942"/>
      <c r="I705" s="907"/>
      <c r="J705" s="908"/>
      <c r="K705" s="908"/>
      <c r="L705" s="897"/>
      <c r="M705" s="942"/>
      <c r="N705" s="907"/>
      <c r="O705" s="908"/>
      <c r="P705" s="908"/>
      <c r="Q705" s="897"/>
      <c r="R705" s="942"/>
      <c r="S705" s="907"/>
      <c r="T705" s="908"/>
      <c r="U705" s="908"/>
      <c r="V705" s="897"/>
      <c r="W705" s="897"/>
      <c r="X705" s="897"/>
      <c r="Y705" s="897"/>
      <c r="Z705" s="897"/>
    </row>
    <row r="706" spans="1:26" ht="12.75" customHeight="1">
      <c r="A706" s="935"/>
      <c r="B706" s="897"/>
      <c r="C706" s="942"/>
      <c r="D706" s="907"/>
      <c r="E706" s="908"/>
      <c r="F706" s="908"/>
      <c r="G706" s="898"/>
      <c r="H706" s="942"/>
      <c r="I706" s="907"/>
      <c r="J706" s="908"/>
      <c r="K706" s="908"/>
      <c r="L706" s="897"/>
      <c r="M706" s="942"/>
      <c r="N706" s="907"/>
      <c r="O706" s="908"/>
      <c r="P706" s="908"/>
      <c r="Q706" s="897"/>
      <c r="R706" s="942"/>
      <c r="S706" s="907"/>
      <c r="T706" s="908"/>
      <c r="U706" s="908"/>
      <c r="V706" s="897"/>
      <c r="W706" s="897"/>
      <c r="X706" s="897"/>
      <c r="Y706" s="897"/>
      <c r="Z706" s="897"/>
    </row>
    <row r="707" spans="1:26" ht="12.75" customHeight="1">
      <c r="A707" s="935"/>
      <c r="B707" s="897"/>
      <c r="C707" s="942"/>
      <c r="D707" s="907"/>
      <c r="E707" s="908"/>
      <c r="F707" s="908"/>
      <c r="G707" s="898"/>
      <c r="H707" s="942"/>
      <c r="I707" s="907"/>
      <c r="J707" s="908"/>
      <c r="K707" s="908"/>
      <c r="L707" s="897"/>
      <c r="M707" s="942"/>
      <c r="N707" s="907"/>
      <c r="O707" s="908"/>
      <c r="P707" s="908"/>
      <c r="Q707" s="897"/>
      <c r="R707" s="942"/>
      <c r="S707" s="907"/>
      <c r="T707" s="908"/>
      <c r="U707" s="908"/>
      <c r="V707" s="897"/>
      <c r="W707" s="897"/>
      <c r="X707" s="897"/>
      <c r="Y707" s="897"/>
      <c r="Z707" s="897"/>
    </row>
    <row r="708" spans="1:26" ht="12.75" customHeight="1">
      <c r="A708" s="935"/>
      <c r="B708" s="897"/>
      <c r="C708" s="942"/>
      <c r="D708" s="907"/>
      <c r="E708" s="908"/>
      <c r="F708" s="908"/>
      <c r="G708" s="898"/>
      <c r="H708" s="942"/>
      <c r="I708" s="907"/>
      <c r="J708" s="908"/>
      <c r="K708" s="908"/>
      <c r="L708" s="897"/>
      <c r="M708" s="942"/>
      <c r="N708" s="907"/>
      <c r="O708" s="908"/>
      <c r="P708" s="908"/>
      <c r="Q708" s="897"/>
      <c r="R708" s="942"/>
      <c r="S708" s="907"/>
      <c r="T708" s="908"/>
      <c r="U708" s="908"/>
      <c r="V708" s="897"/>
      <c r="W708" s="897"/>
      <c r="X708" s="897"/>
      <c r="Y708" s="897"/>
      <c r="Z708" s="897"/>
    </row>
    <row r="709" spans="1:26" ht="12.75" customHeight="1">
      <c r="A709" s="935"/>
      <c r="B709" s="897"/>
      <c r="C709" s="942"/>
      <c r="D709" s="907"/>
      <c r="E709" s="908"/>
      <c r="F709" s="908"/>
      <c r="G709" s="898"/>
      <c r="H709" s="942"/>
      <c r="I709" s="907"/>
      <c r="J709" s="908"/>
      <c r="K709" s="908"/>
      <c r="L709" s="897"/>
      <c r="M709" s="942"/>
      <c r="N709" s="907"/>
      <c r="O709" s="908"/>
      <c r="P709" s="908"/>
      <c r="Q709" s="897"/>
      <c r="R709" s="942"/>
      <c r="S709" s="907"/>
      <c r="T709" s="908"/>
      <c r="U709" s="908"/>
      <c r="V709" s="897"/>
      <c r="W709" s="897"/>
      <c r="X709" s="897"/>
      <c r="Y709" s="897"/>
      <c r="Z709" s="897"/>
    </row>
    <row r="710" spans="1:26" ht="12.75" customHeight="1">
      <c r="A710" s="935"/>
      <c r="B710" s="897"/>
      <c r="C710" s="942"/>
      <c r="D710" s="907"/>
      <c r="E710" s="908"/>
      <c r="F710" s="908"/>
      <c r="G710" s="898"/>
      <c r="H710" s="942"/>
      <c r="I710" s="907"/>
      <c r="J710" s="908"/>
      <c r="K710" s="908"/>
      <c r="L710" s="897"/>
      <c r="M710" s="942"/>
      <c r="N710" s="907"/>
      <c r="O710" s="908"/>
      <c r="P710" s="908"/>
      <c r="Q710" s="897"/>
      <c r="R710" s="942"/>
      <c r="S710" s="907"/>
      <c r="T710" s="908"/>
      <c r="U710" s="908"/>
      <c r="V710" s="897"/>
      <c r="W710" s="897"/>
      <c r="X710" s="897"/>
      <c r="Y710" s="897"/>
      <c r="Z710" s="897"/>
    </row>
    <row r="711" spans="1:26" ht="12.75" customHeight="1">
      <c r="A711" s="935"/>
      <c r="B711" s="897"/>
      <c r="C711" s="942"/>
      <c r="D711" s="907"/>
      <c r="E711" s="908"/>
      <c r="F711" s="908"/>
      <c r="G711" s="898"/>
      <c r="H711" s="942"/>
      <c r="I711" s="907"/>
      <c r="J711" s="908"/>
      <c r="K711" s="908"/>
      <c r="L711" s="897"/>
      <c r="M711" s="942"/>
      <c r="N711" s="907"/>
      <c r="O711" s="908"/>
      <c r="P711" s="908"/>
      <c r="Q711" s="897"/>
      <c r="R711" s="942"/>
      <c r="S711" s="907"/>
      <c r="T711" s="908"/>
      <c r="U711" s="908"/>
      <c r="V711" s="897"/>
      <c r="W711" s="897"/>
      <c r="X711" s="897"/>
      <c r="Y711" s="897"/>
      <c r="Z711" s="897"/>
    </row>
    <row r="712" spans="1:26" ht="12.75" customHeight="1">
      <c r="A712" s="935"/>
      <c r="B712" s="897"/>
      <c r="C712" s="942"/>
      <c r="D712" s="907"/>
      <c r="E712" s="908"/>
      <c r="F712" s="908"/>
      <c r="G712" s="898"/>
      <c r="H712" s="942"/>
      <c r="I712" s="907"/>
      <c r="J712" s="908"/>
      <c r="K712" s="908"/>
      <c r="L712" s="897"/>
      <c r="M712" s="942"/>
      <c r="N712" s="907"/>
      <c r="O712" s="908"/>
      <c r="P712" s="908"/>
      <c r="Q712" s="897"/>
      <c r="R712" s="942"/>
      <c r="S712" s="907"/>
      <c r="T712" s="908"/>
      <c r="U712" s="908"/>
      <c r="V712" s="897"/>
      <c r="W712" s="897"/>
      <c r="X712" s="897"/>
      <c r="Y712" s="897"/>
      <c r="Z712" s="897"/>
    </row>
    <row r="713" spans="1:26" ht="12.75" customHeight="1">
      <c r="A713" s="935"/>
      <c r="B713" s="897"/>
      <c r="C713" s="942"/>
      <c r="D713" s="907"/>
      <c r="E713" s="908"/>
      <c r="F713" s="908"/>
      <c r="G713" s="898"/>
      <c r="H713" s="942"/>
      <c r="I713" s="907"/>
      <c r="J713" s="908"/>
      <c r="K713" s="908"/>
      <c r="L713" s="897"/>
      <c r="M713" s="942"/>
      <c r="N713" s="907"/>
      <c r="O713" s="908"/>
      <c r="P713" s="908"/>
      <c r="Q713" s="897"/>
      <c r="R713" s="942"/>
      <c r="S713" s="907"/>
      <c r="T713" s="908"/>
      <c r="U713" s="908"/>
      <c r="V713" s="897"/>
      <c r="W713" s="897"/>
      <c r="X713" s="897"/>
      <c r="Y713" s="897"/>
      <c r="Z713" s="897"/>
    </row>
    <row r="714" spans="1:26" ht="12.75" customHeight="1">
      <c r="A714" s="935"/>
      <c r="B714" s="897"/>
      <c r="C714" s="942"/>
      <c r="D714" s="907"/>
      <c r="E714" s="908"/>
      <c r="F714" s="908"/>
      <c r="G714" s="898"/>
      <c r="H714" s="942"/>
      <c r="I714" s="907"/>
      <c r="J714" s="908"/>
      <c r="K714" s="908"/>
      <c r="L714" s="897"/>
      <c r="M714" s="942"/>
      <c r="N714" s="907"/>
      <c r="O714" s="908"/>
      <c r="P714" s="908"/>
      <c r="Q714" s="897"/>
      <c r="R714" s="942"/>
      <c r="S714" s="907"/>
      <c r="T714" s="908"/>
      <c r="U714" s="908"/>
      <c r="V714" s="897"/>
      <c r="W714" s="897"/>
      <c r="X714" s="897"/>
      <c r="Y714" s="897"/>
      <c r="Z714" s="897"/>
    </row>
    <row r="715" spans="1:26" ht="12.75" customHeight="1">
      <c r="A715" s="935"/>
      <c r="B715" s="897"/>
      <c r="C715" s="942"/>
      <c r="D715" s="907"/>
      <c r="E715" s="908"/>
      <c r="F715" s="908"/>
      <c r="G715" s="898"/>
      <c r="H715" s="942"/>
      <c r="I715" s="907"/>
      <c r="J715" s="908"/>
      <c r="K715" s="908"/>
      <c r="L715" s="897"/>
      <c r="M715" s="942"/>
      <c r="N715" s="907"/>
      <c r="O715" s="908"/>
      <c r="P715" s="908"/>
      <c r="Q715" s="897"/>
      <c r="R715" s="942"/>
      <c r="S715" s="907"/>
      <c r="T715" s="908"/>
      <c r="U715" s="908"/>
      <c r="V715" s="897"/>
      <c r="W715" s="897"/>
      <c r="X715" s="897"/>
      <c r="Y715" s="897"/>
      <c r="Z715" s="897"/>
    </row>
    <row r="716" spans="1:26" ht="12.75" customHeight="1">
      <c r="A716" s="935"/>
      <c r="B716" s="897"/>
      <c r="C716" s="942"/>
      <c r="D716" s="907"/>
      <c r="E716" s="908"/>
      <c r="F716" s="908"/>
      <c r="G716" s="898"/>
      <c r="H716" s="942"/>
      <c r="I716" s="907"/>
      <c r="J716" s="908"/>
      <c r="K716" s="908"/>
      <c r="L716" s="897"/>
      <c r="M716" s="942"/>
      <c r="N716" s="907"/>
      <c r="O716" s="908"/>
      <c r="P716" s="908"/>
      <c r="Q716" s="897"/>
      <c r="R716" s="942"/>
      <c r="S716" s="907"/>
      <c r="T716" s="908"/>
      <c r="U716" s="908"/>
      <c r="V716" s="897"/>
      <c r="W716" s="897"/>
      <c r="X716" s="897"/>
      <c r="Y716" s="897"/>
      <c r="Z716" s="897"/>
    </row>
    <row r="717" spans="1:26" ht="12.75" customHeight="1">
      <c r="A717" s="935"/>
      <c r="B717" s="897"/>
      <c r="C717" s="942"/>
      <c r="D717" s="907"/>
      <c r="E717" s="908"/>
      <c r="F717" s="908"/>
      <c r="G717" s="898"/>
      <c r="H717" s="942"/>
      <c r="I717" s="907"/>
      <c r="J717" s="908"/>
      <c r="K717" s="908"/>
      <c r="L717" s="897"/>
      <c r="M717" s="942"/>
      <c r="N717" s="907"/>
      <c r="O717" s="908"/>
      <c r="P717" s="908"/>
      <c r="Q717" s="897"/>
      <c r="R717" s="942"/>
      <c r="S717" s="907"/>
      <c r="T717" s="908"/>
      <c r="U717" s="908"/>
      <c r="V717" s="897"/>
      <c r="W717" s="897"/>
      <c r="X717" s="897"/>
      <c r="Y717" s="897"/>
      <c r="Z717" s="897"/>
    </row>
    <row r="718" spans="1:26" ht="12.75" customHeight="1">
      <c r="A718" s="935"/>
      <c r="B718" s="897"/>
      <c r="C718" s="942"/>
      <c r="D718" s="907"/>
      <c r="E718" s="908"/>
      <c r="F718" s="908"/>
      <c r="G718" s="898"/>
      <c r="H718" s="942"/>
      <c r="I718" s="907"/>
      <c r="J718" s="908"/>
      <c r="K718" s="908"/>
      <c r="L718" s="897"/>
      <c r="M718" s="942"/>
      <c r="N718" s="907"/>
      <c r="O718" s="908"/>
      <c r="P718" s="908"/>
      <c r="Q718" s="897"/>
      <c r="R718" s="942"/>
      <c r="S718" s="907"/>
      <c r="T718" s="908"/>
      <c r="U718" s="908"/>
      <c r="V718" s="897"/>
      <c r="W718" s="897"/>
      <c r="X718" s="897"/>
      <c r="Y718" s="897"/>
      <c r="Z718" s="897"/>
    </row>
    <row r="719" spans="1:26" ht="12.75" customHeight="1">
      <c r="A719" s="935"/>
      <c r="B719" s="897"/>
      <c r="C719" s="942"/>
      <c r="D719" s="907"/>
      <c r="E719" s="908"/>
      <c r="F719" s="908"/>
      <c r="G719" s="898"/>
      <c r="H719" s="942"/>
      <c r="I719" s="907"/>
      <c r="J719" s="908"/>
      <c r="K719" s="908"/>
      <c r="L719" s="897"/>
      <c r="M719" s="942"/>
      <c r="N719" s="907"/>
      <c r="O719" s="908"/>
      <c r="P719" s="908"/>
      <c r="Q719" s="897"/>
      <c r="R719" s="942"/>
      <c r="S719" s="907"/>
      <c r="T719" s="908"/>
      <c r="U719" s="908"/>
      <c r="V719" s="897"/>
      <c r="W719" s="897"/>
      <c r="X719" s="897"/>
      <c r="Y719" s="897"/>
      <c r="Z719" s="897"/>
    </row>
    <row r="720" spans="1:26" ht="12.75" customHeight="1">
      <c r="A720" s="935"/>
      <c r="B720" s="897"/>
      <c r="C720" s="942"/>
      <c r="D720" s="907"/>
      <c r="E720" s="908"/>
      <c r="F720" s="908"/>
      <c r="G720" s="898"/>
      <c r="H720" s="942"/>
      <c r="I720" s="907"/>
      <c r="J720" s="908"/>
      <c r="K720" s="908"/>
      <c r="L720" s="897"/>
      <c r="M720" s="942"/>
      <c r="N720" s="907"/>
      <c r="O720" s="908"/>
      <c r="P720" s="908"/>
      <c r="Q720" s="897"/>
      <c r="R720" s="942"/>
      <c r="S720" s="907"/>
      <c r="T720" s="908"/>
      <c r="U720" s="908"/>
      <c r="V720" s="897"/>
      <c r="W720" s="897"/>
      <c r="X720" s="897"/>
      <c r="Y720" s="897"/>
      <c r="Z720" s="897"/>
    </row>
    <row r="721" spans="1:26" ht="12.75" customHeight="1">
      <c r="A721" s="935"/>
      <c r="B721" s="897"/>
      <c r="C721" s="942"/>
      <c r="D721" s="907"/>
      <c r="E721" s="908"/>
      <c r="F721" s="908"/>
      <c r="G721" s="898"/>
      <c r="H721" s="942"/>
      <c r="I721" s="907"/>
      <c r="J721" s="908"/>
      <c r="K721" s="908"/>
      <c r="L721" s="897"/>
      <c r="M721" s="942"/>
      <c r="N721" s="907"/>
      <c r="O721" s="908"/>
      <c r="P721" s="908"/>
      <c r="Q721" s="897"/>
      <c r="R721" s="942"/>
      <c r="S721" s="907"/>
      <c r="T721" s="908"/>
      <c r="U721" s="908"/>
      <c r="V721" s="897"/>
      <c r="W721" s="897"/>
      <c r="X721" s="897"/>
      <c r="Y721" s="897"/>
      <c r="Z721" s="897"/>
    </row>
    <row r="722" spans="1:26" ht="12.75" customHeight="1">
      <c r="A722" s="935"/>
      <c r="B722" s="897"/>
      <c r="C722" s="942"/>
      <c r="D722" s="907"/>
      <c r="E722" s="908"/>
      <c r="F722" s="908"/>
      <c r="G722" s="898"/>
      <c r="H722" s="942"/>
      <c r="I722" s="907"/>
      <c r="J722" s="908"/>
      <c r="K722" s="908"/>
      <c r="L722" s="897"/>
      <c r="M722" s="942"/>
      <c r="N722" s="907"/>
      <c r="O722" s="908"/>
      <c r="P722" s="908"/>
      <c r="Q722" s="897"/>
      <c r="R722" s="942"/>
      <c r="S722" s="907"/>
      <c r="T722" s="908"/>
      <c r="U722" s="908"/>
      <c r="V722" s="897"/>
      <c r="W722" s="897"/>
      <c r="X722" s="897"/>
      <c r="Y722" s="897"/>
      <c r="Z722" s="897"/>
    </row>
    <row r="723" spans="1:26" ht="12.75" customHeight="1">
      <c r="A723" s="935"/>
      <c r="B723" s="897"/>
      <c r="C723" s="942"/>
      <c r="D723" s="907"/>
      <c r="E723" s="908"/>
      <c r="F723" s="908"/>
      <c r="G723" s="898"/>
      <c r="H723" s="942"/>
      <c r="I723" s="907"/>
      <c r="J723" s="908"/>
      <c r="K723" s="908"/>
      <c r="L723" s="897"/>
      <c r="M723" s="942"/>
      <c r="N723" s="907"/>
      <c r="O723" s="908"/>
      <c r="P723" s="908"/>
      <c r="Q723" s="897"/>
      <c r="R723" s="942"/>
      <c r="S723" s="907"/>
      <c r="T723" s="908"/>
      <c r="U723" s="908"/>
      <c r="V723" s="897"/>
      <c r="W723" s="897"/>
      <c r="X723" s="897"/>
      <c r="Y723" s="897"/>
      <c r="Z723" s="897"/>
    </row>
    <row r="724" spans="1:26" ht="12.75" customHeight="1">
      <c r="A724" s="935"/>
      <c r="B724" s="897"/>
      <c r="C724" s="942"/>
      <c r="D724" s="907"/>
      <c r="E724" s="908"/>
      <c r="F724" s="908"/>
      <c r="G724" s="898"/>
      <c r="H724" s="942"/>
      <c r="I724" s="907"/>
      <c r="J724" s="908"/>
      <c r="K724" s="908"/>
      <c r="L724" s="897"/>
      <c r="M724" s="942"/>
      <c r="N724" s="907"/>
      <c r="O724" s="908"/>
      <c r="P724" s="908"/>
      <c r="Q724" s="897"/>
      <c r="R724" s="942"/>
      <c r="S724" s="907"/>
      <c r="T724" s="908"/>
      <c r="U724" s="908"/>
      <c r="V724" s="897"/>
      <c r="W724" s="897"/>
      <c r="X724" s="897"/>
      <c r="Y724" s="897"/>
      <c r="Z724" s="897"/>
    </row>
    <row r="725" spans="1:26" ht="12.75" customHeight="1">
      <c r="A725" s="935"/>
      <c r="B725" s="897"/>
      <c r="C725" s="942"/>
      <c r="D725" s="907"/>
      <c r="E725" s="908"/>
      <c r="F725" s="908"/>
      <c r="G725" s="898"/>
      <c r="H725" s="942"/>
      <c r="I725" s="907"/>
      <c r="J725" s="908"/>
      <c r="K725" s="908"/>
      <c r="L725" s="897"/>
      <c r="M725" s="942"/>
      <c r="N725" s="907"/>
      <c r="O725" s="908"/>
      <c r="P725" s="908"/>
      <c r="Q725" s="897"/>
      <c r="R725" s="942"/>
      <c r="S725" s="907"/>
      <c r="T725" s="908"/>
      <c r="U725" s="908"/>
      <c r="V725" s="897"/>
      <c r="W725" s="897"/>
      <c r="X725" s="897"/>
      <c r="Y725" s="897"/>
      <c r="Z725" s="897"/>
    </row>
    <row r="726" spans="1:26" ht="12.75" customHeight="1">
      <c r="A726" s="935"/>
      <c r="B726" s="897"/>
      <c r="C726" s="942"/>
      <c r="D726" s="907"/>
      <c r="E726" s="908"/>
      <c r="F726" s="908"/>
      <c r="G726" s="898"/>
      <c r="H726" s="942"/>
      <c r="I726" s="907"/>
      <c r="J726" s="908"/>
      <c r="K726" s="908"/>
      <c r="L726" s="897"/>
      <c r="M726" s="942"/>
      <c r="N726" s="907"/>
      <c r="O726" s="908"/>
      <c r="P726" s="908"/>
      <c r="Q726" s="897"/>
      <c r="R726" s="942"/>
      <c r="S726" s="907"/>
      <c r="T726" s="908"/>
      <c r="U726" s="908"/>
      <c r="V726" s="897"/>
      <c r="W726" s="897"/>
      <c r="X726" s="897"/>
      <c r="Y726" s="897"/>
      <c r="Z726" s="897"/>
    </row>
    <row r="727" spans="1:26" ht="12.75" customHeight="1">
      <c r="A727" s="935"/>
      <c r="B727" s="897"/>
      <c r="C727" s="942"/>
      <c r="D727" s="907"/>
      <c r="E727" s="908"/>
      <c r="F727" s="908"/>
      <c r="G727" s="898"/>
      <c r="H727" s="942"/>
      <c r="I727" s="907"/>
      <c r="J727" s="908"/>
      <c r="K727" s="908"/>
      <c r="L727" s="897"/>
      <c r="M727" s="942"/>
      <c r="N727" s="907"/>
      <c r="O727" s="908"/>
      <c r="P727" s="908"/>
      <c r="Q727" s="897"/>
      <c r="R727" s="942"/>
      <c r="S727" s="907"/>
      <c r="T727" s="908"/>
      <c r="U727" s="908"/>
      <c r="V727" s="897"/>
      <c r="W727" s="897"/>
      <c r="X727" s="897"/>
      <c r="Y727" s="897"/>
      <c r="Z727" s="897"/>
    </row>
    <row r="728" spans="1:26" ht="12.75" customHeight="1">
      <c r="A728" s="935"/>
      <c r="B728" s="897"/>
      <c r="C728" s="942"/>
      <c r="D728" s="907"/>
      <c r="E728" s="908"/>
      <c r="F728" s="908"/>
      <c r="G728" s="898"/>
      <c r="H728" s="942"/>
      <c r="I728" s="907"/>
      <c r="J728" s="908"/>
      <c r="K728" s="908"/>
      <c r="L728" s="897"/>
      <c r="M728" s="942"/>
      <c r="N728" s="907"/>
      <c r="O728" s="908"/>
      <c r="P728" s="908"/>
      <c r="Q728" s="897"/>
      <c r="R728" s="942"/>
      <c r="S728" s="907"/>
      <c r="T728" s="908"/>
      <c r="U728" s="908"/>
      <c r="V728" s="897"/>
      <c r="W728" s="897"/>
      <c r="X728" s="897"/>
      <c r="Y728" s="897"/>
      <c r="Z728" s="897"/>
    </row>
    <row r="729" spans="1:26" ht="12.75" customHeight="1">
      <c r="A729" s="935"/>
      <c r="B729" s="897"/>
      <c r="C729" s="942"/>
      <c r="D729" s="907"/>
      <c r="E729" s="908"/>
      <c r="F729" s="908"/>
      <c r="G729" s="898"/>
      <c r="H729" s="942"/>
      <c r="I729" s="907"/>
      <c r="J729" s="908"/>
      <c r="K729" s="908"/>
      <c r="L729" s="897"/>
      <c r="M729" s="942"/>
      <c r="N729" s="907"/>
      <c r="O729" s="908"/>
      <c r="P729" s="908"/>
      <c r="Q729" s="897"/>
      <c r="R729" s="942"/>
      <c r="S729" s="907"/>
      <c r="T729" s="908"/>
      <c r="U729" s="908"/>
      <c r="V729" s="897"/>
      <c r="W729" s="897"/>
      <c r="X729" s="897"/>
      <c r="Y729" s="897"/>
      <c r="Z729" s="897"/>
    </row>
    <row r="730" spans="1:26" ht="12.75" customHeight="1">
      <c r="A730" s="935"/>
      <c r="B730" s="897"/>
      <c r="C730" s="942"/>
      <c r="D730" s="907"/>
      <c r="E730" s="908"/>
      <c r="F730" s="908"/>
      <c r="G730" s="898"/>
      <c r="H730" s="942"/>
      <c r="I730" s="907"/>
      <c r="J730" s="908"/>
      <c r="K730" s="908"/>
      <c r="L730" s="897"/>
      <c r="M730" s="942"/>
      <c r="N730" s="907"/>
      <c r="O730" s="908"/>
      <c r="P730" s="908"/>
      <c r="Q730" s="897"/>
      <c r="R730" s="942"/>
      <c r="S730" s="907"/>
      <c r="T730" s="908"/>
      <c r="U730" s="908"/>
      <c r="V730" s="897"/>
      <c r="W730" s="897"/>
      <c r="X730" s="897"/>
      <c r="Y730" s="897"/>
      <c r="Z730" s="897"/>
    </row>
    <row r="731" spans="1:26" ht="12.75" customHeight="1">
      <c r="A731" s="935"/>
      <c r="B731" s="897"/>
      <c r="C731" s="942"/>
      <c r="D731" s="907"/>
      <c r="E731" s="908"/>
      <c r="F731" s="908"/>
      <c r="G731" s="898"/>
      <c r="H731" s="942"/>
      <c r="I731" s="907"/>
      <c r="J731" s="908"/>
      <c r="K731" s="908"/>
      <c r="L731" s="897"/>
      <c r="M731" s="942"/>
      <c r="N731" s="907"/>
      <c r="O731" s="908"/>
      <c r="P731" s="908"/>
      <c r="Q731" s="897"/>
      <c r="R731" s="942"/>
      <c r="S731" s="907"/>
      <c r="T731" s="908"/>
      <c r="U731" s="908"/>
      <c r="V731" s="897"/>
      <c r="W731" s="897"/>
      <c r="X731" s="897"/>
      <c r="Y731" s="897"/>
      <c r="Z731" s="897"/>
    </row>
    <row r="732" spans="1:26" ht="12.75" customHeight="1">
      <c r="A732" s="935"/>
      <c r="B732" s="897"/>
      <c r="C732" s="942"/>
      <c r="D732" s="907"/>
      <c r="E732" s="908"/>
      <c r="F732" s="908"/>
      <c r="G732" s="898"/>
      <c r="H732" s="942"/>
      <c r="I732" s="907"/>
      <c r="J732" s="908"/>
      <c r="K732" s="908"/>
      <c r="L732" s="897"/>
      <c r="M732" s="942"/>
      <c r="N732" s="907"/>
      <c r="O732" s="908"/>
      <c r="P732" s="908"/>
      <c r="Q732" s="897"/>
      <c r="R732" s="942"/>
      <c r="S732" s="907"/>
      <c r="T732" s="908"/>
      <c r="U732" s="908"/>
      <c r="V732" s="897"/>
      <c r="W732" s="897"/>
      <c r="X732" s="897"/>
      <c r="Y732" s="897"/>
      <c r="Z732" s="897"/>
    </row>
    <row r="733" spans="1:26" ht="12.75" customHeight="1">
      <c r="A733" s="935"/>
      <c r="B733" s="897"/>
      <c r="C733" s="942"/>
      <c r="D733" s="907"/>
      <c r="E733" s="908"/>
      <c r="F733" s="908"/>
      <c r="G733" s="898"/>
      <c r="H733" s="942"/>
      <c r="I733" s="907"/>
      <c r="J733" s="908"/>
      <c r="K733" s="908"/>
      <c r="L733" s="897"/>
      <c r="M733" s="942"/>
      <c r="N733" s="907"/>
      <c r="O733" s="908"/>
      <c r="P733" s="908"/>
      <c r="Q733" s="897"/>
      <c r="R733" s="942"/>
      <c r="S733" s="907"/>
      <c r="T733" s="908"/>
      <c r="U733" s="908"/>
      <c r="V733" s="897"/>
      <c r="W733" s="897"/>
      <c r="X733" s="897"/>
      <c r="Y733" s="897"/>
      <c r="Z733" s="897"/>
    </row>
    <row r="734" spans="1:26" ht="12.75" customHeight="1">
      <c r="A734" s="935"/>
      <c r="B734" s="897"/>
      <c r="C734" s="942"/>
      <c r="D734" s="907"/>
      <c r="E734" s="908"/>
      <c r="F734" s="908"/>
      <c r="G734" s="898"/>
      <c r="H734" s="942"/>
      <c r="I734" s="907"/>
      <c r="J734" s="908"/>
      <c r="K734" s="908"/>
      <c r="L734" s="897"/>
      <c r="M734" s="942"/>
      <c r="N734" s="907"/>
      <c r="O734" s="908"/>
      <c r="P734" s="908"/>
      <c r="Q734" s="897"/>
      <c r="R734" s="942"/>
      <c r="S734" s="907"/>
      <c r="T734" s="908"/>
      <c r="U734" s="908"/>
      <c r="V734" s="897"/>
      <c r="W734" s="897"/>
      <c r="X734" s="897"/>
      <c r="Y734" s="897"/>
      <c r="Z734" s="897"/>
    </row>
    <row r="735" spans="1:26" ht="12.75" customHeight="1">
      <c r="A735" s="935"/>
      <c r="B735" s="897"/>
      <c r="C735" s="942"/>
      <c r="D735" s="907"/>
      <c r="E735" s="908"/>
      <c r="F735" s="908"/>
      <c r="G735" s="898"/>
      <c r="H735" s="942"/>
      <c r="I735" s="907"/>
      <c r="J735" s="908"/>
      <c r="K735" s="908"/>
      <c r="L735" s="897"/>
      <c r="M735" s="942"/>
      <c r="N735" s="907"/>
      <c r="O735" s="908"/>
      <c r="P735" s="908"/>
      <c r="Q735" s="897"/>
      <c r="R735" s="942"/>
      <c r="S735" s="907"/>
      <c r="T735" s="908"/>
      <c r="U735" s="908"/>
      <c r="V735" s="897"/>
      <c r="W735" s="897"/>
      <c r="X735" s="897"/>
      <c r="Y735" s="897"/>
      <c r="Z735" s="897"/>
    </row>
    <row r="736" spans="1:26" ht="12.75" customHeight="1">
      <c r="A736" s="935"/>
      <c r="B736" s="897"/>
      <c r="C736" s="942"/>
      <c r="D736" s="907"/>
      <c r="E736" s="908"/>
      <c r="F736" s="908"/>
      <c r="G736" s="898"/>
      <c r="H736" s="942"/>
      <c r="I736" s="907"/>
      <c r="J736" s="908"/>
      <c r="K736" s="908"/>
      <c r="L736" s="897"/>
      <c r="M736" s="942"/>
      <c r="N736" s="907"/>
      <c r="O736" s="908"/>
      <c r="P736" s="908"/>
      <c r="Q736" s="897"/>
      <c r="R736" s="942"/>
      <c r="S736" s="907"/>
      <c r="T736" s="908"/>
      <c r="U736" s="908"/>
      <c r="V736" s="897"/>
      <c r="W736" s="897"/>
      <c r="X736" s="897"/>
      <c r="Y736" s="897"/>
      <c r="Z736" s="897"/>
    </row>
    <row r="737" spans="1:26" ht="12.75" customHeight="1">
      <c r="A737" s="935"/>
      <c r="B737" s="897"/>
      <c r="C737" s="942"/>
      <c r="D737" s="907"/>
      <c r="E737" s="908"/>
      <c r="F737" s="908"/>
      <c r="G737" s="898"/>
      <c r="H737" s="942"/>
      <c r="I737" s="907"/>
      <c r="J737" s="908"/>
      <c r="K737" s="908"/>
      <c r="L737" s="897"/>
      <c r="M737" s="942"/>
      <c r="N737" s="907"/>
      <c r="O737" s="908"/>
      <c r="P737" s="908"/>
      <c r="Q737" s="897"/>
      <c r="R737" s="942"/>
      <c r="S737" s="907"/>
      <c r="T737" s="908"/>
      <c r="U737" s="908"/>
      <c r="V737" s="897"/>
      <c r="W737" s="897"/>
      <c r="X737" s="897"/>
      <c r="Y737" s="897"/>
      <c r="Z737" s="897"/>
    </row>
    <row r="738" spans="1:26" ht="12.75" customHeight="1">
      <c r="A738" s="935"/>
      <c r="B738" s="897"/>
      <c r="C738" s="942"/>
      <c r="D738" s="907"/>
      <c r="E738" s="908"/>
      <c r="F738" s="908"/>
      <c r="G738" s="898"/>
      <c r="H738" s="942"/>
      <c r="I738" s="907"/>
      <c r="J738" s="908"/>
      <c r="K738" s="908"/>
      <c r="L738" s="897"/>
      <c r="M738" s="942"/>
      <c r="N738" s="907"/>
      <c r="O738" s="908"/>
      <c r="P738" s="908"/>
      <c r="Q738" s="897"/>
      <c r="R738" s="942"/>
      <c r="S738" s="907"/>
      <c r="T738" s="908"/>
      <c r="U738" s="908"/>
      <c r="V738" s="897"/>
      <c r="W738" s="897"/>
      <c r="X738" s="897"/>
      <c r="Y738" s="897"/>
      <c r="Z738" s="897"/>
    </row>
    <row r="739" spans="1:26" ht="12.75" customHeight="1">
      <c r="A739" s="935"/>
      <c r="B739" s="897"/>
      <c r="C739" s="942"/>
      <c r="D739" s="907"/>
      <c r="E739" s="908"/>
      <c r="F739" s="908"/>
      <c r="G739" s="898"/>
      <c r="H739" s="942"/>
      <c r="I739" s="907"/>
      <c r="J739" s="908"/>
      <c r="K739" s="908"/>
      <c r="L739" s="897"/>
      <c r="M739" s="942"/>
      <c r="N739" s="907"/>
      <c r="O739" s="908"/>
      <c r="P739" s="908"/>
      <c r="Q739" s="897"/>
      <c r="R739" s="942"/>
      <c r="S739" s="907"/>
      <c r="T739" s="908"/>
      <c r="U739" s="908"/>
      <c r="V739" s="897"/>
      <c r="W739" s="897"/>
      <c r="X739" s="897"/>
      <c r="Y739" s="897"/>
      <c r="Z739" s="897"/>
    </row>
    <row r="740" spans="1:26" ht="12.75" customHeight="1">
      <c r="A740" s="935"/>
      <c r="B740" s="897"/>
      <c r="C740" s="942"/>
      <c r="D740" s="907"/>
      <c r="E740" s="908"/>
      <c r="F740" s="908"/>
      <c r="G740" s="898"/>
      <c r="H740" s="942"/>
      <c r="I740" s="907"/>
      <c r="J740" s="908"/>
      <c r="K740" s="908"/>
      <c r="L740" s="897"/>
      <c r="M740" s="942"/>
      <c r="N740" s="907"/>
      <c r="O740" s="908"/>
      <c r="P740" s="908"/>
      <c r="Q740" s="897"/>
      <c r="R740" s="942"/>
      <c r="S740" s="907"/>
      <c r="T740" s="908"/>
      <c r="U740" s="908"/>
      <c r="V740" s="897"/>
      <c r="W740" s="897"/>
      <c r="X740" s="897"/>
      <c r="Y740" s="897"/>
      <c r="Z740" s="897"/>
    </row>
    <row r="741" spans="1:26" ht="12.75" customHeight="1">
      <c r="A741" s="935"/>
      <c r="B741" s="897"/>
      <c r="C741" s="942"/>
      <c r="D741" s="907"/>
      <c r="E741" s="908"/>
      <c r="F741" s="908"/>
      <c r="G741" s="898"/>
      <c r="H741" s="942"/>
      <c r="I741" s="907"/>
      <c r="J741" s="908"/>
      <c r="K741" s="908"/>
      <c r="L741" s="897"/>
      <c r="M741" s="942"/>
      <c r="N741" s="907"/>
      <c r="O741" s="908"/>
      <c r="P741" s="908"/>
      <c r="Q741" s="897"/>
      <c r="R741" s="942"/>
      <c r="S741" s="907"/>
      <c r="T741" s="908"/>
      <c r="U741" s="908"/>
      <c r="V741" s="897"/>
      <c r="W741" s="897"/>
      <c r="X741" s="897"/>
      <c r="Y741" s="897"/>
      <c r="Z741" s="897"/>
    </row>
    <row r="742" spans="1:26" ht="12.75" customHeight="1">
      <c r="A742" s="935"/>
      <c r="B742" s="897"/>
      <c r="C742" s="942"/>
      <c r="D742" s="907"/>
      <c r="E742" s="908"/>
      <c r="F742" s="908"/>
      <c r="G742" s="898"/>
      <c r="H742" s="942"/>
      <c r="I742" s="907"/>
      <c r="J742" s="908"/>
      <c r="K742" s="908"/>
      <c r="L742" s="897"/>
      <c r="M742" s="942"/>
      <c r="N742" s="907"/>
      <c r="O742" s="908"/>
      <c r="P742" s="908"/>
      <c r="Q742" s="897"/>
      <c r="R742" s="942"/>
      <c r="S742" s="907"/>
      <c r="T742" s="908"/>
      <c r="U742" s="908"/>
      <c r="V742" s="897"/>
      <c r="W742" s="897"/>
      <c r="X742" s="897"/>
      <c r="Y742" s="897"/>
      <c r="Z742" s="897"/>
    </row>
    <row r="743" spans="1:26" ht="12.75" customHeight="1">
      <c r="A743" s="935"/>
      <c r="B743" s="897"/>
      <c r="C743" s="942"/>
      <c r="D743" s="907"/>
      <c r="E743" s="908"/>
      <c r="F743" s="908"/>
      <c r="G743" s="898"/>
      <c r="H743" s="942"/>
      <c r="I743" s="907"/>
      <c r="J743" s="908"/>
      <c r="K743" s="908"/>
      <c r="L743" s="897"/>
      <c r="M743" s="942"/>
      <c r="N743" s="907"/>
      <c r="O743" s="908"/>
      <c r="P743" s="908"/>
      <c r="Q743" s="897"/>
      <c r="R743" s="942"/>
      <c r="S743" s="907"/>
      <c r="T743" s="908"/>
      <c r="U743" s="908"/>
      <c r="V743" s="897"/>
      <c r="W743" s="897"/>
      <c r="X743" s="897"/>
      <c r="Y743" s="897"/>
      <c r="Z743" s="897"/>
    </row>
    <row r="744" spans="1:26" ht="12.75" customHeight="1">
      <c r="A744" s="935"/>
      <c r="B744" s="897"/>
      <c r="C744" s="942"/>
      <c r="D744" s="907"/>
      <c r="E744" s="908"/>
      <c r="F744" s="908"/>
      <c r="G744" s="898"/>
      <c r="H744" s="942"/>
      <c r="I744" s="907"/>
      <c r="J744" s="908"/>
      <c r="K744" s="908"/>
      <c r="L744" s="897"/>
      <c r="M744" s="942"/>
      <c r="N744" s="907"/>
      <c r="O744" s="908"/>
      <c r="P744" s="908"/>
      <c r="Q744" s="897"/>
      <c r="R744" s="942"/>
      <c r="S744" s="907"/>
      <c r="T744" s="908"/>
      <c r="U744" s="908"/>
      <c r="V744" s="897"/>
      <c r="W744" s="897"/>
      <c r="X744" s="897"/>
      <c r="Y744" s="897"/>
      <c r="Z744" s="897"/>
    </row>
    <row r="745" spans="1:26" ht="12.75" customHeight="1">
      <c r="A745" s="935"/>
      <c r="B745" s="897"/>
      <c r="C745" s="942"/>
      <c r="D745" s="907"/>
      <c r="E745" s="908"/>
      <c r="F745" s="908"/>
      <c r="G745" s="898"/>
      <c r="H745" s="942"/>
      <c r="I745" s="907"/>
      <c r="J745" s="908"/>
      <c r="K745" s="908"/>
      <c r="L745" s="897"/>
      <c r="M745" s="942"/>
      <c r="N745" s="907"/>
      <c r="O745" s="908"/>
      <c r="P745" s="908"/>
      <c r="Q745" s="897"/>
      <c r="R745" s="942"/>
      <c r="S745" s="907"/>
      <c r="T745" s="908"/>
      <c r="U745" s="908"/>
      <c r="V745" s="897"/>
      <c r="W745" s="897"/>
      <c r="X745" s="897"/>
      <c r="Y745" s="897"/>
      <c r="Z745" s="897"/>
    </row>
    <row r="746" spans="1:26" ht="12.75" customHeight="1">
      <c r="A746" s="935"/>
      <c r="B746" s="897"/>
      <c r="C746" s="942"/>
      <c r="D746" s="907"/>
      <c r="E746" s="908"/>
      <c r="F746" s="908"/>
      <c r="G746" s="898"/>
      <c r="H746" s="942"/>
      <c r="I746" s="907"/>
      <c r="J746" s="908"/>
      <c r="K746" s="908"/>
      <c r="L746" s="897"/>
      <c r="M746" s="942"/>
      <c r="N746" s="907"/>
      <c r="O746" s="908"/>
      <c r="P746" s="908"/>
      <c r="Q746" s="897"/>
      <c r="R746" s="942"/>
      <c r="S746" s="907"/>
      <c r="T746" s="908"/>
      <c r="U746" s="908"/>
      <c r="V746" s="897"/>
      <c r="W746" s="897"/>
      <c r="X746" s="897"/>
      <c r="Y746" s="897"/>
      <c r="Z746" s="897"/>
    </row>
    <row r="747" spans="1:26" ht="12.75" customHeight="1">
      <c r="A747" s="935"/>
      <c r="B747" s="897"/>
      <c r="C747" s="942"/>
      <c r="D747" s="907"/>
      <c r="E747" s="908"/>
      <c r="F747" s="908"/>
      <c r="G747" s="898"/>
      <c r="H747" s="942"/>
      <c r="I747" s="907"/>
      <c r="J747" s="908"/>
      <c r="K747" s="908"/>
      <c r="L747" s="897"/>
      <c r="M747" s="942"/>
      <c r="N747" s="907"/>
      <c r="O747" s="908"/>
      <c r="P747" s="908"/>
      <c r="Q747" s="897"/>
      <c r="R747" s="942"/>
      <c r="S747" s="907"/>
      <c r="T747" s="908"/>
      <c r="U747" s="908"/>
      <c r="V747" s="897"/>
      <c r="W747" s="897"/>
      <c r="X747" s="897"/>
      <c r="Y747" s="897"/>
      <c r="Z747" s="897"/>
    </row>
    <row r="748" spans="1:26" ht="12.75" customHeight="1">
      <c r="A748" s="935"/>
      <c r="B748" s="897"/>
      <c r="C748" s="942"/>
      <c r="D748" s="907"/>
      <c r="E748" s="908"/>
      <c r="F748" s="908"/>
      <c r="G748" s="898"/>
      <c r="H748" s="942"/>
      <c r="I748" s="907"/>
      <c r="J748" s="908"/>
      <c r="K748" s="908"/>
      <c r="L748" s="897"/>
      <c r="M748" s="942"/>
      <c r="N748" s="907"/>
      <c r="O748" s="908"/>
      <c r="P748" s="908"/>
      <c r="Q748" s="897"/>
      <c r="R748" s="942"/>
      <c r="S748" s="907"/>
      <c r="T748" s="908"/>
      <c r="U748" s="908"/>
      <c r="V748" s="897"/>
      <c r="W748" s="897"/>
      <c r="X748" s="897"/>
      <c r="Y748" s="897"/>
      <c r="Z748" s="897"/>
    </row>
    <row r="749" spans="1:26" ht="12.75" customHeight="1">
      <c r="A749" s="935"/>
      <c r="B749" s="897"/>
      <c r="C749" s="942"/>
      <c r="D749" s="907"/>
      <c r="E749" s="908"/>
      <c r="F749" s="908"/>
      <c r="G749" s="898"/>
      <c r="H749" s="942"/>
      <c r="I749" s="907"/>
      <c r="J749" s="908"/>
      <c r="K749" s="908"/>
      <c r="L749" s="897"/>
      <c r="M749" s="942"/>
      <c r="N749" s="907"/>
      <c r="O749" s="908"/>
      <c r="P749" s="908"/>
      <c r="Q749" s="897"/>
      <c r="R749" s="942"/>
      <c r="S749" s="907"/>
      <c r="T749" s="908"/>
      <c r="U749" s="908"/>
      <c r="V749" s="897"/>
      <c r="W749" s="897"/>
      <c r="X749" s="897"/>
      <c r="Y749" s="897"/>
      <c r="Z749" s="897"/>
    </row>
    <row r="750" spans="1:26" ht="12.75" customHeight="1">
      <c r="A750" s="935"/>
      <c r="B750" s="897"/>
      <c r="C750" s="942"/>
      <c r="D750" s="907"/>
      <c r="E750" s="908"/>
      <c r="F750" s="908"/>
      <c r="G750" s="898"/>
      <c r="H750" s="942"/>
      <c r="I750" s="907"/>
      <c r="J750" s="908"/>
      <c r="K750" s="908"/>
      <c r="L750" s="897"/>
      <c r="M750" s="942"/>
      <c r="N750" s="907"/>
      <c r="O750" s="908"/>
      <c r="P750" s="908"/>
      <c r="Q750" s="897"/>
      <c r="R750" s="942"/>
      <c r="S750" s="907"/>
      <c r="T750" s="908"/>
      <c r="U750" s="908"/>
      <c r="V750" s="897"/>
      <c r="W750" s="897"/>
      <c r="X750" s="897"/>
      <c r="Y750" s="897"/>
      <c r="Z750" s="897"/>
    </row>
    <row r="751" spans="1:26" ht="12.75" customHeight="1">
      <c r="A751" s="935"/>
      <c r="B751" s="897"/>
      <c r="C751" s="942"/>
      <c r="D751" s="907"/>
      <c r="E751" s="908"/>
      <c r="F751" s="908"/>
      <c r="G751" s="898"/>
      <c r="H751" s="942"/>
      <c r="I751" s="907"/>
      <c r="J751" s="908"/>
      <c r="K751" s="908"/>
      <c r="L751" s="897"/>
      <c r="M751" s="942"/>
      <c r="N751" s="907"/>
      <c r="O751" s="908"/>
      <c r="P751" s="908"/>
      <c r="Q751" s="897"/>
      <c r="R751" s="942"/>
      <c r="S751" s="907"/>
      <c r="T751" s="908"/>
      <c r="U751" s="908"/>
      <c r="V751" s="897"/>
      <c r="W751" s="897"/>
      <c r="X751" s="897"/>
      <c r="Y751" s="897"/>
      <c r="Z751" s="897"/>
    </row>
    <row r="752" spans="1:26" ht="12.75" customHeight="1">
      <c r="A752" s="935"/>
      <c r="B752" s="897"/>
      <c r="C752" s="942"/>
      <c r="D752" s="907"/>
      <c r="E752" s="908"/>
      <c r="F752" s="908"/>
      <c r="G752" s="898"/>
      <c r="H752" s="942"/>
      <c r="I752" s="907"/>
      <c r="J752" s="908"/>
      <c r="K752" s="908"/>
      <c r="L752" s="897"/>
      <c r="M752" s="942"/>
      <c r="N752" s="907"/>
      <c r="O752" s="908"/>
      <c r="P752" s="908"/>
      <c r="Q752" s="897"/>
      <c r="R752" s="942"/>
      <c r="S752" s="907"/>
      <c r="T752" s="908"/>
      <c r="U752" s="908"/>
      <c r="V752" s="897"/>
      <c r="W752" s="897"/>
      <c r="X752" s="897"/>
      <c r="Y752" s="897"/>
      <c r="Z752" s="897"/>
    </row>
    <row r="753" spans="1:26" ht="12.75" customHeight="1">
      <c r="A753" s="935"/>
      <c r="B753" s="897"/>
      <c r="C753" s="942"/>
      <c r="D753" s="907"/>
      <c r="E753" s="908"/>
      <c r="F753" s="908"/>
      <c r="G753" s="898"/>
      <c r="H753" s="942"/>
      <c r="I753" s="907"/>
      <c r="J753" s="908"/>
      <c r="K753" s="908"/>
      <c r="L753" s="897"/>
      <c r="M753" s="942"/>
      <c r="N753" s="907"/>
      <c r="O753" s="908"/>
      <c r="P753" s="908"/>
      <c r="Q753" s="897"/>
      <c r="R753" s="942"/>
      <c r="S753" s="907"/>
      <c r="T753" s="908"/>
      <c r="U753" s="908"/>
      <c r="V753" s="897"/>
      <c r="W753" s="897"/>
      <c r="X753" s="897"/>
      <c r="Y753" s="897"/>
      <c r="Z753" s="897"/>
    </row>
    <row r="754" spans="1:26" ht="12.75" customHeight="1">
      <c r="A754" s="935"/>
      <c r="B754" s="897"/>
      <c r="C754" s="942"/>
      <c r="D754" s="907"/>
      <c r="E754" s="908"/>
      <c r="F754" s="908"/>
      <c r="G754" s="898"/>
      <c r="H754" s="942"/>
      <c r="I754" s="907"/>
      <c r="J754" s="908"/>
      <c r="K754" s="908"/>
      <c r="L754" s="897"/>
      <c r="M754" s="942"/>
      <c r="N754" s="907"/>
      <c r="O754" s="908"/>
      <c r="P754" s="908"/>
      <c r="Q754" s="897"/>
      <c r="R754" s="942"/>
      <c r="S754" s="907"/>
      <c r="T754" s="908"/>
      <c r="U754" s="908"/>
      <c r="V754" s="897"/>
      <c r="W754" s="897"/>
      <c r="X754" s="897"/>
      <c r="Y754" s="897"/>
      <c r="Z754" s="897"/>
    </row>
    <row r="755" spans="1:26" ht="12.75" customHeight="1">
      <c r="A755" s="935"/>
      <c r="B755" s="897"/>
      <c r="C755" s="942"/>
      <c r="D755" s="907"/>
      <c r="E755" s="908"/>
      <c r="F755" s="908"/>
      <c r="G755" s="898"/>
      <c r="H755" s="942"/>
      <c r="I755" s="907"/>
      <c r="J755" s="908"/>
      <c r="K755" s="908"/>
      <c r="L755" s="897"/>
      <c r="M755" s="942"/>
      <c r="N755" s="907"/>
      <c r="O755" s="908"/>
      <c r="P755" s="908"/>
      <c r="Q755" s="897"/>
      <c r="R755" s="942"/>
      <c r="S755" s="907"/>
      <c r="T755" s="908"/>
      <c r="U755" s="908"/>
      <c r="V755" s="897"/>
      <c r="W755" s="897"/>
      <c r="X755" s="897"/>
      <c r="Y755" s="897"/>
      <c r="Z755" s="897"/>
    </row>
    <row r="756" spans="1:26" ht="12.75" customHeight="1">
      <c r="A756" s="935"/>
      <c r="B756" s="897"/>
      <c r="C756" s="942"/>
      <c r="D756" s="907"/>
      <c r="E756" s="908"/>
      <c r="F756" s="908"/>
      <c r="G756" s="898"/>
      <c r="H756" s="942"/>
      <c r="I756" s="907"/>
      <c r="J756" s="908"/>
      <c r="K756" s="908"/>
      <c r="L756" s="897"/>
      <c r="M756" s="942"/>
      <c r="N756" s="907"/>
      <c r="O756" s="908"/>
      <c r="P756" s="908"/>
      <c r="Q756" s="897"/>
      <c r="R756" s="942"/>
      <c r="S756" s="907"/>
      <c r="T756" s="908"/>
      <c r="U756" s="908"/>
      <c r="V756" s="897"/>
      <c r="W756" s="897"/>
      <c r="X756" s="897"/>
      <c r="Y756" s="897"/>
      <c r="Z756" s="897"/>
    </row>
    <row r="757" spans="1:26" ht="12.75" customHeight="1">
      <c r="A757" s="935"/>
      <c r="B757" s="897"/>
      <c r="C757" s="942"/>
      <c r="D757" s="907"/>
      <c r="E757" s="908"/>
      <c r="F757" s="908"/>
      <c r="G757" s="898"/>
      <c r="H757" s="942"/>
      <c r="I757" s="907"/>
      <c r="J757" s="908"/>
      <c r="K757" s="908"/>
      <c r="L757" s="897"/>
      <c r="M757" s="942"/>
      <c r="N757" s="907"/>
      <c r="O757" s="908"/>
      <c r="P757" s="908"/>
      <c r="Q757" s="897"/>
      <c r="R757" s="942"/>
      <c r="S757" s="907"/>
      <c r="T757" s="908"/>
      <c r="U757" s="908"/>
      <c r="V757" s="897"/>
      <c r="W757" s="897"/>
      <c r="X757" s="897"/>
      <c r="Y757" s="897"/>
      <c r="Z757" s="897"/>
    </row>
    <row r="758" spans="1:26" ht="12.75" customHeight="1">
      <c r="A758" s="935"/>
      <c r="B758" s="897"/>
      <c r="C758" s="942"/>
      <c r="D758" s="907"/>
      <c r="E758" s="908"/>
      <c r="F758" s="908"/>
      <c r="G758" s="898"/>
      <c r="H758" s="942"/>
      <c r="I758" s="907"/>
      <c r="J758" s="908"/>
      <c r="K758" s="908"/>
      <c r="L758" s="897"/>
      <c r="M758" s="942"/>
      <c r="N758" s="907"/>
      <c r="O758" s="908"/>
      <c r="P758" s="908"/>
      <c r="Q758" s="897"/>
      <c r="R758" s="942"/>
      <c r="S758" s="907"/>
      <c r="T758" s="908"/>
      <c r="U758" s="908"/>
      <c r="V758" s="897"/>
      <c r="W758" s="897"/>
      <c r="X758" s="897"/>
      <c r="Y758" s="897"/>
      <c r="Z758" s="897"/>
    </row>
    <row r="759" spans="1:26" ht="12.75" customHeight="1">
      <c r="A759" s="935"/>
      <c r="B759" s="897"/>
      <c r="C759" s="942"/>
      <c r="D759" s="907"/>
      <c r="E759" s="908"/>
      <c r="F759" s="908"/>
      <c r="G759" s="898"/>
      <c r="H759" s="942"/>
      <c r="I759" s="907"/>
      <c r="J759" s="908"/>
      <c r="K759" s="908"/>
      <c r="L759" s="897"/>
      <c r="M759" s="942"/>
      <c r="N759" s="907"/>
      <c r="O759" s="908"/>
      <c r="P759" s="908"/>
      <c r="Q759" s="897"/>
      <c r="R759" s="942"/>
      <c r="S759" s="907"/>
      <c r="T759" s="908"/>
      <c r="U759" s="908"/>
      <c r="V759" s="897"/>
      <c r="W759" s="897"/>
      <c r="X759" s="897"/>
      <c r="Y759" s="897"/>
      <c r="Z759" s="897"/>
    </row>
    <row r="760" spans="1:26" ht="12.75" customHeight="1">
      <c r="A760" s="935"/>
      <c r="B760" s="897"/>
      <c r="C760" s="942"/>
      <c r="D760" s="907"/>
      <c r="E760" s="908"/>
      <c r="F760" s="908"/>
      <c r="G760" s="898"/>
      <c r="H760" s="942"/>
      <c r="I760" s="907"/>
      <c r="J760" s="908"/>
      <c r="K760" s="908"/>
      <c r="L760" s="897"/>
      <c r="M760" s="942"/>
      <c r="N760" s="907"/>
      <c r="O760" s="908"/>
      <c r="P760" s="908"/>
      <c r="Q760" s="897"/>
      <c r="R760" s="942"/>
      <c r="S760" s="907"/>
      <c r="T760" s="908"/>
      <c r="U760" s="908"/>
      <c r="V760" s="897"/>
      <c r="W760" s="897"/>
      <c r="X760" s="897"/>
      <c r="Y760" s="897"/>
      <c r="Z760" s="897"/>
    </row>
    <row r="761" spans="1:26" ht="12.75" customHeight="1">
      <c r="A761" s="935"/>
      <c r="B761" s="897"/>
      <c r="C761" s="942"/>
      <c r="D761" s="907"/>
      <c r="E761" s="908"/>
      <c r="F761" s="908"/>
      <c r="G761" s="898"/>
      <c r="H761" s="942"/>
      <c r="I761" s="907"/>
      <c r="J761" s="908"/>
      <c r="K761" s="908"/>
      <c r="L761" s="897"/>
      <c r="M761" s="942"/>
      <c r="N761" s="907"/>
      <c r="O761" s="908"/>
      <c r="P761" s="908"/>
      <c r="Q761" s="897"/>
      <c r="R761" s="942"/>
      <c r="S761" s="907"/>
      <c r="T761" s="908"/>
      <c r="U761" s="908"/>
      <c r="V761" s="897"/>
      <c r="W761" s="897"/>
      <c r="X761" s="897"/>
      <c r="Y761" s="897"/>
      <c r="Z761" s="897"/>
    </row>
    <row r="762" spans="1:26" ht="12.75" customHeight="1">
      <c r="A762" s="935"/>
      <c r="B762" s="897"/>
      <c r="C762" s="942"/>
      <c r="D762" s="907"/>
      <c r="E762" s="908"/>
      <c r="F762" s="908"/>
      <c r="G762" s="898"/>
      <c r="H762" s="942"/>
      <c r="I762" s="907"/>
      <c r="J762" s="908"/>
      <c r="K762" s="908"/>
      <c r="L762" s="897"/>
      <c r="M762" s="942"/>
      <c r="N762" s="907"/>
      <c r="O762" s="908"/>
      <c r="P762" s="908"/>
      <c r="Q762" s="897"/>
      <c r="R762" s="942"/>
      <c r="S762" s="907"/>
      <c r="T762" s="908"/>
      <c r="U762" s="908"/>
      <c r="V762" s="897"/>
      <c r="W762" s="897"/>
      <c r="X762" s="897"/>
      <c r="Y762" s="897"/>
      <c r="Z762" s="897"/>
    </row>
    <row r="763" spans="1:26" ht="12.75" customHeight="1">
      <c r="A763" s="935"/>
      <c r="B763" s="897"/>
      <c r="C763" s="942"/>
      <c r="D763" s="907"/>
      <c r="E763" s="908"/>
      <c r="F763" s="908"/>
      <c r="G763" s="898"/>
      <c r="H763" s="942"/>
      <c r="I763" s="907"/>
      <c r="J763" s="908"/>
      <c r="K763" s="908"/>
      <c r="L763" s="897"/>
      <c r="M763" s="942"/>
      <c r="N763" s="907"/>
      <c r="O763" s="908"/>
      <c r="P763" s="908"/>
      <c r="Q763" s="897"/>
      <c r="R763" s="942"/>
      <c r="S763" s="907"/>
      <c r="T763" s="908"/>
      <c r="U763" s="908"/>
      <c r="V763" s="897"/>
      <c r="W763" s="897"/>
      <c r="X763" s="897"/>
      <c r="Y763" s="897"/>
      <c r="Z763" s="897"/>
    </row>
    <row r="764" spans="1:26" ht="12.75" customHeight="1">
      <c r="A764" s="935"/>
      <c r="B764" s="897"/>
      <c r="C764" s="942"/>
      <c r="D764" s="907"/>
      <c r="E764" s="908"/>
      <c r="F764" s="908"/>
      <c r="G764" s="898"/>
      <c r="H764" s="942"/>
      <c r="I764" s="907"/>
      <c r="J764" s="908"/>
      <c r="K764" s="908"/>
      <c r="L764" s="897"/>
      <c r="M764" s="942"/>
      <c r="N764" s="907"/>
      <c r="O764" s="908"/>
      <c r="P764" s="908"/>
      <c r="Q764" s="897"/>
      <c r="R764" s="942"/>
      <c r="S764" s="907"/>
      <c r="T764" s="908"/>
      <c r="U764" s="908"/>
      <c r="V764" s="897"/>
      <c r="W764" s="897"/>
      <c r="X764" s="897"/>
      <c r="Y764" s="897"/>
      <c r="Z764" s="897"/>
    </row>
    <row r="765" spans="1:26" ht="12.75" customHeight="1">
      <c r="A765" s="935"/>
      <c r="B765" s="897"/>
      <c r="C765" s="942"/>
      <c r="D765" s="907"/>
      <c r="E765" s="908"/>
      <c r="F765" s="908"/>
      <c r="G765" s="898"/>
      <c r="H765" s="942"/>
      <c r="I765" s="907"/>
      <c r="J765" s="908"/>
      <c r="K765" s="908"/>
      <c r="L765" s="897"/>
      <c r="M765" s="942"/>
      <c r="N765" s="907"/>
      <c r="O765" s="908"/>
      <c r="P765" s="908"/>
      <c r="Q765" s="897"/>
      <c r="R765" s="942"/>
      <c r="S765" s="907"/>
      <c r="T765" s="908"/>
      <c r="U765" s="908"/>
      <c r="V765" s="897"/>
      <c r="W765" s="897"/>
      <c r="X765" s="897"/>
      <c r="Y765" s="897"/>
      <c r="Z765" s="897"/>
    </row>
    <row r="766" spans="1:26" ht="12.75" customHeight="1">
      <c r="A766" s="935"/>
      <c r="B766" s="897"/>
      <c r="C766" s="942"/>
      <c r="D766" s="907"/>
      <c r="E766" s="908"/>
      <c r="F766" s="908"/>
      <c r="G766" s="898"/>
      <c r="H766" s="942"/>
      <c r="I766" s="907"/>
      <c r="J766" s="908"/>
      <c r="K766" s="908"/>
      <c r="L766" s="897"/>
      <c r="M766" s="942"/>
      <c r="N766" s="907"/>
      <c r="O766" s="908"/>
      <c r="P766" s="908"/>
      <c r="Q766" s="897"/>
      <c r="R766" s="942"/>
      <c r="S766" s="907"/>
      <c r="T766" s="908"/>
      <c r="U766" s="908"/>
      <c r="V766" s="897"/>
      <c r="W766" s="897"/>
      <c r="X766" s="897"/>
      <c r="Y766" s="897"/>
      <c r="Z766" s="897"/>
    </row>
    <row r="767" spans="1:26" ht="12.75" customHeight="1">
      <c r="A767" s="935"/>
      <c r="B767" s="897"/>
      <c r="C767" s="942"/>
      <c r="D767" s="907"/>
      <c r="E767" s="908"/>
      <c r="F767" s="908"/>
      <c r="G767" s="898"/>
      <c r="H767" s="942"/>
      <c r="I767" s="907"/>
      <c r="J767" s="908"/>
      <c r="K767" s="908"/>
      <c r="L767" s="897"/>
      <c r="M767" s="942"/>
      <c r="N767" s="907"/>
      <c r="O767" s="908"/>
      <c r="P767" s="908"/>
      <c r="Q767" s="897"/>
      <c r="R767" s="942"/>
      <c r="S767" s="907"/>
      <c r="T767" s="908"/>
      <c r="U767" s="908"/>
      <c r="V767" s="897"/>
      <c r="W767" s="897"/>
      <c r="X767" s="897"/>
      <c r="Y767" s="897"/>
      <c r="Z767" s="897"/>
    </row>
    <row r="768" spans="1:26" ht="12.75" customHeight="1">
      <c r="A768" s="935"/>
      <c r="B768" s="897"/>
      <c r="C768" s="942"/>
      <c r="D768" s="907"/>
      <c r="E768" s="908"/>
      <c r="F768" s="908"/>
      <c r="G768" s="898"/>
      <c r="H768" s="942"/>
      <c r="I768" s="907"/>
      <c r="J768" s="908"/>
      <c r="K768" s="908"/>
      <c r="L768" s="897"/>
      <c r="M768" s="942"/>
      <c r="N768" s="907"/>
      <c r="O768" s="908"/>
      <c r="P768" s="908"/>
      <c r="Q768" s="897"/>
      <c r="R768" s="942"/>
      <c r="S768" s="907"/>
      <c r="T768" s="908"/>
      <c r="U768" s="908"/>
      <c r="V768" s="897"/>
      <c r="W768" s="897"/>
      <c r="X768" s="897"/>
      <c r="Y768" s="897"/>
      <c r="Z768" s="897"/>
    </row>
    <row r="769" spans="1:26" ht="12.75" customHeight="1">
      <c r="A769" s="935"/>
      <c r="B769" s="897"/>
      <c r="C769" s="942"/>
      <c r="D769" s="907"/>
      <c r="E769" s="908"/>
      <c r="F769" s="908"/>
      <c r="G769" s="898"/>
      <c r="H769" s="942"/>
      <c r="I769" s="907"/>
      <c r="J769" s="908"/>
      <c r="K769" s="908"/>
      <c r="L769" s="897"/>
      <c r="M769" s="942"/>
      <c r="N769" s="907"/>
      <c r="O769" s="908"/>
      <c r="P769" s="908"/>
      <c r="Q769" s="897"/>
      <c r="R769" s="942"/>
      <c r="S769" s="907"/>
      <c r="T769" s="908"/>
      <c r="U769" s="908"/>
      <c r="V769" s="897"/>
      <c r="W769" s="897"/>
      <c r="X769" s="897"/>
      <c r="Y769" s="897"/>
      <c r="Z769" s="897"/>
    </row>
    <row r="770" spans="1:26" ht="12.75" customHeight="1">
      <c r="A770" s="935"/>
      <c r="B770" s="897"/>
      <c r="C770" s="942"/>
      <c r="D770" s="907"/>
      <c r="E770" s="908"/>
      <c r="F770" s="908"/>
      <c r="G770" s="898"/>
      <c r="H770" s="942"/>
      <c r="I770" s="907"/>
      <c r="J770" s="908"/>
      <c r="K770" s="908"/>
      <c r="L770" s="897"/>
      <c r="M770" s="942"/>
      <c r="N770" s="907"/>
      <c r="O770" s="908"/>
      <c r="P770" s="908"/>
      <c r="Q770" s="897"/>
      <c r="R770" s="942"/>
      <c r="S770" s="907"/>
      <c r="T770" s="908"/>
      <c r="U770" s="908"/>
      <c r="V770" s="897"/>
      <c r="W770" s="897"/>
      <c r="X770" s="897"/>
      <c r="Y770" s="897"/>
      <c r="Z770" s="897"/>
    </row>
    <row r="771" spans="1:26" ht="12.75" customHeight="1">
      <c r="A771" s="935"/>
      <c r="B771" s="897"/>
      <c r="C771" s="942"/>
      <c r="D771" s="907"/>
      <c r="E771" s="908"/>
      <c r="F771" s="908"/>
      <c r="G771" s="898"/>
      <c r="H771" s="942"/>
      <c r="I771" s="907"/>
      <c r="J771" s="908"/>
      <c r="K771" s="908"/>
      <c r="L771" s="897"/>
      <c r="M771" s="942"/>
      <c r="N771" s="907"/>
      <c r="O771" s="908"/>
      <c r="P771" s="908"/>
      <c r="Q771" s="897"/>
      <c r="R771" s="942"/>
      <c r="S771" s="907"/>
      <c r="T771" s="908"/>
      <c r="U771" s="908"/>
      <c r="V771" s="897"/>
      <c r="W771" s="897"/>
      <c r="X771" s="897"/>
      <c r="Y771" s="897"/>
      <c r="Z771" s="897"/>
    </row>
    <row r="772" spans="1:26" ht="12.75" customHeight="1">
      <c r="A772" s="935"/>
      <c r="B772" s="897"/>
      <c r="C772" s="942"/>
      <c r="D772" s="907"/>
      <c r="E772" s="908"/>
      <c r="F772" s="908"/>
      <c r="G772" s="898"/>
      <c r="H772" s="942"/>
      <c r="I772" s="907"/>
      <c r="J772" s="908"/>
      <c r="K772" s="908"/>
      <c r="L772" s="897"/>
      <c r="M772" s="942"/>
      <c r="N772" s="907"/>
      <c r="O772" s="908"/>
      <c r="P772" s="908"/>
      <c r="Q772" s="897"/>
      <c r="R772" s="942"/>
      <c r="S772" s="907"/>
      <c r="T772" s="908"/>
      <c r="U772" s="908"/>
      <c r="V772" s="897"/>
      <c r="W772" s="897"/>
      <c r="X772" s="897"/>
      <c r="Y772" s="897"/>
      <c r="Z772" s="897"/>
    </row>
    <row r="773" spans="1:26" ht="12.75" customHeight="1">
      <c r="A773" s="935"/>
      <c r="B773" s="897"/>
      <c r="C773" s="942"/>
      <c r="D773" s="907"/>
      <c r="E773" s="908"/>
      <c r="F773" s="908"/>
      <c r="G773" s="898"/>
      <c r="H773" s="942"/>
      <c r="I773" s="907"/>
      <c r="J773" s="908"/>
      <c r="K773" s="908"/>
      <c r="L773" s="897"/>
      <c r="M773" s="942"/>
      <c r="N773" s="907"/>
      <c r="O773" s="908"/>
      <c r="P773" s="908"/>
      <c r="Q773" s="897"/>
      <c r="R773" s="942"/>
      <c r="S773" s="907"/>
      <c r="T773" s="908"/>
      <c r="U773" s="908"/>
      <c r="V773" s="897"/>
      <c r="W773" s="897"/>
      <c r="X773" s="897"/>
      <c r="Y773" s="897"/>
      <c r="Z773" s="897"/>
    </row>
    <row r="774" spans="1:26" ht="12.75" customHeight="1">
      <c r="A774" s="935"/>
      <c r="B774" s="897"/>
      <c r="C774" s="942"/>
      <c r="D774" s="907"/>
      <c r="E774" s="908"/>
      <c r="F774" s="908"/>
      <c r="G774" s="898"/>
      <c r="H774" s="942"/>
      <c r="I774" s="907"/>
      <c r="J774" s="908"/>
      <c r="K774" s="908"/>
      <c r="L774" s="897"/>
      <c r="M774" s="942"/>
      <c r="N774" s="907"/>
      <c r="O774" s="908"/>
      <c r="P774" s="908"/>
      <c r="Q774" s="897"/>
      <c r="R774" s="942"/>
      <c r="S774" s="907"/>
      <c r="T774" s="908"/>
      <c r="U774" s="908"/>
      <c r="V774" s="897"/>
      <c r="W774" s="897"/>
      <c r="X774" s="897"/>
      <c r="Y774" s="897"/>
      <c r="Z774" s="897"/>
    </row>
    <row r="775" spans="1:26" ht="12.75" customHeight="1">
      <c r="A775" s="935"/>
      <c r="B775" s="897"/>
      <c r="C775" s="942"/>
      <c r="D775" s="907"/>
      <c r="E775" s="908"/>
      <c r="F775" s="908"/>
      <c r="G775" s="898"/>
      <c r="H775" s="942"/>
      <c r="I775" s="907"/>
      <c r="J775" s="908"/>
      <c r="K775" s="908"/>
      <c r="L775" s="897"/>
      <c r="M775" s="942"/>
      <c r="N775" s="907"/>
      <c r="O775" s="908"/>
      <c r="P775" s="908"/>
      <c r="Q775" s="897"/>
      <c r="R775" s="942"/>
      <c r="S775" s="907"/>
      <c r="T775" s="908"/>
      <c r="U775" s="908"/>
      <c r="V775" s="897"/>
      <c r="W775" s="897"/>
      <c r="X775" s="897"/>
      <c r="Y775" s="897"/>
      <c r="Z775" s="897"/>
    </row>
    <row r="776" spans="1:26" ht="12.75" customHeight="1">
      <c r="A776" s="935"/>
      <c r="B776" s="897"/>
      <c r="C776" s="942"/>
      <c r="D776" s="907"/>
      <c r="E776" s="908"/>
      <c r="F776" s="908"/>
      <c r="G776" s="898"/>
      <c r="H776" s="942"/>
      <c r="I776" s="907"/>
      <c r="J776" s="908"/>
      <c r="K776" s="908"/>
      <c r="L776" s="897"/>
      <c r="M776" s="942"/>
      <c r="N776" s="907"/>
      <c r="O776" s="908"/>
      <c r="P776" s="908"/>
      <c r="Q776" s="897"/>
      <c r="R776" s="942"/>
      <c r="S776" s="907"/>
      <c r="T776" s="908"/>
      <c r="U776" s="908"/>
      <c r="V776" s="897"/>
      <c r="W776" s="897"/>
      <c r="X776" s="897"/>
      <c r="Y776" s="897"/>
      <c r="Z776" s="897"/>
    </row>
    <row r="777" spans="1:26" ht="12.75" customHeight="1">
      <c r="A777" s="935"/>
      <c r="B777" s="897"/>
      <c r="C777" s="942"/>
      <c r="D777" s="907"/>
      <c r="E777" s="908"/>
      <c r="F777" s="908"/>
      <c r="G777" s="898"/>
      <c r="H777" s="942"/>
      <c r="I777" s="907"/>
      <c r="J777" s="908"/>
      <c r="K777" s="908"/>
      <c r="L777" s="897"/>
      <c r="M777" s="942"/>
      <c r="N777" s="907"/>
      <c r="O777" s="908"/>
      <c r="P777" s="908"/>
      <c r="Q777" s="897"/>
      <c r="R777" s="942"/>
      <c r="S777" s="907"/>
      <c r="T777" s="908"/>
      <c r="U777" s="908"/>
      <c r="V777" s="897"/>
      <c r="W777" s="897"/>
      <c r="X777" s="897"/>
      <c r="Y777" s="897"/>
      <c r="Z777" s="897"/>
    </row>
    <row r="778" spans="1:26" ht="12.75" customHeight="1">
      <c r="A778" s="935"/>
      <c r="B778" s="897"/>
      <c r="C778" s="942"/>
      <c r="D778" s="907"/>
      <c r="E778" s="908"/>
      <c r="F778" s="908"/>
      <c r="G778" s="898"/>
      <c r="H778" s="942"/>
      <c r="I778" s="907"/>
      <c r="J778" s="908"/>
      <c r="K778" s="908"/>
      <c r="L778" s="897"/>
      <c r="M778" s="942"/>
      <c r="N778" s="907"/>
      <c r="O778" s="908"/>
      <c r="P778" s="908"/>
      <c r="Q778" s="897"/>
      <c r="R778" s="942"/>
      <c r="S778" s="907"/>
      <c r="T778" s="908"/>
      <c r="U778" s="908"/>
      <c r="V778" s="897"/>
      <c r="W778" s="897"/>
      <c r="X778" s="897"/>
      <c r="Y778" s="897"/>
      <c r="Z778" s="897"/>
    </row>
    <row r="779" spans="1:26" ht="12.75" customHeight="1">
      <c r="A779" s="935"/>
      <c r="B779" s="897"/>
      <c r="C779" s="942"/>
      <c r="D779" s="907"/>
      <c r="E779" s="908"/>
      <c r="F779" s="908"/>
      <c r="G779" s="898"/>
      <c r="H779" s="942"/>
      <c r="I779" s="907"/>
      <c r="J779" s="908"/>
      <c r="K779" s="908"/>
      <c r="L779" s="897"/>
      <c r="M779" s="942"/>
      <c r="N779" s="907"/>
      <c r="O779" s="908"/>
      <c r="P779" s="908"/>
      <c r="Q779" s="897"/>
      <c r="R779" s="942"/>
      <c r="S779" s="907"/>
      <c r="T779" s="908"/>
      <c r="U779" s="908"/>
      <c r="V779" s="897"/>
      <c r="W779" s="897"/>
      <c r="X779" s="897"/>
      <c r="Y779" s="897"/>
      <c r="Z779" s="897"/>
    </row>
    <row r="780" spans="1:26" ht="12.75" customHeight="1">
      <c r="A780" s="935"/>
      <c r="B780" s="897"/>
      <c r="C780" s="942"/>
      <c r="D780" s="907"/>
      <c r="E780" s="908"/>
      <c r="F780" s="908"/>
      <c r="G780" s="898"/>
      <c r="H780" s="942"/>
      <c r="I780" s="907"/>
      <c r="J780" s="908"/>
      <c r="K780" s="908"/>
      <c r="L780" s="897"/>
      <c r="M780" s="942"/>
      <c r="N780" s="907"/>
      <c r="O780" s="908"/>
      <c r="P780" s="908"/>
      <c r="Q780" s="897"/>
      <c r="R780" s="942"/>
      <c r="S780" s="907"/>
      <c r="T780" s="908"/>
      <c r="U780" s="908"/>
      <c r="V780" s="897"/>
      <c r="W780" s="897"/>
      <c r="X780" s="897"/>
      <c r="Y780" s="897"/>
      <c r="Z780" s="897"/>
    </row>
    <row r="781" spans="1:26" ht="12.75" customHeight="1">
      <c r="A781" s="935"/>
      <c r="B781" s="897"/>
      <c r="C781" s="942"/>
      <c r="D781" s="907"/>
      <c r="E781" s="908"/>
      <c r="F781" s="908"/>
      <c r="G781" s="898"/>
      <c r="H781" s="942"/>
      <c r="I781" s="907"/>
      <c r="J781" s="908"/>
      <c r="K781" s="908"/>
      <c r="L781" s="897"/>
      <c r="M781" s="942"/>
      <c r="N781" s="907"/>
      <c r="O781" s="908"/>
      <c r="P781" s="908"/>
      <c r="Q781" s="897"/>
      <c r="R781" s="942"/>
      <c r="S781" s="907"/>
      <c r="T781" s="908"/>
      <c r="U781" s="908"/>
      <c r="V781" s="897"/>
      <c r="W781" s="897"/>
      <c r="X781" s="897"/>
      <c r="Y781" s="897"/>
      <c r="Z781" s="897"/>
    </row>
    <row r="782" spans="1:26" ht="12.75" customHeight="1">
      <c r="A782" s="935"/>
      <c r="B782" s="897"/>
      <c r="C782" s="942"/>
      <c r="D782" s="907"/>
      <c r="E782" s="908"/>
      <c r="F782" s="908"/>
      <c r="G782" s="898"/>
      <c r="H782" s="942"/>
      <c r="I782" s="907"/>
      <c r="J782" s="908"/>
      <c r="K782" s="908"/>
      <c r="L782" s="897"/>
      <c r="M782" s="942"/>
      <c r="N782" s="907"/>
      <c r="O782" s="908"/>
      <c r="P782" s="908"/>
      <c r="Q782" s="897"/>
      <c r="R782" s="942"/>
      <c r="S782" s="907"/>
      <c r="T782" s="908"/>
      <c r="U782" s="908"/>
      <c r="V782" s="897"/>
      <c r="W782" s="897"/>
      <c r="X782" s="897"/>
      <c r="Y782" s="897"/>
      <c r="Z782" s="897"/>
    </row>
    <row r="783" spans="1:26" ht="12.75" customHeight="1">
      <c r="A783" s="935"/>
      <c r="B783" s="897"/>
      <c r="C783" s="942"/>
      <c r="D783" s="907"/>
      <c r="E783" s="908"/>
      <c r="F783" s="908"/>
      <c r="G783" s="898"/>
      <c r="H783" s="942"/>
      <c r="I783" s="907"/>
      <c r="J783" s="908"/>
      <c r="K783" s="908"/>
      <c r="L783" s="897"/>
      <c r="M783" s="942"/>
      <c r="N783" s="907"/>
      <c r="O783" s="908"/>
      <c r="P783" s="908"/>
      <c r="Q783" s="897"/>
      <c r="R783" s="942"/>
      <c r="S783" s="907"/>
      <c r="T783" s="908"/>
      <c r="U783" s="908"/>
      <c r="V783" s="897"/>
      <c r="W783" s="897"/>
      <c r="X783" s="897"/>
      <c r="Y783" s="897"/>
      <c r="Z783" s="897"/>
    </row>
    <row r="784" spans="1:26" ht="12.75" customHeight="1">
      <c r="A784" s="935"/>
      <c r="B784" s="897"/>
      <c r="C784" s="942"/>
      <c r="D784" s="907"/>
      <c r="E784" s="908"/>
      <c r="F784" s="908"/>
      <c r="G784" s="898"/>
      <c r="H784" s="942"/>
      <c r="I784" s="907"/>
      <c r="J784" s="908"/>
      <c r="K784" s="908"/>
      <c r="L784" s="897"/>
      <c r="M784" s="942"/>
      <c r="N784" s="907"/>
      <c r="O784" s="908"/>
      <c r="P784" s="908"/>
      <c r="Q784" s="897"/>
      <c r="R784" s="942"/>
      <c r="S784" s="907"/>
      <c r="T784" s="908"/>
      <c r="U784" s="908"/>
      <c r="V784" s="897"/>
      <c r="W784" s="897"/>
      <c r="X784" s="897"/>
      <c r="Y784" s="897"/>
      <c r="Z784" s="897"/>
    </row>
    <row r="785" spans="1:26" ht="12.75" customHeight="1">
      <c r="A785" s="935"/>
      <c r="B785" s="897"/>
      <c r="C785" s="942"/>
      <c r="D785" s="907"/>
      <c r="E785" s="908"/>
      <c r="F785" s="908"/>
      <c r="G785" s="898"/>
      <c r="H785" s="942"/>
      <c r="I785" s="907"/>
      <c r="J785" s="908"/>
      <c r="K785" s="908"/>
      <c r="L785" s="897"/>
      <c r="M785" s="942"/>
      <c r="N785" s="907"/>
      <c r="O785" s="908"/>
      <c r="P785" s="908"/>
      <c r="Q785" s="897"/>
      <c r="R785" s="942"/>
      <c r="S785" s="907"/>
      <c r="T785" s="908"/>
      <c r="U785" s="908"/>
      <c r="V785" s="897"/>
      <c r="W785" s="897"/>
      <c r="X785" s="897"/>
      <c r="Y785" s="897"/>
      <c r="Z785" s="897"/>
    </row>
    <row r="786" spans="1:26" ht="12.75" customHeight="1">
      <c r="A786" s="935"/>
      <c r="B786" s="897"/>
      <c r="C786" s="942"/>
      <c r="D786" s="907"/>
      <c r="E786" s="908"/>
      <c r="F786" s="908"/>
      <c r="G786" s="898"/>
      <c r="H786" s="942"/>
      <c r="I786" s="907"/>
      <c r="J786" s="908"/>
      <c r="K786" s="908"/>
      <c r="L786" s="897"/>
      <c r="M786" s="942"/>
      <c r="N786" s="907"/>
      <c r="O786" s="908"/>
      <c r="P786" s="908"/>
      <c r="Q786" s="897"/>
      <c r="R786" s="942"/>
      <c r="S786" s="907"/>
      <c r="T786" s="908"/>
      <c r="U786" s="908"/>
      <c r="V786" s="897"/>
      <c r="W786" s="897"/>
      <c r="X786" s="897"/>
      <c r="Y786" s="897"/>
      <c r="Z786" s="897"/>
    </row>
    <row r="787" spans="1:26" ht="12.75" customHeight="1">
      <c r="A787" s="935"/>
      <c r="B787" s="897"/>
      <c r="C787" s="942"/>
      <c r="D787" s="907"/>
      <c r="E787" s="908"/>
      <c r="F787" s="908"/>
      <c r="G787" s="898"/>
      <c r="H787" s="942"/>
      <c r="I787" s="907"/>
      <c r="J787" s="908"/>
      <c r="K787" s="908"/>
      <c r="L787" s="897"/>
      <c r="M787" s="942"/>
      <c r="N787" s="907"/>
      <c r="O787" s="908"/>
      <c r="P787" s="908"/>
      <c r="Q787" s="897"/>
      <c r="R787" s="942"/>
      <c r="S787" s="907"/>
      <c r="T787" s="908"/>
      <c r="U787" s="908"/>
      <c r="V787" s="897"/>
      <c r="W787" s="897"/>
      <c r="X787" s="897"/>
      <c r="Y787" s="897"/>
      <c r="Z787" s="897"/>
    </row>
    <row r="788" spans="1:26" ht="12.75" customHeight="1">
      <c r="A788" s="935"/>
      <c r="B788" s="897"/>
      <c r="C788" s="942"/>
      <c r="D788" s="907"/>
      <c r="E788" s="908"/>
      <c r="F788" s="908"/>
      <c r="G788" s="898"/>
      <c r="H788" s="942"/>
      <c r="I788" s="907"/>
      <c r="J788" s="908"/>
      <c r="K788" s="908"/>
      <c r="L788" s="897"/>
      <c r="M788" s="942"/>
      <c r="N788" s="907"/>
      <c r="O788" s="908"/>
      <c r="P788" s="908"/>
      <c r="Q788" s="897"/>
      <c r="R788" s="942"/>
      <c r="S788" s="907"/>
      <c r="T788" s="908"/>
      <c r="U788" s="908"/>
      <c r="V788" s="897"/>
      <c r="W788" s="897"/>
      <c r="X788" s="897"/>
      <c r="Y788" s="897"/>
      <c r="Z788" s="897"/>
    </row>
    <row r="789" spans="1:26" ht="12.75" customHeight="1">
      <c r="A789" s="935"/>
      <c r="B789" s="897"/>
      <c r="C789" s="942"/>
      <c r="D789" s="907"/>
      <c r="E789" s="908"/>
      <c r="F789" s="908"/>
      <c r="G789" s="898"/>
      <c r="H789" s="942"/>
      <c r="I789" s="907"/>
      <c r="J789" s="908"/>
      <c r="K789" s="908"/>
      <c r="L789" s="897"/>
      <c r="M789" s="942"/>
      <c r="N789" s="907"/>
      <c r="O789" s="908"/>
      <c r="P789" s="908"/>
      <c r="Q789" s="897"/>
      <c r="R789" s="942"/>
      <c r="S789" s="907"/>
      <c r="T789" s="908"/>
      <c r="U789" s="908"/>
      <c r="V789" s="897"/>
      <c r="W789" s="897"/>
      <c r="X789" s="897"/>
      <c r="Y789" s="897"/>
      <c r="Z789" s="897"/>
    </row>
    <row r="790" spans="1:26" ht="12.75" customHeight="1">
      <c r="A790" s="935"/>
      <c r="B790" s="897"/>
      <c r="C790" s="942"/>
      <c r="D790" s="907"/>
      <c r="E790" s="908"/>
      <c r="F790" s="908"/>
      <c r="G790" s="898"/>
      <c r="H790" s="942"/>
      <c r="I790" s="907"/>
      <c r="J790" s="908"/>
      <c r="K790" s="908"/>
      <c r="L790" s="897"/>
      <c r="M790" s="942"/>
      <c r="N790" s="907"/>
      <c r="O790" s="908"/>
      <c r="P790" s="908"/>
      <c r="Q790" s="897"/>
      <c r="R790" s="942"/>
      <c r="S790" s="907"/>
      <c r="T790" s="908"/>
      <c r="U790" s="908"/>
      <c r="V790" s="897"/>
      <c r="W790" s="897"/>
      <c r="X790" s="897"/>
      <c r="Y790" s="897"/>
      <c r="Z790" s="897"/>
    </row>
    <row r="791" spans="1:26" ht="12.75" customHeight="1">
      <c r="A791" s="935"/>
      <c r="B791" s="897"/>
      <c r="C791" s="942"/>
      <c r="D791" s="907"/>
      <c r="E791" s="908"/>
      <c r="F791" s="908"/>
      <c r="G791" s="898"/>
      <c r="H791" s="942"/>
      <c r="I791" s="907"/>
      <c r="J791" s="908"/>
      <c r="K791" s="908"/>
      <c r="L791" s="897"/>
      <c r="M791" s="942"/>
      <c r="N791" s="907"/>
      <c r="O791" s="908"/>
      <c r="P791" s="908"/>
      <c r="Q791" s="897"/>
      <c r="R791" s="942"/>
      <c r="S791" s="907"/>
      <c r="T791" s="908"/>
      <c r="U791" s="908"/>
      <c r="V791" s="897"/>
      <c r="W791" s="897"/>
      <c r="X791" s="897"/>
      <c r="Y791" s="897"/>
      <c r="Z791" s="897"/>
    </row>
    <row r="792" spans="1:26" ht="12.75" customHeight="1">
      <c r="A792" s="935"/>
      <c r="B792" s="897"/>
      <c r="C792" s="942"/>
      <c r="D792" s="907"/>
      <c r="E792" s="908"/>
      <c r="F792" s="908"/>
      <c r="G792" s="898"/>
      <c r="H792" s="942"/>
      <c r="I792" s="907"/>
      <c r="J792" s="908"/>
      <c r="K792" s="908"/>
      <c r="L792" s="897"/>
      <c r="M792" s="942"/>
      <c r="N792" s="907"/>
      <c r="O792" s="908"/>
      <c r="P792" s="908"/>
      <c r="Q792" s="897"/>
      <c r="R792" s="942"/>
      <c r="S792" s="907"/>
      <c r="T792" s="908"/>
      <c r="U792" s="908"/>
      <c r="V792" s="897"/>
      <c r="W792" s="897"/>
      <c r="X792" s="897"/>
      <c r="Y792" s="897"/>
      <c r="Z792" s="897"/>
    </row>
    <row r="793" spans="1:26" ht="12.75" customHeight="1">
      <c r="A793" s="935"/>
      <c r="B793" s="897"/>
      <c r="C793" s="942"/>
      <c r="D793" s="907"/>
      <c r="E793" s="908"/>
      <c r="F793" s="908"/>
      <c r="G793" s="898"/>
      <c r="H793" s="942"/>
      <c r="I793" s="907"/>
      <c r="J793" s="908"/>
      <c r="K793" s="908"/>
      <c r="L793" s="897"/>
      <c r="M793" s="942"/>
      <c r="N793" s="907"/>
      <c r="O793" s="908"/>
      <c r="P793" s="908"/>
      <c r="Q793" s="897"/>
      <c r="R793" s="942"/>
      <c r="S793" s="907"/>
      <c r="T793" s="908"/>
      <c r="U793" s="908"/>
      <c r="V793" s="897"/>
      <c r="W793" s="897"/>
      <c r="X793" s="897"/>
      <c r="Y793" s="897"/>
      <c r="Z793" s="897"/>
    </row>
    <row r="794" spans="1:26" ht="12.75" customHeight="1">
      <c r="A794" s="935"/>
      <c r="B794" s="897"/>
      <c r="C794" s="942"/>
      <c r="D794" s="907"/>
      <c r="E794" s="908"/>
      <c r="F794" s="908"/>
      <c r="G794" s="898"/>
      <c r="H794" s="942"/>
      <c r="I794" s="907"/>
      <c r="J794" s="908"/>
      <c r="K794" s="908"/>
      <c r="L794" s="897"/>
      <c r="M794" s="942"/>
      <c r="N794" s="907"/>
      <c r="O794" s="908"/>
      <c r="P794" s="908"/>
      <c r="Q794" s="897"/>
      <c r="R794" s="942"/>
      <c r="S794" s="907"/>
      <c r="T794" s="908"/>
      <c r="U794" s="908"/>
      <c r="V794" s="897"/>
      <c r="W794" s="897"/>
      <c r="X794" s="897"/>
      <c r="Y794" s="897"/>
      <c r="Z794" s="897"/>
    </row>
    <row r="795" spans="1:26" ht="12.75" customHeight="1">
      <c r="A795" s="935"/>
      <c r="B795" s="897"/>
      <c r="C795" s="942"/>
      <c r="D795" s="907"/>
      <c r="E795" s="908"/>
      <c r="F795" s="908"/>
      <c r="G795" s="898"/>
      <c r="H795" s="942"/>
      <c r="I795" s="907"/>
      <c r="J795" s="908"/>
      <c r="K795" s="908"/>
      <c r="L795" s="897"/>
      <c r="M795" s="942"/>
      <c r="N795" s="907"/>
      <c r="O795" s="908"/>
      <c r="P795" s="908"/>
      <c r="Q795" s="897"/>
      <c r="R795" s="942"/>
      <c r="S795" s="907"/>
      <c r="T795" s="908"/>
      <c r="U795" s="908"/>
      <c r="V795" s="897"/>
      <c r="W795" s="897"/>
      <c r="X795" s="897"/>
      <c r="Y795" s="897"/>
      <c r="Z795" s="897"/>
    </row>
    <row r="796" spans="1:26" ht="12.75" customHeight="1">
      <c r="A796" s="935"/>
      <c r="B796" s="897"/>
      <c r="C796" s="942"/>
      <c r="D796" s="907"/>
      <c r="E796" s="908"/>
      <c r="F796" s="908"/>
      <c r="G796" s="898"/>
      <c r="H796" s="942"/>
      <c r="I796" s="907"/>
      <c r="J796" s="908"/>
      <c r="K796" s="908"/>
      <c r="L796" s="897"/>
      <c r="M796" s="942"/>
      <c r="N796" s="907"/>
      <c r="O796" s="908"/>
      <c r="P796" s="908"/>
      <c r="Q796" s="897"/>
      <c r="R796" s="942"/>
      <c r="S796" s="907"/>
      <c r="T796" s="908"/>
      <c r="U796" s="908"/>
      <c r="V796" s="897"/>
      <c r="W796" s="897"/>
      <c r="X796" s="897"/>
      <c r="Y796" s="897"/>
      <c r="Z796" s="897"/>
    </row>
    <row r="797" spans="1:26" ht="12.75" customHeight="1">
      <c r="A797" s="935"/>
      <c r="B797" s="897"/>
      <c r="C797" s="942"/>
      <c r="D797" s="907"/>
      <c r="E797" s="908"/>
      <c r="F797" s="908"/>
      <c r="G797" s="898"/>
      <c r="H797" s="942"/>
      <c r="I797" s="907"/>
      <c r="J797" s="908"/>
      <c r="K797" s="908"/>
      <c r="L797" s="897"/>
      <c r="M797" s="942"/>
      <c r="N797" s="907"/>
      <c r="O797" s="908"/>
      <c r="P797" s="908"/>
      <c r="Q797" s="897"/>
      <c r="R797" s="942"/>
      <c r="S797" s="907"/>
      <c r="T797" s="908"/>
      <c r="U797" s="908"/>
      <c r="V797" s="897"/>
      <c r="W797" s="897"/>
      <c r="X797" s="897"/>
      <c r="Y797" s="897"/>
      <c r="Z797" s="897"/>
    </row>
    <row r="798" spans="1:26" ht="12.75" customHeight="1">
      <c r="A798" s="935"/>
      <c r="B798" s="897"/>
      <c r="C798" s="942"/>
      <c r="D798" s="907"/>
      <c r="E798" s="908"/>
      <c r="F798" s="908"/>
      <c r="G798" s="898"/>
      <c r="H798" s="942"/>
      <c r="I798" s="907"/>
      <c r="J798" s="908"/>
      <c r="K798" s="908"/>
      <c r="L798" s="897"/>
      <c r="M798" s="942"/>
      <c r="N798" s="907"/>
      <c r="O798" s="908"/>
      <c r="P798" s="908"/>
      <c r="Q798" s="897"/>
      <c r="R798" s="942"/>
      <c r="S798" s="907"/>
      <c r="T798" s="908"/>
      <c r="U798" s="908"/>
      <c r="V798" s="897"/>
      <c r="W798" s="897"/>
      <c r="X798" s="897"/>
      <c r="Y798" s="897"/>
      <c r="Z798" s="897"/>
    </row>
    <row r="799" spans="1:26" ht="12.75" customHeight="1">
      <c r="A799" s="935"/>
      <c r="B799" s="897"/>
      <c r="C799" s="942"/>
      <c r="D799" s="907"/>
      <c r="E799" s="908"/>
      <c r="F799" s="908"/>
      <c r="G799" s="898"/>
      <c r="H799" s="942"/>
      <c r="I799" s="907"/>
      <c r="J799" s="908"/>
      <c r="K799" s="908"/>
      <c r="L799" s="897"/>
      <c r="M799" s="942"/>
      <c r="N799" s="907"/>
      <c r="O799" s="908"/>
      <c r="P799" s="908"/>
      <c r="Q799" s="897"/>
      <c r="R799" s="942"/>
      <c r="S799" s="907"/>
      <c r="T799" s="908"/>
      <c r="U799" s="908"/>
      <c r="V799" s="897"/>
      <c r="W799" s="897"/>
      <c r="X799" s="897"/>
      <c r="Y799" s="897"/>
      <c r="Z799" s="897"/>
    </row>
    <row r="800" spans="1:26" ht="12.75" customHeight="1">
      <c r="A800" s="935"/>
      <c r="B800" s="897"/>
      <c r="C800" s="942"/>
      <c r="D800" s="907"/>
      <c r="E800" s="908"/>
      <c r="F800" s="908"/>
      <c r="G800" s="898"/>
      <c r="H800" s="942"/>
      <c r="I800" s="907"/>
      <c r="J800" s="908"/>
      <c r="K800" s="908"/>
      <c r="L800" s="897"/>
      <c r="M800" s="942"/>
      <c r="N800" s="907"/>
      <c r="O800" s="908"/>
      <c r="P800" s="908"/>
      <c r="Q800" s="897"/>
      <c r="R800" s="942"/>
      <c r="S800" s="907"/>
      <c r="T800" s="908"/>
      <c r="U800" s="908"/>
      <c r="V800" s="897"/>
      <c r="W800" s="897"/>
      <c r="X800" s="897"/>
      <c r="Y800" s="897"/>
      <c r="Z800" s="897"/>
    </row>
    <row r="801" spans="1:26" ht="12.75" customHeight="1">
      <c r="A801" s="935"/>
      <c r="B801" s="897"/>
      <c r="C801" s="942"/>
      <c r="D801" s="907"/>
      <c r="E801" s="908"/>
      <c r="F801" s="908"/>
      <c r="G801" s="898"/>
      <c r="H801" s="942"/>
      <c r="I801" s="907"/>
      <c r="J801" s="908"/>
      <c r="K801" s="908"/>
      <c r="L801" s="897"/>
      <c r="M801" s="942"/>
      <c r="N801" s="907"/>
      <c r="O801" s="908"/>
      <c r="P801" s="908"/>
      <c r="Q801" s="897"/>
      <c r="R801" s="942"/>
      <c r="S801" s="907"/>
      <c r="T801" s="908"/>
      <c r="U801" s="908"/>
      <c r="V801" s="897"/>
      <c r="W801" s="897"/>
      <c r="X801" s="897"/>
      <c r="Y801" s="897"/>
      <c r="Z801" s="897"/>
    </row>
    <row r="802" spans="1:26" ht="12.75" customHeight="1">
      <c r="A802" s="935"/>
      <c r="B802" s="897"/>
      <c r="C802" s="942"/>
      <c r="D802" s="907"/>
      <c r="E802" s="908"/>
      <c r="F802" s="908"/>
      <c r="G802" s="898"/>
      <c r="H802" s="942"/>
      <c r="I802" s="907"/>
      <c r="J802" s="908"/>
      <c r="K802" s="908"/>
      <c r="L802" s="897"/>
      <c r="M802" s="942"/>
      <c r="N802" s="907"/>
      <c r="O802" s="908"/>
      <c r="P802" s="908"/>
      <c r="Q802" s="897"/>
      <c r="R802" s="942"/>
      <c r="S802" s="907"/>
      <c r="T802" s="908"/>
      <c r="U802" s="908"/>
      <c r="V802" s="897"/>
      <c r="W802" s="897"/>
      <c r="X802" s="897"/>
      <c r="Y802" s="897"/>
      <c r="Z802" s="897"/>
    </row>
    <row r="803" spans="1:26" ht="12.75" customHeight="1">
      <c r="A803" s="935"/>
      <c r="B803" s="897"/>
      <c r="C803" s="942"/>
      <c r="D803" s="907"/>
      <c r="E803" s="908"/>
      <c r="F803" s="908"/>
      <c r="G803" s="898"/>
      <c r="H803" s="942"/>
      <c r="I803" s="907"/>
      <c r="J803" s="908"/>
      <c r="K803" s="908"/>
      <c r="L803" s="897"/>
      <c r="M803" s="942"/>
      <c r="N803" s="907"/>
      <c r="O803" s="908"/>
      <c r="P803" s="908"/>
      <c r="Q803" s="897"/>
      <c r="R803" s="942"/>
      <c r="S803" s="907"/>
      <c r="T803" s="908"/>
      <c r="U803" s="908"/>
      <c r="V803" s="897"/>
      <c r="W803" s="897"/>
      <c r="X803" s="897"/>
      <c r="Y803" s="897"/>
      <c r="Z803" s="897"/>
    </row>
    <row r="804" spans="1:26" ht="12.75" customHeight="1">
      <c r="A804" s="935"/>
      <c r="B804" s="897"/>
      <c r="C804" s="942"/>
      <c r="D804" s="907"/>
      <c r="E804" s="908"/>
      <c r="F804" s="908"/>
      <c r="G804" s="898"/>
      <c r="H804" s="942"/>
      <c r="I804" s="907"/>
      <c r="J804" s="908"/>
      <c r="K804" s="908"/>
      <c r="L804" s="897"/>
      <c r="M804" s="942"/>
      <c r="N804" s="907"/>
      <c r="O804" s="908"/>
      <c r="P804" s="908"/>
      <c r="Q804" s="897"/>
      <c r="R804" s="942"/>
      <c r="S804" s="907"/>
      <c r="T804" s="908"/>
      <c r="U804" s="908"/>
      <c r="V804" s="897"/>
      <c r="W804" s="897"/>
      <c r="X804" s="897"/>
      <c r="Y804" s="897"/>
      <c r="Z804" s="897"/>
    </row>
    <row r="805" spans="1:26" ht="12.75" customHeight="1">
      <c r="A805" s="935"/>
      <c r="B805" s="897"/>
      <c r="C805" s="942"/>
      <c r="D805" s="907"/>
      <c r="E805" s="908"/>
      <c r="F805" s="908"/>
      <c r="G805" s="898"/>
      <c r="H805" s="942"/>
      <c r="I805" s="907"/>
      <c r="J805" s="908"/>
      <c r="K805" s="908"/>
      <c r="L805" s="897"/>
      <c r="M805" s="942"/>
      <c r="N805" s="907"/>
      <c r="O805" s="908"/>
      <c r="P805" s="908"/>
      <c r="Q805" s="897"/>
      <c r="R805" s="942"/>
      <c r="S805" s="907"/>
      <c r="T805" s="908"/>
      <c r="U805" s="908"/>
      <c r="V805" s="897"/>
      <c r="W805" s="897"/>
      <c r="X805" s="897"/>
      <c r="Y805" s="897"/>
      <c r="Z805" s="897"/>
    </row>
    <row r="806" spans="1:26" ht="12.75" customHeight="1">
      <c r="A806" s="935"/>
      <c r="B806" s="897"/>
      <c r="C806" s="942"/>
      <c r="D806" s="907"/>
      <c r="E806" s="908"/>
      <c r="F806" s="908"/>
      <c r="G806" s="898"/>
      <c r="H806" s="942"/>
      <c r="I806" s="907"/>
      <c r="J806" s="908"/>
      <c r="K806" s="908"/>
      <c r="L806" s="897"/>
      <c r="M806" s="942"/>
      <c r="N806" s="907"/>
      <c r="O806" s="908"/>
      <c r="P806" s="908"/>
      <c r="Q806" s="897"/>
      <c r="R806" s="942"/>
      <c r="S806" s="907"/>
      <c r="T806" s="908"/>
      <c r="U806" s="908"/>
      <c r="V806" s="897"/>
      <c r="W806" s="897"/>
      <c r="X806" s="897"/>
      <c r="Y806" s="897"/>
      <c r="Z806" s="897"/>
    </row>
    <row r="807" spans="1:26" ht="12.75" customHeight="1">
      <c r="A807" s="935"/>
      <c r="B807" s="897"/>
      <c r="C807" s="942"/>
      <c r="D807" s="907"/>
      <c r="E807" s="908"/>
      <c r="F807" s="908"/>
      <c r="G807" s="898"/>
      <c r="H807" s="942"/>
      <c r="I807" s="907"/>
      <c r="J807" s="908"/>
      <c r="K807" s="908"/>
      <c r="L807" s="897"/>
      <c r="M807" s="942"/>
      <c r="N807" s="907"/>
      <c r="O807" s="908"/>
      <c r="P807" s="908"/>
      <c r="Q807" s="897"/>
      <c r="R807" s="942"/>
      <c r="S807" s="907"/>
      <c r="T807" s="908"/>
      <c r="U807" s="908"/>
      <c r="V807" s="897"/>
      <c r="W807" s="897"/>
      <c r="X807" s="897"/>
      <c r="Y807" s="897"/>
      <c r="Z807" s="897"/>
    </row>
    <row r="808" spans="1:26" ht="12.75" customHeight="1">
      <c r="A808" s="935"/>
      <c r="B808" s="897"/>
      <c r="C808" s="942"/>
      <c r="D808" s="907"/>
      <c r="E808" s="908"/>
      <c r="F808" s="908"/>
      <c r="G808" s="898"/>
      <c r="H808" s="942"/>
      <c r="I808" s="907"/>
      <c r="J808" s="908"/>
      <c r="K808" s="908"/>
      <c r="L808" s="897"/>
      <c r="M808" s="942"/>
      <c r="N808" s="907"/>
      <c r="O808" s="908"/>
      <c r="P808" s="908"/>
      <c r="Q808" s="897"/>
      <c r="R808" s="942"/>
      <c r="S808" s="907"/>
      <c r="T808" s="908"/>
      <c r="U808" s="908"/>
      <c r="V808" s="897"/>
      <c r="W808" s="897"/>
      <c r="X808" s="897"/>
      <c r="Y808" s="897"/>
      <c r="Z808" s="897"/>
    </row>
    <row r="809" spans="1:26" ht="12.75" customHeight="1">
      <c r="A809" s="935"/>
      <c r="B809" s="897"/>
      <c r="C809" s="942"/>
      <c r="D809" s="907"/>
      <c r="E809" s="908"/>
      <c r="F809" s="908"/>
      <c r="G809" s="898"/>
      <c r="H809" s="942"/>
      <c r="I809" s="907"/>
      <c r="J809" s="908"/>
      <c r="K809" s="908"/>
      <c r="L809" s="897"/>
      <c r="M809" s="942"/>
      <c r="N809" s="907"/>
      <c r="O809" s="908"/>
      <c r="P809" s="908"/>
      <c r="Q809" s="897"/>
      <c r="R809" s="942"/>
      <c r="S809" s="907"/>
      <c r="T809" s="908"/>
      <c r="U809" s="908"/>
      <c r="V809" s="897"/>
      <c r="W809" s="897"/>
      <c r="X809" s="897"/>
      <c r="Y809" s="897"/>
      <c r="Z809" s="897"/>
    </row>
    <row r="810" spans="1:26" ht="12.75" customHeight="1">
      <c r="A810" s="935"/>
      <c r="B810" s="897"/>
      <c r="C810" s="942"/>
      <c r="D810" s="907"/>
      <c r="E810" s="908"/>
      <c r="F810" s="908"/>
      <c r="G810" s="898"/>
      <c r="H810" s="942"/>
      <c r="I810" s="907"/>
      <c r="J810" s="908"/>
      <c r="K810" s="908"/>
      <c r="L810" s="897"/>
      <c r="M810" s="942"/>
      <c r="N810" s="907"/>
      <c r="O810" s="908"/>
      <c r="P810" s="908"/>
      <c r="Q810" s="897"/>
      <c r="R810" s="942"/>
      <c r="S810" s="907"/>
      <c r="T810" s="908"/>
      <c r="U810" s="908"/>
      <c r="V810" s="897"/>
      <c r="W810" s="897"/>
      <c r="X810" s="897"/>
      <c r="Y810" s="897"/>
      <c r="Z810" s="897"/>
    </row>
    <row r="811" spans="1:26" ht="12.75" customHeight="1">
      <c r="A811" s="935"/>
      <c r="B811" s="897"/>
      <c r="C811" s="942"/>
      <c r="D811" s="907"/>
      <c r="E811" s="908"/>
      <c r="F811" s="908"/>
      <c r="G811" s="898"/>
      <c r="H811" s="942"/>
      <c r="I811" s="907"/>
      <c r="J811" s="908"/>
      <c r="K811" s="908"/>
      <c r="L811" s="897"/>
      <c r="M811" s="942"/>
      <c r="N811" s="907"/>
      <c r="O811" s="908"/>
      <c r="P811" s="908"/>
      <c r="Q811" s="897"/>
      <c r="R811" s="942"/>
      <c r="S811" s="907"/>
      <c r="T811" s="908"/>
      <c r="U811" s="908"/>
      <c r="V811" s="897"/>
      <c r="W811" s="897"/>
      <c r="X811" s="897"/>
      <c r="Y811" s="897"/>
      <c r="Z811" s="897"/>
    </row>
    <row r="812" spans="1:26" ht="12.75" customHeight="1">
      <c r="A812" s="935"/>
      <c r="B812" s="897"/>
      <c r="C812" s="942"/>
      <c r="D812" s="907"/>
      <c r="E812" s="908"/>
      <c r="F812" s="908"/>
      <c r="G812" s="898"/>
      <c r="H812" s="942"/>
      <c r="I812" s="907"/>
      <c r="J812" s="908"/>
      <c r="K812" s="908"/>
      <c r="L812" s="897"/>
      <c r="M812" s="942"/>
      <c r="N812" s="907"/>
      <c r="O812" s="908"/>
      <c r="P812" s="908"/>
      <c r="Q812" s="897"/>
      <c r="R812" s="942"/>
      <c r="S812" s="907"/>
      <c r="T812" s="908"/>
      <c r="U812" s="908"/>
      <c r="V812" s="897"/>
      <c r="W812" s="897"/>
      <c r="X812" s="897"/>
      <c r="Y812" s="897"/>
      <c r="Z812" s="897"/>
    </row>
    <row r="813" spans="1:26" ht="12.75" customHeight="1">
      <c r="A813" s="935"/>
      <c r="B813" s="897"/>
      <c r="C813" s="942"/>
      <c r="D813" s="907"/>
      <c r="E813" s="908"/>
      <c r="F813" s="908"/>
      <c r="G813" s="898"/>
      <c r="H813" s="942"/>
      <c r="I813" s="907"/>
      <c r="J813" s="908"/>
      <c r="K813" s="908"/>
      <c r="L813" s="897"/>
      <c r="M813" s="942"/>
      <c r="N813" s="907"/>
      <c r="O813" s="908"/>
      <c r="P813" s="908"/>
      <c r="Q813" s="897"/>
      <c r="R813" s="942"/>
      <c r="S813" s="907"/>
      <c r="T813" s="908"/>
      <c r="U813" s="908"/>
      <c r="V813" s="897"/>
      <c r="W813" s="897"/>
      <c r="X813" s="897"/>
      <c r="Y813" s="897"/>
      <c r="Z813" s="897"/>
    </row>
    <row r="814" spans="1:26" ht="12.75" customHeight="1">
      <c r="A814" s="935"/>
      <c r="B814" s="897"/>
      <c r="C814" s="942"/>
      <c r="D814" s="907"/>
      <c r="E814" s="908"/>
      <c r="F814" s="908"/>
      <c r="G814" s="898"/>
      <c r="H814" s="942"/>
      <c r="I814" s="907"/>
      <c r="J814" s="908"/>
      <c r="K814" s="908"/>
      <c r="L814" s="897"/>
      <c r="M814" s="942"/>
      <c r="N814" s="907"/>
      <c r="O814" s="908"/>
      <c r="P814" s="908"/>
      <c r="Q814" s="897"/>
      <c r="R814" s="942"/>
      <c r="S814" s="907"/>
      <c r="T814" s="908"/>
      <c r="U814" s="908"/>
      <c r="V814" s="897"/>
      <c r="W814" s="897"/>
      <c r="X814" s="897"/>
      <c r="Y814" s="897"/>
      <c r="Z814" s="897"/>
    </row>
    <row r="815" spans="1:26" ht="12.75" customHeight="1">
      <c r="A815" s="935"/>
      <c r="B815" s="897"/>
      <c r="C815" s="942"/>
      <c r="D815" s="907"/>
      <c r="E815" s="908"/>
      <c r="F815" s="908"/>
      <c r="G815" s="898"/>
      <c r="H815" s="942"/>
      <c r="I815" s="907"/>
      <c r="J815" s="908"/>
      <c r="K815" s="908"/>
      <c r="L815" s="897"/>
      <c r="M815" s="942"/>
      <c r="N815" s="907"/>
      <c r="O815" s="908"/>
      <c r="P815" s="908"/>
      <c r="Q815" s="897"/>
      <c r="R815" s="942"/>
      <c r="S815" s="907"/>
      <c r="T815" s="908"/>
      <c r="U815" s="908"/>
      <c r="V815" s="897"/>
      <c r="W815" s="897"/>
      <c r="X815" s="897"/>
      <c r="Y815" s="897"/>
      <c r="Z815" s="897"/>
    </row>
    <row r="816" spans="1:26" ht="12.75" customHeight="1">
      <c r="A816" s="935"/>
      <c r="B816" s="897"/>
      <c r="C816" s="942"/>
      <c r="D816" s="907"/>
      <c r="E816" s="908"/>
      <c r="F816" s="908"/>
      <c r="G816" s="898"/>
      <c r="H816" s="942"/>
      <c r="I816" s="907"/>
      <c r="J816" s="908"/>
      <c r="K816" s="908"/>
      <c r="L816" s="897"/>
      <c r="M816" s="942"/>
      <c r="N816" s="907"/>
      <c r="O816" s="908"/>
      <c r="P816" s="908"/>
      <c r="Q816" s="897"/>
      <c r="R816" s="942"/>
      <c r="S816" s="907"/>
      <c r="T816" s="908"/>
      <c r="U816" s="908"/>
      <c r="V816" s="897"/>
      <c r="W816" s="897"/>
      <c r="X816" s="897"/>
      <c r="Y816" s="897"/>
      <c r="Z816" s="897"/>
    </row>
    <row r="817" spans="1:26" ht="12.75" customHeight="1">
      <c r="A817" s="935"/>
      <c r="B817" s="897"/>
      <c r="C817" s="942"/>
      <c r="D817" s="907"/>
      <c r="E817" s="908"/>
      <c r="F817" s="908"/>
      <c r="G817" s="898"/>
      <c r="H817" s="942"/>
      <c r="I817" s="907"/>
      <c r="J817" s="908"/>
      <c r="K817" s="908"/>
      <c r="L817" s="897"/>
      <c r="M817" s="942"/>
      <c r="N817" s="907"/>
      <c r="O817" s="908"/>
      <c r="P817" s="908"/>
      <c r="Q817" s="897"/>
      <c r="R817" s="942"/>
      <c r="S817" s="907"/>
      <c r="T817" s="908"/>
      <c r="U817" s="908"/>
      <c r="V817" s="897"/>
      <c r="W817" s="897"/>
      <c r="X817" s="897"/>
      <c r="Y817" s="897"/>
      <c r="Z817" s="897"/>
    </row>
    <row r="818" spans="1:26" ht="12.75" customHeight="1">
      <c r="A818" s="935"/>
      <c r="B818" s="897"/>
      <c r="C818" s="942"/>
      <c r="D818" s="907"/>
      <c r="E818" s="908"/>
      <c r="F818" s="908"/>
      <c r="G818" s="898"/>
      <c r="H818" s="942"/>
      <c r="I818" s="907"/>
      <c r="J818" s="908"/>
      <c r="K818" s="908"/>
      <c r="L818" s="897"/>
      <c r="M818" s="942"/>
      <c r="N818" s="907"/>
      <c r="O818" s="908"/>
      <c r="P818" s="908"/>
      <c r="Q818" s="897"/>
      <c r="R818" s="942"/>
      <c r="S818" s="907"/>
      <c r="T818" s="908"/>
      <c r="U818" s="908"/>
      <c r="V818" s="897"/>
      <c r="W818" s="897"/>
      <c r="X818" s="897"/>
      <c r="Y818" s="897"/>
      <c r="Z818" s="897"/>
    </row>
    <row r="819" spans="1:26" ht="12.75" customHeight="1">
      <c r="A819" s="935"/>
      <c r="B819" s="897"/>
      <c r="C819" s="942"/>
      <c r="D819" s="907"/>
      <c r="E819" s="908"/>
      <c r="F819" s="908"/>
      <c r="G819" s="898"/>
      <c r="H819" s="942"/>
      <c r="I819" s="907"/>
      <c r="J819" s="908"/>
      <c r="K819" s="908"/>
      <c r="L819" s="897"/>
      <c r="M819" s="942"/>
      <c r="N819" s="907"/>
      <c r="O819" s="908"/>
      <c r="P819" s="908"/>
      <c r="Q819" s="897"/>
      <c r="R819" s="942"/>
      <c r="S819" s="907"/>
      <c r="T819" s="908"/>
      <c r="U819" s="908"/>
      <c r="V819" s="897"/>
      <c r="W819" s="897"/>
      <c r="X819" s="897"/>
      <c r="Y819" s="897"/>
      <c r="Z819" s="897"/>
    </row>
    <row r="820" spans="1:26" ht="12.75" customHeight="1">
      <c r="A820" s="935"/>
      <c r="B820" s="897"/>
      <c r="C820" s="942"/>
      <c r="D820" s="907"/>
      <c r="E820" s="908"/>
      <c r="F820" s="908"/>
      <c r="G820" s="898"/>
      <c r="H820" s="942"/>
      <c r="I820" s="907"/>
      <c r="J820" s="908"/>
      <c r="K820" s="908"/>
      <c r="L820" s="897"/>
      <c r="M820" s="942"/>
      <c r="N820" s="907"/>
      <c r="O820" s="908"/>
      <c r="P820" s="908"/>
      <c r="Q820" s="897"/>
      <c r="R820" s="942"/>
      <c r="S820" s="907"/>
      <c r="T820" s="908"/>
      <c r="U820" s="908"/>
      <c r="V820" s="897"/>
      <c r="W820" s="897"/>
      <c r="X820" s="897"/>
      <c r="Y820" s="897"/>
      <c r="Z820" s="897"/>
    </row>
    <row r="821" spans="1:26" ht="12.75" customHeight="1">
      <c r="A821" s="935"/>
      <c r="B821" s="897"/>
      <c r="C821" s="942"/>
      <c r="D821" s="907"/>
      <c r="E821" s="908"/>
      <c r="F821" s="908"/>
      <c r="G821" s="898"/>
      <c r="H821" s="942"/>
      <c r="I821" s="907"/>
      <c r="J821" s="908"/>
      <c r="K821" s="908"/>
      <c r="L821" s="897"/>
      <c r="M821" s="942"/>
      <c r="N821" s="907"/>
      <c r="O821" s="908"/>
      <c r="P821" s="908"/>
      <c r="Q821" s="897"/>
      <c r="R821" s="942"/>
      <c r="S821" s="907"/>
      <c r="T821" s="908"/>
      <c r="U821" s="908"/>
      <c r="V821" s="897"/>
      <c r="W821" s="897"/>
      <c r="X821" s="897"/>
      <c r="Y821" s="897"/>
      <c r="Z821" s="897"/>
    </row>
    <row r="822" spans="1:26" ht="12.75" customHeight="1">
      <c r="A822" s="935"/>
      <c r="B822" s="897"/>
      <c r="C822" s="942"/>
      <c r="D822" s="907"/>
      <c r="E822" s="908"/>
      <c r="F822" s="908"/>
      <c r="G822" s="898"/>
      <c r="H822" s="942"/>
      <c r="I822" s="907"/>
      <c r="J822" s="908"/>
      <c r="K822" s="908"/>
      <c r="L822" s="897"/>
      <c r="M822" s="942"/>
      <c r="N822" s="907"/>
      <c r="O822" s="908"/>
      <c r="P822" s="908"/>
      <c r="Q822" s="897"/>
      <c r="R822" s="942"/>
      <c r="S822" s="907"/>
      <c r="T822" s="908"/>
      <c r="U822" s="908"/>
      <c r="V822" s="897"/>
      <c r="W822" s="897"/>
      <c r="X822" s="897"/>
      <c r="Y822" s="897"/>
      <c r="Z822" s="897"/>
    </row>
    <row r="823" spans="1:26" ht="12.75" customHeight="1">
      <c r="A823" s="935"/>
      <c r="B823" s="897"/>
      <c r="C823" s="942"/>
      <c r="D823" s="907"/>
      <c r="E823" s="908"/>
      <c r="F823" s="908"/>
      <c r="G823" s="898"/>
      <c r="H823" s="942"/>
      <c r="I823" s="907"/>
      <c r="J823" s="908"/>
      <c r="K823" s="908"/>
      <c r="L823" s="897"/>
      <c r="M823" s="942"/>
      <c r="N823" s="907"/>
      <c r="O823" s="908"/>
      <c r="P823" s="908"/>
      <c r="Q823" s="897"/>
      <c r="R823" s="942"/>
      <c r="S823" s="907"/>
      <c r="T823" s="908"/>
      <c r="U823" s="908"/>
      <c r="V823" s="897"/>
      <c r="W823" s="897"/>
      <c r="X823" s="897"/>
      <c r="Y823" s="897"/>
      <c r="Z823" s="897"/>
    </row>
    <row r="824" spans="1:26" ht="12.75" customHeight="1">
      <c r="A824" s="935"/>
      <c r="B824" s="897"/>
      <c r="C824" s="942"/>
      <c r="D824" s="907"/>
      <c r="E824" s="908"/>
      <c r="F824" s="908"/>
      <c r="G824" s="898"/>
      <c r="H824" s="942"/>
      <c r="I824" s="907"/>
      <c r="J824" s="908"/>
      <c r="K824" s="908"/>
      <c r="L824" s="897"/>
      <c r="M824" s="942"/>
      <c r="N824" s="907"/>
      <c r="O824" s="908"/>
      <c r="P824" s="908"/>
      <c r="Q824" s="897"/>
      <c r="R824" s="942"/>
      <c r="S824" s="907"/>
      <c r="T824" s="908"/>
      <c r="U824" s="908"/>
      <c r="V824" s="897"/>
      <c r="W824" s="897"/>
      <c r="X824" s="897"/>
      <c r="Y824" s="897"/>
      <c r="Z824" s="897"/>
    </row>
    <row r="825" spans="1:26" ht="12.75" customHeight="1">
      <c r="A825" s="935"/>
      <c r="B825" s="897"/>
      <c r="C825" s="942"/>
      <c r="D825" s="907"/>
      <c r="E825" s="908"/>
      <c r="F825" s="908"/>
      <c r="G825" s="898"/>
      <c r="H825" s="942"/>
      <c r="I825" s="907"/>
      <c r="J825" s="908"/>
      <c r="K825" s="908"/>
      <c r="L825" s="897"/>
      <c r="M825" s="942"/>
      <c r="N825" s="907"/>
      <c r="O825" s="908"/>
      <c r="P825" s="908"/>
      <c r="Q825" s="897"/>
      <c r="R825" s="942"/>
      <c r="S825" s="907"/>
      <c r="T825" s="908"/>
      <c r="U825" s="908"/>
      <c r="V825" s="897"/>
      <c r="W825" s="897"/>
      <c r="X825" s="897"/>
      <c r="Y825" s="897"/>
      <c r="Z825" s="897"/>
    </row>
    <row r="826" spans="1:26" ht="12.75" customHeight="1">
      <c r="A826" s="935"/>
      <c r="B826" s="897"/>
      <c r="C826" s="942"/>
      <c r="D826" s="907"/>
      <c r="E826" s="908"/>
      <c r="F826" s="908"/>
      <c r="G826" s="898"/>
      <c r="H826" s="942"/>
      <c r="I826" s="907"/>
      <c r="J826" s="908"/>
      <c r="K826" s="908"/>
      <c r="L826" s="897"/>
      <c r="M826" s="942"/>
      <c r="N826" s="907"/>
      <c r="O826" s="908"/>
      <c r="P826" s="908"/>
      <c r="Q826" s="897"/>
      <c r="R826" s="942"/>
      <c r="S826" s="907"/>
      <c r="T826" s="908"/>
      <c r="U826" s="908"/>
      <c r="V826" s="897"/>
      <c r="W826" s="897"/>
      <c r="X826" s="897"/>
      <c r="Y826" s="897"/>
      <c r="Z826" s="897"/>
    </row>
    <row r="827" spans="1:26" ht="12.75" customHeight="1">
      <c r="A827" s="935"/>
      <c r="B827" s="897"/>
      <c r="C827" s="942"/>
      <c r="D827" s="907"/>
      <c r="E827" s="908"/>
      <c r="F827" s="908"/>
      <c r="G827" s="898"/>
      <c r="H827" s="942"/>
      <c r="I827" s="907"/>
      <c r="J827" s="908"/>
      <c r="K827" s="908"/>
      <c r="L827" s="897"/>
      <c r="M827" s="942"/>
      <c r="N827" s="907"/>
      <c r="O827" s="908"/>
      <c r="P827" s="908"/>
      <c r="Q827" s="897"/>
      <c r="R827" s="942"/>
      <c r="S827" s="907"/>
      <c r="T827" s="908"/>
      <c r="U827" s="908"/>
      <c r="V827" s="897"/>
      <c r="W827" s="897"/>
      <c r="X827" s="897"/>
      <c r="Y827" s="897"/>
      <c r="Z827" s="897"/>
    </row>
    <row r="828" spans="1:26" ht="12.75" customHeight="1">
      <c r="A828" s="935"/>
      <c r="B828" s="897"/>
      <c r="C828" s="942"/>
      <c r="D828" s="907"/>
      <c r="E828" s="908"/>
      <c r="F828" s="908"/>
      <c r="G828" s="898"/>
      <c r="H828" s="942"/>
      <c r="I828" s="907"/>
      <c r="J828" s="908"/>
      <c r="K828" s="908"/>
      <c r="L828" s="897"/>
      <c r="M828" s="942"/>
      <c r="N828" s="907"/>
      <c r="O828" s="908"/>
      <c r="P828" s="908"/>
      <c r="Q828" s="897"/>
      <c r="R828" s="942"/>
      <c r="S828" s="907"/>
      <c r="T828" s="908"/>
      <c r="U828" s="908"/>
      <c r="V828" s="897"/>
      <c r="W828" s="897"/>
      <c r="X828" s="897"/>
      <c r="Y828" s="897"/>
      <c r="Z828" s="897"/>
    </row>
    <row r="829" spans="1:26" ht="12.75" customHeight="1">
      <c r="A829" s="935"/>
      <c r="B829" s="897"/>
      <c r="C829" s="942"/>
      <c r="D829" s="907"/>
      <c r="E829" s="908"/>
      <c r="F829" s="908"/>
      <c r="G829" s="898"/>
      <c r="H829" s="942"/>
      <c r="I829" s="907"/>
      <c r="J829" s="908"/>
      <c r="K829" s="908"/>
      <c r="L829" s="897"/>
      <c r="M829" s="942"/>
      <c r="N829" s="907"/>
      <c r="O829" s="908"/>
      <c r="P829" s="908"/>
      <c r="Q829" s="897"/>
      <c r="R829" s="942"/>
      <c r="S829" s="907"/>
      <c r="T829" s="908"/>
      <c r="U829" s="908"/>
      <c r="V829" s="897"/>
      <c r="W829" s="897"/>
      <c r="X829" s="897"/>
      <c r="Y829" s="897"/>
      <c r="Z829" s="897"/>
    </row>
    <row r="830" spans="1:26" ht="12.75" customHeight="1">
      <c r="A830" s="935"/>
      <c r="B830" s="897"/>
      <c r="C830" s="942"/>
      <c r="D830" s="907"/>
      <c r="E830" s="908"/>
      <c r="F830" s="908"/>
      <c r="G830" s="898"/>
      <c r="H830" s="942"/>
      <c r="I830" s="907"/>
      <c r="J830" s="908"/>
      <c r="K830" s="908"/>
      <c r="L830" s="897"/>
      <c r="M830" s="942"/>
      <c r="N830" s="907"/>
      <c r="O830" s="908"/>
      <c r="P830" s="908"/>
      <c r="Q830" s="897"/>
      <c r="R830" s="942"/>
      <c r="S830" s="907"/>
      <c r="T830" s="908"/>
      <c r="U830" s="908"/>
      <c r="V830" s="897"/>
      <c r="W830" s="897"/>
      <c r="X830" s="897"/>
      <c r="Y830" s="897"/>
      <c r="Z830" s="897"/>
    </row>
    <row r="831" spans="1:26" ht="12.75" customHeight="1">
      <c r="A831" s="935"/>
      <c r="B831" s="897"/>
      <c r="C831" s="942"/>
      <c r="D831" s="907"/>
      <c r="E831" s="908"/>
      <c r="F831" s="908"/>
      <c r="G831" s="898"/>
      <c r="H831" s="942"/>
      <c r="I831" s="907"/>
      <c r="J831" s="908"/>
      <c r="K831" s="908"/>
      <c r="L831" s="897"/>
      <c r="M831" s="942"/>
      <c r="N831" s="907"/>
      <c r="O831" s="908"/>
      <c r="P831" s="908"/>
      <c r="Q831" s="897"/>
      <c r="R831" s="942"/>
      <c r="S831" s="907"/>
      <c r="T831" s="908"/>
      <c r="U831" s="908"/>
      <c r="V831" s="897"/>
      <c r="W831" s="897"/>
      <c r="X831" s="897"/>
      <c r="Y831" s="897"/>
      <c r="Z831" s="897"/>
    </row>
    <row r="832" spans="1:26" ht="12.75" customHeight="1">
      <c r="A832" s="935"/>
      <c r="B832" s="897"/>
      <c r="C832" s="942"/>
      <c r="D832" s="907"/>
      <c r="E832" s="908"/>
      <c r="F832" s="908"/>
      <c r="G832" s="898"/>
      <c r="H832" s="942"/>
      <c r="I832" s="907"/>
      <c r="J832" s="908"/>
      <c r="K832" s="908"/>
      <c r="L832" s="897"/>
      <c r="M832" s="942"/>
      <c r="N832" s="907"/>
      <c r="O832" s="908"/>
      <c r="P832" s="908"/>
      <c r="Q832" s="897"/>
      <c r="R832" s="942"/>
      <c r="S832" s="907"/>
      <c r="T832" s="908"/>
      <c r="U832" s="908"/>
      <c r="V832" s="897"/>
      <c r="W832" s="897"/>
      <c r="X832" s="897"/>
      <c r="Y832" s="897"/>
      <c r="Z832" s="897"/>
    </row>
    <row r="833" spans="1:26" ht="12.75" customHeight="1">
      <c r="A833" s="935"/>
      <c r="B833" s="897"/>
      <c r="C833" s="942"/>
      <c r="D833" s="907"/>
      <c r="E833" s="908"/>
      <c r="F833" s="908"/>
      <c r="G833" s="898"/>
      <c r="H833" s="942"/>
      <c r="I833" s="907"/>
      <c r="J833" s="908"/>
      <c r="K833" s="908"/>
      <c r="L833" s="897"/>
      <c r="M833" s="942"/>
      <c r="N833" s="907"/>
      <c r="O833" s="908"/>
      <c r="P833" s="908"/>
      <c r="Q833" s="897"/>
      <c r="R833" s="942"/>
      <c r="S833" s="907"/>
      <c r="T833" s="908"/>
      <c r="U833" s="908"/>
      <c r="V833" s="897"/>
      <c r="W833" s="897"/>
      <c r="X833" s="897"/>
      <c r="Y833" s="897"/>
      <c r="Z833" s="897"/>
    </row>
    <row r="834" spans="1:26" ht="12.75" customHeight="1">
      <c r="A834" s="935"/>
      <c r="B834" s="897"/>
      <c r="C834" s="942"/>
      <c r="D834" s="907"/>
      <c r="E834" s="908"/>
      <c r="F834" s="908"/>
      <c r="G834" s="898"/>
      <c r="H834" s="942"/>
      <c r="I834" s="907"/>
      <c r="J834" s="908"/>
      <c r="K834" s="908"/>
      <c r="L834" s="897"/>
      <c r="M834" s="942"/>
      <c r="N834" s="907"/>
      <c r="O834" s="908"/>
      <c r="P834" s="908"/>
      <c r="Q834" s="897"/>
      <c r="R834" s="942"/>
      <c r="S834" s="907"/>
      <c r="T834" s="908"/>
      <c r="U834" s="908"/>
      <c r="V834" s="897"/>
      <c r="W834" s="897"/>
      <c r="X834" s="897"/>
      <c r="Y834" s="897"/>
      <c r="Z834" s="897"/>
    </row>
    <row r="835" spans="1:26" ht="12.75" customHeight="1">
      <c r="A835" s="935"/>
      <c r="B835" s="897"/>
      <c r="C835" s="942"/>
      <c r="D835" s="907"/>
      <c r="E835" s="908"/>
      <c r="F835" s="908"/>
      <c r="G835" s="898"/>
      <c r="H835" s="942"/>
      <c r="I835" s="907"/>
      <c r="J835" s="908"/>
      <c r="K835" s="908"/>
      <c r="L835" s="897"/>
      <c r="M835" s="942"/>
      <c r="N835" s="907"/>
      <c r="O835" s="908"/>
      <c r="P835" s="908"/>
      <c r="Q835" s="897"/>
      <c r="R835" s="942"/>
      <c r="S835" s="907"/>
      <c r="T835" s="908"/>
      <c r="U835" s="908"/>
      <c r="V835" s="897"/>
      <c r="W835" s="897"/>
      <c r="X835" s="897"/>
      <c r="Y835" s="897"/>
      <c r="Z835" s="897"/>
    </row>
    <row r="836" spans="1:26" ht="12.75" customHeight="1">
      <c r="A836" s="935"/>
      <c r="B836" s="897"/>
      <c r="C836" s="942"/>
      <c r="D836" s="907"/>
      <c r="E836" s="908"/>
      <c r="F836" s="908"/>
      <c r="G836" s="898"/>
      <c r="H836" s="942"/>
      <c r="I836" s="907"/>
      <c r="J836" s="908"/>
      <c r="K836" s="908"/>
      <c r="L836" s="897"/>
      <c r="M836" s="942"/>
      <c r="N836" s="907"/>
      <c r="O836" s="908"/>
      <c r="P836" s="908"/>
      <c r="Q836" s="897"/>
      <c r="R836" s="942"/>
      <c r="S836" s="907"/>
      <c r="T836" s="908"/>
      <c r="U836" s="908"/>
      <c r="V836" s="897"/>
      <c r="W836" s="897"/>
      <c r="X836" s="897"/>
      <c r="Y836" s="897"/>
      <c r="Z836" s="897"/>
    </row>
    <row r="837" spans="1:26" ht="12.75" customHeight="1">
      <c r="A837" s="935"/>
      <c r="B837" s="897"/>
      <c r="C837" s="942"/>
      <c r="D837" s="907"/>
      <c r="E837" s="908"/>
      <c r="F837" s="908"/>
      <c r="G837" s="898"/>
      <c r="H837" s="942"/>
      <c r="I837" s="907"/>
      <c r="J837" s="908"/>
      <c r="K837" s="908"/>
      <c r="L837" s="897"/>
      <c r="M837" s="942"/>
      <c r="N837" s="907"/>
      <c r="O837" s="908"/>
      <c r="P837" s="908"/>
      <c r="Q837" s="897"/>
      <c r="R837" s="942"/>
      <c r="S837" s="907"/>
      <c r="T837" s="908"/>
      <c r="U837" s="908"/>
      <c r="V837" s="897"/>
      <c r="W837" s="897"/>
      <c r="X837" s="897"/>
      <c r="Y837" s="897"/>
      <c r="Z837" s="897"/>
    </row>
    <row r="838" spans="1:26" ht="12.75" customHeight="1">
      <c r="A838" s="935"/>
      <c r="B838" s="897"/>
      <c r="C838" s="942"/>
      <c r="D838" s="907"/>
      <c r="E838" s="908"/>
      <c r="F838" s="908"/>
      <c r="G838" s="898"/>
      <c r="H838" s="942"/>
      <c r="I838" s="907"/>
      <c r="J838" s="908"/>
      <c r="K838" s="908"/>
      <c r="L838" s="897"/>
      <c r="M838" s="942"/>
      <c r="N838" s="907"/>
      <c r="O838" s="908"/>
      <c r="P838" s="908"/>
      <c r="Q838" s="897"/>
      <c r="R838" s="942"/>
      <c r="S838" s="907"/>
      <c r="T838" s="908"/>
      <c r="U838" s="908"/>
      <c r="V838" s="897"/>
      <c r="W838" s="897"/>
      <c r="X838" s="897"/>
      <c r="Y838" s="897"/>
      <c r="Z838" s="897"/>
    </row>
    <row r="839" spans="1:26" ht="12.75" customHeight="1">
      <c r="A839" s="935"/>
      <c r="B839" s="897"/>
      <c r="C839" s="942"/>
      <c r="D839" s="907"/>
      <c r="E839" s="908"/>
      <c r="F839" s="908"/>
      <c r="G839" s="898"/>
      <c r="H839" s="942"/>
      <c r="I839" s="907"/>
      <c r="J839" s="908"/>
      <c r="K839" s="908"/>
      <c r="L839" s="897"/>
      <c r="M839" s="942"/>
      <c r="N839" s="907"/>
      <c r="O839" s="908"/>
      <c r="P839" s="908"/>
      <c r="Q839" s="897"/>
      <c r="R839" s="942"/>
      <c r="S839" s="907"/>
      <c r="T839" s="908"/>
      <c r="U839" s="908"/>
      <c r="V839" s="897"/>
      <c r="W839" s="897"/>
      <c r="X839" s="897"/>
      <c r="Y839" s="897"/>
      <c r="Z839" s="897"/>
    </row>
    <row r="840" spans="1:26" ht="12.75" customHeight="1">
      <c r="A840" s="935"/>
      <c r="B840" s="897"/>
      <c r="C840" s="942"/>
      <c r="D840" s="907"/>
      <c r="E840" s="908"/>
      <c r="F840" s="908"/>
      <c r="G840" s="898"/>
      <c r="H840" s="942"/>
      <c r="I840" s="907"/>
      <c r="J840" s="908"/>
      <c r="K840" s="908"/>
      <c r="L840" s="897"/>
      <c r="M840" s="942"/>
      <c r="N840" s="907"/>
      <c r="O840" s="908"/>
      <c r="P840" s="908"/>
      <c r="Q840" s="897"/>
      <c r="R840" s="942"/>
      <c r="S840" s="907"/>
      <c r="T840" s="908"/>
      <c r="U840" s="908"/>
      <c r="V840" s="897"/>
      <c r="W840" s="897"/>
      <c r="X840" s="897"/>
      <c r="Y840" s="897"/>
      <c r="Z840" s="897"/>
    </row>
    <row r="841" spans="1:26" ht="12.75" customHeight="1">
      <c r="A841" s="935"/>
      <c r="B841" s="897"/>
      <c r="C841" s="942"/>
      <c r="D841" s="907"/>
      <c r="E841" s="908"/>
      <c r="F841" s="908"/>
      <c r="G841" s="898"/>
      <c r="H841" s="942"/>
      <c r="I841" s="907"/>
      <c r="J841" s="908"/>
      <c r="K841" s="908"/>
      <c r="L841" s="897"/>
      <c r="M841" s="942"/>
      <c r="N841" s="907"/>
      <c r="O841" s="908"/>
      <c r="P841" s="908"/>
      <c r="Q841" s="897"/>
      <c r="R841" s="942"/>
      <c r="S841" s="907"/>
      <c r="T841" s="908"/>
      <c r="U841" s="908"/>
      <c r="V841" s="897"/>
      <c r="W841" s="897"/>
      <c r="X841" s="897"/>
      <c r="Y841" s="897"/>
      <c r="Z841" s="897"/>
    </row>
    <row r="842" spans="1:26" ht="12.75" customHeight="1">
      <c r="A842" s="935"/>
      <c r="B842" s="897"/>
      <c r="C842" s="942"/>
      <c r="D842" s="907"/>
      <c r="E842" s="908"/>
      <c r="F842" s="908"/>
      <c r="G842" s="898"/>
      <c r="H842" s="942"/>
      <c r="I842" s="907"/>
      <c r="J842" s="908"/>
      <c r="K842" s="908"/>
      <c r="L842" s="897"/>
      <c r="M842" s="942"/>
      <c r="N842" s="907"/>
      <c r="O842" s="908"/>
      <c r="P842" s="908"/>
      <c r="Q842" s="897"/>
      <c r="R842" s="942"/>
      <c r="S842" s="907"/>
      <c r="T842" s="908"/>
      <c r="U842" s="908"/>
      <c r="V842" s="897"/>
      <c r="W842" s="897"/>
      <c r="X842" s="897"/>
      <c r="Y842" s="897"/>
      <c r="Z842" s="897"/>
    </row>
    <row r="843" spans="1:26" ht="12.75" customHeight="1">
      <c r="A843" s="935"/>
      <c r="B843" s="897"/>
      <c r="C843" s="942"/>
      <c r="D843" s="907"/>
      <c r="E843" s="908"/>
      <c r="F843" s="908"/>
      <c r="G843" s="898"/>
      <c r="H843" s="942"/>
      <c r="I843" s="907"/>
      <c r="J843" s="908"/>
      <c r="K843" s="908"/>
      <c r="L843" s="897"/>
      <c r="M843" s="942"/>
      <c r="N843" s="907"/>
      <c r="O843" s="908"/>
      <c r="P843" s="908"/>
      <c r="Q843" s="897"/>
      <c r="R843" s="942"/>
      <c r="S843" s="907"/>
      <c r="T843" s="908"/>
      <c r="U843" s="908"/>
      <c r="V843" s="897"/>
      <c r="W843" s="897"/>
      <c r="X843" s="897"/>
      <c r="Y843" s="897"/>
      <c r="Z843" s="897"/>
    </row>
    <row r="844" spans="1:26" ht="12.75" customHeight="1">
      <c r="A844" s="935"/>
      <c r="B844" s="897"/>
      <c r="C844" s="942"/>
      <c r="D844" s="907"/>
      <c r="E844" s="908"/>
      <c r="F844" s="908"/>
      <c r="G844" s="898"/>
      <c r="H844" s="942"/>
      <c r="I844" s="907"/>
      <c r="J844" s="908"/>
      <c r="K844" s="908"/>
      <c r="L844" s="897"/>
      <c r="M844" s="942"/>
      <c r="N844" s="907"/>
      <c r="O844" s="908"/>
      <c r="P844" s="908"/>
      <c r="Q844" s="897"/>
      <c r="R844" s="942"/>
      <c r="S844" s="907"/>
      <c r="T844" s="908"/>
      <c r="U844" s="908"/>
      <c r="V844" s="897"/>
      <c r="W844" s="897"/>
      <c r="X844" s="897"/>
      <c r="Y844" s="897"/>
      <c r="Z844" s="897"/>
    </row>
    <row r="845" spans="1:26" ht="12.75" customHeight="1">
      <c r="A845" s="935"/>
      <c r="B845" s="897"/>
      <c r="C845" s="942"/>
      <c r="D845" s="907"/>
      <c r="E845" s="908"/>
      <c r="F845" s="908"/>
      <c r="G845" s="898"/>
      <c r="H845" s="942"/>
      <c r="I845" s="907"/>
      <c r="J845" s="908"/>
      <c r="K845" s="908"/>
      <c r="L845" s="897"/>
      <c r="M845" s="942"/>
      <c r="N845" s="907"/>
      <c r="O845" s="908"/>
      <c r="P845" s="908"/>
      <c r="Q845" s="897"/>
      <c r="R845" s="942"/>
      <c r="S845" s="907"/>
      <c r="T845" s="908"/>
      <c r="U845" s="908"/>
      <c r="V845" s="897"/>
      <c r="W845" s="897"/>
      <c r="X845" s="897"/>
      <c r="Y845" s="897"/>
      <c r="Z845" s="897"/>
    </row>
    <row r="846" spans="1:26" ht="12.75" customHeight="1">
      <c r="A846" s="935"/>
      <c r="B846" s="897"/>
      <c r="C846" s="942"/>
      <c r="D846" s="907"/>
      <c r="E846" s="908"/>
      <c r="F846" s="908"/>
      <c r="G846" s="898"/>
      <c r="H846" s="942"/>
      <c r="I846" s="907"/>
      <c r="J846" s="908"/>
      <c r="K846" s="908"/>
      <c r="L846" s="897"/>
      <c r="M846" s="942"/>
      <c r="N846" s="907"/>
      <c r="O846" s="908"/>
      <c r="P846" s="908"/>
      <c r="Q846" s="897"/>
      <c r="R846" s="942"/>
      <c r="S846" s="907"/>
      <c r="T846" s="908"/>
      <c r="U846" s="908"/>
      <c r="V846" s="897"/>
      <c r="W846" s="897"/>
      <c r="X846" s="897"/>
      <c r="Y846" s="897"/>
      <c r="Z846" s="897"/>
    </row>
    <row r="847" spans="1:26" ht="12.75" customHeight="1">
      <c r="A847" s="935"/>
      <c r="B847" s="897"/>
      <c r="C847" s="942"/>
      <c r="D847" s="907"/>
      <c r="E847" s="908"/>
      <c r="F847" s="908"/>
      <c r="G847" s="898"/>
      <c r="H847" s="942"/>
      <c r="I847" s="907"/>
      <c r="J847" s="908"/>
      <c r="K847" s="908"/>
      <c r="L847" s="897"/>
      <c r="M847" s="942"/>
      <c r="N847" s="907"/>
      <c r="O847" s="908"/>
      <c r="P847" s="908"/>
      <c r="Q847" s="897"/>
      <c r="R847" s="942"/>
      <c r="S847" s="907"/>
      <c r="T847" s="908"/>
      <c r="U847" s="908"/>
      <c r="V847" s="897"/>
      <c r="W847" s="897"/>
      <c r="X847" s="897"/>
      <c r="Y847" s="897"/>
      <c r="Z847" s="897"/>
    </row>
    <row r="848" spans="1:26" ht="12.75" customHeight="1">
      <c r="A848" s="935"/>
      <c r="B848" s="897"/>
      <c r="C848" s="942"/>
      <c r="D848" s="907"/>
      <c r="E848" s="908"/>
      <c r="F848" s="908"/>
      <c r="G848" s="898"/>
      <c r="H848" s="942"/>
      <c r="I848" s="907"/>
      <c r="J848" s="908"/>
      <c r="K848" s="908"/>
      <c r="L848" s="897"/>
      <c r="M848" s="942"/>
      <c r="N848" s="907"/>
      <c r="O848" s="908"/>
      <c r="P848" s="908"/>
      <c r="Q848" s="897"/>
      <c r="R848" s="942"/>
      <c r="S848" s="907"/>
      <c r="T848" s="908"/>
      <c r="U848" s="908"/>
      <c r="V848" s="897"/>
      <c r="W848" s="897"/>
      <c r="X848" s="897"/>
      <c r="Y848" s="897"/>
      <c r="Z848" s="897"/>
    </row>
    <row r="849" spans="1:26" ht="12.75" customHeight="1">
      <c r="A849" s="935"/>
      <c r="B849" s="897"/>
      <c r="C849" s="942"/>
      <c r="D849" s="907"/>
      <c r="E849" s="908"/>
      <c r="F849" s="908"/>
      <c r="G849" s="898"/>
      <c r="H849" s="942"/>
      <c r="I849" s="907"/>
      <c r="J849" s="908"/>
      <c r="K849" s="908"/>
      <c r="L849" s="897"/>
      <c r="M849" s="942"/>
      <c r="N849" s="907"/>
      <c r="O849" s="908"/>
      <c r="P849" s="908"/>
      <c r="Q849" s="897"/>
      <c r="R849" s="942"/>
      <c r="S849" s="907"/>
      <c r="T849" s="908"/>
      <c r="U849" s="908"/>
      <c r="V849" s="897"/>
      <c r="W849" s="897"/>
      <c r="X849" s="897"/>
      <c r="Y849" s="897"/>
      <c r="Z849" s="897"/>
    </row>
    <row r="850" spans="1:26" ht="12.75" customHeight="1">
      <c r="A850" s="935"/>
      <c r="B850" s="897"/>
      <c r="C850" s="942"/>
      <c r="D850" s="907"/>
      <c r="E850" s="908"/>
      <c r="F850" s="908"/>
      <c r="G850" s="898"/>
      <c r="H850" s="942"/>
      <c r="I850" s="907"/>
      <c r="J850" s="908"/>
      <c r="K850" s="908"/>
      <c r="L850" s="897"/>
      <c r="M850" s="942"/>
      <c r="N850" s="907"/>
      <c r="O850" s="908"/>
      <c r="P850" s="908"/>
      <c r="Q850" s="897"/>
      <c r="R850" s="942"/>
      <c r="S850" s="907"/>
      <c r="T850" s="908"/>
      <c r="U850" s="908"/>
      <c r="V850" s="897"/>
      <c r="W850" s="897"/>
      <c r="X850" s="897"/>
      <c r="Y850" s="897"/>
      <c r="Z850" s="897"/>
    </row>
    <row r="851" spans="1:26" ht="12.75" customHeight="1">
      <c r="A851" s="935"/>
      <c r="B851" s="897"/>
      <c r="C851" s="942"/>
      <c r="D851" s="907"/>
      <c r="E851" s="908"/>
      <c r="F851" s="908"/>
      <c r="G851" s="898"/>
      <c r="H851" s="942"/>
      <c r="I851" s="907"/>
      <c r="J851" s="908"/>
      <c r="K851" s="908"/>
      <c r="L851" s="897"/>
      <c r="M851" s="942"/>
      <c r="N851" s="907"/>
      <c r="O851" s="908"/>
      <c r="P851" s="908"/>
      <c r="Q851" s="897"/>
      <c r="R851" s="942"/>
      <c r="S851" s="907"/>
      <c r="T851" s="908"/>
      <c r="U851" s="908"/>
      <c r="V851" s="897"/>
      <c r="W851" s="897"/>
      <c r="X851" s="897"/>
      <c r="Y851" s="897"/>
      <c r="Z851" s="897"/>
    </row>
    <row r="852" spans="1:26" ht="12.75" customHeight="1">
      <c r="A852" s="935"/>
      <c r="B852" s="897"/>
      <c r="C852" s="942"/>
      <c r="D852" s="907"/>
      <c r="E852" s="908"/>
      <c r="F852" s="908"/>
      <c r="G852" s="898"/>
      <c r="H852" s="942"/>
      <c r="I852" s="907"/>
      <c r="J852" s="908"/>
      <c r="K852" s="908"/>
      <c r="L852" s="897"/>
      <c r="M852" s="942"/>
      <c r="N852" s="907"/>
      <c r="O852" s="908"/>
      <c r="P852" s="908"/>
      <c r="Q852" s="897"/>
      <c r="R852" s="942"/>
      <c r="S852" s="907"/>
      <c r="T852" s="908"/>
      <c r="U852" s="908"/>
      <c r="V852" s="897"/>
      <c r="W852" s="897"/>
      <c r="X852" s="897"/>
      <c r="Y852" s="897"/>
      <c r="Z852" s="897"/>
    </row>
    <row r="853" spans="1:26" ht="12.75" customHeight="1">
      <c r="A853" s="935"/>
      <c r="B853" s="897"/>
      <c r="C853" s="942"/>
      <c r="D853" s="907"/>
      <c r="E853" s="908"/>
      <c r="F853" s="908"/>
      <c r="G853" s="898"/>
      <c r="H853" s="942"/>
      <c r="I853" s="907"/>
      <c r="J853" s="908"/>
      <c r="K853" s="908"/>
      <c r="L853" s="897"/>
      <c r="M853" s="942"/>
      <c r="N853" s="907"/>
      <c r="O853" s="908"/>
      <c r="P853" s="908"/>
      <c r="Q853" s="897"/>
      <c r="R853" s="942"/>
      <c r="S853" s="907"/>
      <c r="T853" s="908"/>
      <c r="U853" s="908"/>
      <c r="V853" s="897"/>
      <c r="W853" s="897"/>
      <c r="X853" s="897"/>
      <c r="Y853" s="897"/>
      <c r="Z853" s="897"/>
    </row>
    <row r="854" spans="1:26" ht="12.75" customHeight="1">
      <c r="A854" s="935"/>
      <c r="B854" s="897"/>
      <c r="C854" s="942"/>
      <c r="D854" s="907"/>
      <c r="E854" s="908"/>
      <c r="F854" s="908"/>
      <c r="G854" s="898"/>
      <c r="H854" s="942"/>
      <c r="I854" s="907"/>
      <c r="J854" s="908"/>
      <c r="K854" s="908"/>
      <c r="L854" s="897"/>
      <c r="M854" s="942"/>
      <c r="N854" s="907"/>
      <c r="O854" s="908"/>
      <c r="P854" s="908"/>
      <c r="Q854" s="897"/>
      <c r="R854" s="942"/>
      <c r="S854" s="907"/>
      <c r="T854" s="908"/>
      <c r="U854" s="908"/>
      <c r="V854" s="897"/>
      <c r="W854" s="897"/>
      <c r="X854" s="897"/>
      <c r="Y854" s="897"/>
      <c r="Z854" s="897"/>
    </row>
    <row r="855" spans="1:26" ht="12.75" customHeight="1">
      <c r="A855" s="935"/>
      <c r="B855" s="897"/>
      <c r="C855" s="942"/>
      <c r="D855" s="907"/>
      <c r="E855" s="908"/>
      <c r="F855" s="908"/>
      <c r="G855" s="898"/>
      <c r="H855" s="942"/>
      <c r="I855" s="907"/>
      <c r="J855" s="908"/>
      <c r="K855" s="908"/>
      <c r="L855" s="897"/>
      <c r="M855" s="942"/>
      <c r="N855" s="907"/>
      <c r="O855" s="908"/>
      <c r="P855" s="908"/>
      <c r="Q855" s="897"/>
      <c r="R855" s="942"/>
      <c r="S855" s="907"/>
      <c r="T855" s="908"/>
      <c r="U855" s="908"/>
      <c r="V855" s="897"/>
      <c r="W855" s="897"/>
      <c r="X855" s="897"/>
      <c r="Y855" s="897"/>
      <c r="Z855" s="897"/>
    </row>
    <row r="856" spans="1:26" ht="12.75" customHeight="1">
      <c r="A856" s="935"/>
      <c r="B856" s="897"/>
      <c r="C856" s="942"/>
      <c r="D856" s="907"/>
      <c r="E856" s="908"/>
      <c r="F856" s="908"/>
      <c r="G856" s="898"/>
      <c r="H856" s="942"/>
      <c r="I856" s="907"/>
      <c r="J856" s="908"/>
      <c r="K856" s="908"/>
      <c r="L856" s="897"/>
      <c r="M856" s="942"/>
      <c r="N856" s="907"/>
      <c r="O856" s="908"/>
      <c r="P856" s="908"/>
      <c r="Q856" s="897"/>
      <c r="R856" s="942"/>
      <c r="S856" s="907"/>
      <c r="T856" s="908"/>
      <c r="U856" s="908"/>
      <c r="V856" s="897"/>
      <c r="W856" s="897"/>
      <c r="X856" s="897"/>
      <c r="Y856" s="897"/>
      <c r="Z856" s="897"/>
    </row>
    <row r="857" spans="1:26" ht="12.75" customHeight="1">
      <c r="A857" s="935"/>
      <c r="B857" s="897"/>
      <c r="C857" s="942"/>
      <c r="D857" s="907"/>
      <c r="E857" s="908"/>
      <c r="F857" s="908"/>
      <c r="G857" s="898"/>
      <c r="H857" s="942"/>
      <c r="I857" s="907"/>
      <c r="J857" s="908"/>
      <c r="K857" s="908"/>
      <c r="L857" s="897"/>
      <c r="M857" s="942"/>
      <c r="N857" s="907"/>
      <c r="O857" s="908"/>
      <c r="P857" s="908"/>
      <c r="Q857" s="897"/>
      <c r="R857" s="942"/>
      <c r="S857" s="907"/>
      <c r="T857" s="908"/>
      <c r="U857" s="908"/>
      <c r="V857" s="897"/>
      <c r="W857" s="897"/>
      <c r="X857" s="897"/>
      <c r="Y857" s="897"/>
      <c r="Z857" s="897"/>
    </row>
    <row r="858" spans="1:26" ht="12.75" customHeight="1">
      <c r="A858" s="935"/>
      <c r="B858" s="897"/>
      <c r="C858" s="942"/>
      <c r="D858" s="907"/>
      <c r="E858" s="908"/>
      <c r="F858" s="908"/>
      <c r="G858" s="898"/>
      <c r="H858" s="942"/>
      <c r="I858" s="907"/>
      <c r="J858" s="908"/>
      <c r="K858" s="908"/>
      <c r="L858" s="897"/>
      <c r="M858" s="942"/>
      <c r="N858" s="907"/>
      <c r="O858" s="908"/>
      <c r="P858" s="908"/>
      <c r="Q858" s="897"/>
      <c r="R858" s="942"/>
      <c r="S858" s="907"/>
      <c r="T858" s="908"/>
      <c r="U858" s="908"/>
      <c r="V858" s="897"/>
      <c r="W858" s="897"/>
      <c r="X858" s="897"/>
      <c r="Y858" s="897"/>
      <c r="Z858" s="897"/>
    </row>
    <row r="859" spans="1:26" ht="12.75" customHeight="1">
      <c r="A859" s="935"/>
      <c r="B859" s="897"/>
      <c r="C859" s="942"/>
      <c r="D859" s="907"/>
      <c r="E859" s="908"/>
      <c r="F859" s="908"/>
      <c r="G859" s="898"/>
      <c r="H859" s="942"/>
      <c r="I859" s="907"/>
      <c r="J859" s="908"/>
      <c r="K859" s="908"/>
      <c r="L859" s="897"/>
      <c r="M859" s="942"/>
      <c r="N859" s="907"/>
      <c r="O859" s="908"/>
      <c r="P859" s="908"/>
      <c r="Q859" s="897"/>
      <c r="R859" s="942"/>
      <c r="S859" s="907"/>
      <c r="T859" s="908"/>
      <c r="U859" s="908"/>
      <c r="V859" s="897"/>
      <c r="W859" s="897"/>
      <c r="X859" s="897"/>
      <c r="Y859" s="897"/>
      <c r="Z859" s="897"/>
    </row>
    <row r="860" spans="1:26" ht="12.75" customHeight="1">
      <c r="A860" s="935"/>
      <c r="B860" s="897"/>
      <c r="C860" s="942"/>
      <c r="D860" s="907"/>
      <c r="E860" s="908"/>
      <c r="F860" s="908"/>
      <c r="G860" s="898"/>
      <c r="H860" s="942"/>
      <c r="I860" s="907"/>
      <c r="J860" s="908"/>
      <c r="K860" s="908"/>
      <c r="L860" s="897"/>
      <c r="M860" s="942"/>
      <c r="N860" s="907"/>
      <c r="O860" s="908"/>
      <c r="P860" s="908"/>
      <c r="Q860" s="897"/>
      <c r="R860" s="942"/>
      <c r="S860" s="907"/>
      <c r="T860" s="908"/>
      <c r="U860" s="908"/>
      <c r="V860" s="897"/>
      <c r="W860" s="897"/>
      <c r="X860" s="897"/>
      <c r="Y860" s="897"/>
      <c r="Z860" s="897"/>
    </row>
    <row r="861" spans="1:26" ht="12.75" customHeight="1">
      <c r="A861" s="935"/>
      <c r="B861" s="897"/>
      <c r="C861" s="942"/>
      <c r="D861" s="907"/>
      <c r="E861" s="908"/>
      <c r="F861" s="908"/>
      <c r="G861" s="898"/>
      <c r="H861" s="942"/>
      <c r="I861" s="907"/>
      <c r="J861" s="908"/>
      <c r="K861" s="908"/>
      <c r="L861" s="897"/>
      <c r="M861" s="942"/>
      <c r="N861" s="907"/>
      <c r="O861" s="908"/>
      <c r="P861" s="908"/>
      <c r="Q861" s="897"/>
      <c r="R861" s="942"/>
      <c r="S861" s="907"/>
      <c r="T861" s="908"/>
      <c r="U861" s="908"/>
      <c r="V861" s="897"/>
      <c r="W861" s="897"/>
      <c r="X861" s="897"/>
      <c r="Y861" s="897"/>
      <c r="Z861" s="897"/>
    </row>
    <row r="862" spans="1:26" ht="12.75" customHeight="1">
      <c r="A862" s="935"/>
      <c r="B862" s="897"/>
      <c r="C862" s="942"/>
      <c r="D862" s="907"/>
      <c r="E862" s="908"/>
      <c r="F862" s="908"/>
      <c r="G862" s="898"/>
      <c r="H862" s="942"/>
      <c r="I862" s="907"/>
      <c r="J862" s="908"/>
      <c r="K862" s="908"/>
      <c r="L862" s="897"/>
      <c r="M862" s="942"/>
      <c r="N862" s="907"/>
      <c r="O862" s="908"/>
      <c r="P862" s="908"/>
      <c r="Q862" s="897"/>
      <c r="R862" s="942"/>
      <c r="S862" s="907"/>
      <c r="T862" s="908"/>
      <c r="U862" s="908"/>
      <c r="V862" s="897"/>
      <c r="W862" s="897"/>
      <c r="X862" s="897"/>
      <c r="Y862" s="897"/>
      <c r="Z862" s="897"/>
    </row>
    <row r="863" spans="1:26" ht="12.75" customHeight="1">
      <c r="A863" s="935"/>
      <c r="B863" s="897"/>
      <c r="C863" s="942"/>
      <c r="D863" s="907"/>
      <c r="E863" s="908"/>
      <c r="F863" s="908"/>
      <c r="G863" s="898"/>
      <c r="H863" s="942"/>
      <c r="I863" s="907"/>
      <c r="J863" s="908"/>
      <c r="K863" s="908"/>
      <c r="L863" s="897"/>
      <c r="M863" s="942"/>
      <c r="N863" s="907"/>
      <c r="O863" s="908"/>
      <c r="P863" s="908"/>
      <c r="Q863" s="897"/>
      <c r="R863" s="942"/>
      <c r="S863" s="907"/>
      <c r="T863" s="908"/>
      <c r="U863" s="908"/>
      <c r="V863" s="897"/>
      <c r="W863" s="897"/>
      <c r="X863" s="897"/>
      <c r="Y863" s="897"/>
      <c r="Z863" s="897"/>
    </row>
    <row r="864" spans="1:26" ht="12.75" customHeight="1">
      <c r="A864" s="935"/>
      <c r="B864" s="897"/>
      <c r="C864" s="942"/>
      <c r="D864" s="907"/>
      <c r="E864" s="908"/>
      <c r="F864" s="908"/>
      <c r="G864" s="898"/>
      <c r="H864" s="942"/>
      <c r="I864" s="907"/>
      <c r="J864" s="908"/>
      <c r="K864" s="908"/>
      <c r="L864" s="897"/>
      <c r="M864" s="942"/>
      <c r="N864" s="907"/>
      <c r="O864" s="908"/>
      <c r="P864" s="908"/>
      <c r="Q864" s="897"/>
      <c r="R864" s="942"/>
      <c r="S864" s="907"/>
      <c r="T864" s="908"/>
      <c r="U864" s="908"/>
      <c r="V864" s="897"/>
      <c r="W864" s="897"/>
      <c r="X864" s="897"/>
      <c r="Y864" s="897"/>
      <c r="Z864" s="897"/>
    </row>
    <row r="865" spans="1:26" ht="12.75" customHeight="1">
      <c r="A865" s="935"/>
      <c r="B865" s="897"/>
      <c r="C865" s="942"/>
      <c r="D865" s="907"/>
      <c r="E865" s="908"/>
      <c r="F865" s="908"/>
      <c r="G865" s="898"/>
      <c r="H865" s="942"/>
      <c r="I865" s="907"/>
      <c r="J865" s="908"/>
      <c r="K865" s="908"/>
      <c r="L865" s="897"/>
      <c r="M865" s="942"/>
      <c r="N865" s="907"/>
      <c r="O865" s="908"/>
      <c r="P865" s="908"/>
      <c r="Q865" s="897"/>
      <c r="R865" s="942"/>
      <c r="S865" s="907"/>
      <c r="T865" s="908"/>
      <c r="U865" s="908"/>
      <c r="V865" s="897"/>
      <c r="W865" s="897"/>
      <c r="X865" s="897"/>
      <c r="Y865" s="897"/>
      <c r="Z865" s="897"/>
    </row>
    <row r="866" spans="1:26" ht="12.75" customHeight="1">
      <c r="A866" s="935"/>
      <c r="B866" s="897"/>
      <c r="C866" s="942"/>
      <c r="D866" s="907"/>
      <c r="E866" s="908"/>
      <c r="F866" s="908"/>
      <c r="G866" s="898"/>
      <c r="H866" s="942"/>
      <c r="I866" s="907"/>
      <c r="J866" s="908"/>
      <c r="K866" s="908"/>
      <c r="L866" s="897"/>
      <c r="M866" s="942"/>
      <c r="N866" s="907"/>
      <c r="O866" s="908"/>
      <c r="P866" s="908"/>
      <c r="Q866" s="897"/>
      <c r="R866" s="942"/>
      <c r="S866" s="907"/>
      <c r="T866" s="908"/>
      <c r="U866" s="908"/>
      <c r="V866" s="897"/>
      <c r="W866" s="897"/>
      <c r="X866" s="897"/>
      <c r="Y866" s="897"/>
      <c r="Z866" s="897"/>
    </row>
    <row r="867" spans="1:26" ht="12.75" customHeight="1">
      <c r="A867" s="935"/>
      <c r="B867" s="897"/>
      <c r="C867" s="942"/>
      <c r="D867" s="907"/>
      <c r="E867" s="908"/>
      <c r="F867" s="908"/>
      <c r="G867" s="898"/>
      <c r="H867" s="942"/>
      <c r="I867" s="907"/>
      <c r="J867" s="908"/>
      <c r="K867" s="908"/>
      <c r="L867" s="897"/>
      <c r="M867" s="942"/>
      <c r="N867" s="907"/>
      <c r="O867" s="908"/>
      <c r="P867" s="908"/>
      <c r="Q867" s="897"/>
      <c r="R867" s="942"/>
      <c r="S867" s="907"/>
      <c r="T867" s="908"/>
      <c r="U867" s="908"/>
      <c r="V867" s="897"/>
      <c r="W867" s="897"/>
      <c r="X867" s="897"/>
      <c r="Y867" s="897"/>
      <c r="Z867" s="897"/>
    </row>
    <row r="868" spans="1:26" ht="12.75" customHeight="1">
      <c r="A868" s="935"/>
      <c r="B868" s="897"/>
      <c r="C868" s="942"/>
      <c r="D868" s="907"/>
      <c r="E868" s="908"/>
      <c r="F868" s="908"/>
      <c r="G868" s="898"/>
      <c r="H868" s="942"/>
      <c r="I868" s="907"/>
      <c r="J868" s="908"/>
      <c r="K868" s="908"/>
      <c r="L868" s="897"/>
      <c r="M868" s="942"/>
      <c r="N868" s="907"/>
      <c r="O868" s="908"/>
      <c r="P868" s="908"/>
      <c r="Q868" s="897"/>
      <c r="R868" s="942"/>
      <c r="S868" s="907"/>
      <c r="T868" s="908"/>
      <c r="U868" s="908"/>
      <c r="V868" s="897"/>
      <c r="W868" s="897"/>
      <c r="X868" s="897"/>
      <c r="Y868" s="897"/>
      <c r="Z868" s="897"/>
    </row>
    <row r="869" spans="1:26" ht="12.75" customHeight="1">
      <c r="A869" s="935"/>
      <c r="B869" s="897"/>
      <c r="C869" s="942"/>
      <c r="D869" s="907"/>
      <c r="E869" s="908"/>
      <c r="F869" s="908"/>
      <c r="G869" s="898"/>
      <c r="H869" s="942"/>
      <c r="I869" s="907"/>
      <c r="J869" s="908"/>
      <c r="K869" s="908"/>
      <c r="L869" s="897"/>
      <c r="M869" s="942"/>
      <c r="N869" s="907"/>
      <c r="O869" s="908"/>
      <c r="P869" s="908"/>
      <c r="Q869" s="897"/>
      <c r="R869" s="942"/>
      <c r="S869" s="907"/>
      <c r="T869" s="908"/>
      <c r="U869" s="908"/>
      <c r="V869" s="897"/>
      <c r="W869" s="897"/>
      <c r="X869" s="897"/>
      <c r="Y869" s="897"/>
      <c r="Z869" s="897"/>
    </row>
    <row r="870" spans="1:26" ht="12.75" customHeight="1">
      <c r="A870" s="935"/>
      <c r="B870" s="897"/>
      <c r="C870" s="942"/>
      <c r="D870" s="907"/>
      <c r="E870" s="908"/>
      <c r="F870" s="908"/>
      <c r="G870" s="898"/>
      <c r="H870" s="942"/>
      <c r="I870" s="907"/>
      <c r="J870" s="908"/>
      <c r="K870" s="908"/>
      <c r="L870" s="897"/>
      <c r="M870" s="942"/>
      <c r="N870" s="907"/>
      <c r="O870" s="908"/>
      <c r="P870" s="908"/>
      <c r="Q870" s="897"/>
      <c r="R870" s="942"/>
      <c r="S870" s="907"/>
      <c r="T870" s="908"/>
      <c r="U870" s="908"/>
      <c r="V870" s="897"/>
      <c r="W870" s="897"/>
      <c r="X870" s="897"/>
      <c r="Y870" s="897"/>
      <c r="Z870" s="897"/>
    </row>
    <row r="871" spans="1:26" ht="12.75" customHeight="1">
      <c r="A871" s="935"/>
      <c r="B871" s="897"/>
      <c r="C871" s="942"/>
      <c r="D871" s="907"/>
      <c r="E871" s="908"/>
      <c r="F871" s="908"/>
      <c r="G871" s="898"/>
      <c r="H871" s="942"/>
      <c r="I871" s="907"/>
      <c r="J871" s="908"/>
      <c r="K871" s="908"/>
      <c r="L871" s="897"/>
      <c r="M871" s="942"/>
      <c r="N871" s="907"/>
      <c r="O871" s="908"/>
      <c r="P871" s="908"/>
      <c r="Q871" s="897"/>
      <c r="R871" s="942"/>
      <c r="S871" s="907"/>
      <c r="T871" s="908"/>
      <c r="U871" s="908"/>
      <c r="V871" s="897"/>
      <c r="W871" s="897"/>
      <c r="X871" s="897"/>
      <c r="Y871" s="897"/>
      <c r="Z871" s="897"/>
    </row>
    <row r="872" spans="1:26" ht="12.75" customHeight="1">
      <c r="A872" s="935"/>
      <c r="B872" s="897"/>
      <c r="C872" s="942"/>
      <c r="D872" s="907"/>
      <c r="E872" s="908"/>
      <c r="F872" s="908"/>
      <c r="G872" s="898"/>
      <c r="H872" s="942"/>
      <c r="I872" s="907"/>
      <c r="J872" s="908"/>
      <c r="K872" s="908"/>
      <c r="L872" s="897"/>
      <c r="M872" s="942"/>
      <c r="N872" s="907"/>
      <c r="O872" s="908"/>
      <c r="P872" s="908"/>
      <c r="Q872" s="897"/>
      <c r="R872" s="942"/>
      <c r="S872" s="907"/>
      <c r="T872" s="908"/>
      <c r="U872" s="908"/>
      <c r="V872" s="897"/>
      <c r="W872" s="897"/>
      <c r="X872" s="897"/>
      <c r="Y872" s="897"/>
      <c r="Z872" s="897"/>
    </row>
    <row r="873" spans="1:26" ht="12.75" customHeight="1">
      <c r="A873" s="935"/>
      <c r="B873" s="897"/>
      <c r="C873" s="942"/>
      <c r="D873" s="907"/>
      <c r="E873" s="908"/>
      <c r="F873" s="908"/>
      <c r="G873" s="898"/>
      <c r="H873" s="942"/>
      <c r="I873" s="907"/>
      <c r="J873" s="908"/>
      <c r="K873" s="908"/>
      <c r="L873" s="897"/>
      <c r="M873" s="942"/>
      <c r="N873" s="907"/>
      <c r="O873" s="908"/>
      <c r="P873" s="908"/>
      <c r="Q873" s="897"/>
      <c r="R873" s="942"/>
      <c r="S873" s="907"/>
      <c r="T873" s="908"/>
      <c r="U873" s="908"/>
      <c r="V873" s="897"/>
      <c r="W873" s="897"/>
      <c r="X873" s="897"/>
      <c r="Y873" s="897"/>
      <c r="Z873" s="897"/>
    </row>
    <row r="874" spans="1:26" ht="12.75" customHeight="1">
      <c r="A874" s="935"/>
      <c r="B874" s="897"/>
      <c r="C874" s="942"/>
      <c r="D874" s="907"/>
      <c r="E874" s="908"/>
      <c r="F874" s="908"/>
      <c r="G874" s="898"/>
      <c r="H874" s="942"/>
      <c r="I874" s="907"/>
      <c r="J874" s="908"/>
      <c r="K874" s="908"/>
      <c r="L874" s="897"/>
      <c r="M874" s="942"/>
      <c r="N874" s="907"/>
      <c r="O874" s="908"/>
      <c r="P874" s="908"/>
      <c r="Q874" s="897"/>
      <c r="R874" s="942"/>
      <c r="S874" s="907"/>
      <c r="T874" s="908"/>
      <c r="U874" s="908"/>
      <c r="V874" s="897"/>
      <c r="W874" s="897"/>
      <c r="X874" s="897"/>
      <c r="Y874" s="897"/>
      <c r="Z874" s="897"/>
    </row>
    <row r="875" spans="1:26" ht="12.75" customHeight="1">
      <c r="A875" s="935"/>
      <c r="B875" s="897"/>
      <c r="C875" s="942"/>
      <c r="D875" s="907"/>
      <c r="E875" s="908"/>
      <c r="F875" s="908"/>
      <c r="G875" s="898"/>
      <c r="H875" s="942"/>
      <c r="I875" s="907"/>
      <c r="J875" s="908"/>
      <c r="K875" s="908"/>
      <c r="L875" s="897"/>
      <c r="M875" s="942"/>
      <c r="N875" s="907"/>
      <c r="O875" s="908"/>
      <c r="P875" s="908"/>
      <c r="Q875" s="897"/>
      <c r="R875" s="942"/>
      <c r="S875" s="907"/>
      <c r="T875" s="908"/>
      <c r="U875" s="908"/>
      <c r="V875" s="897"/>
      <c r="W875" s="897"/>
      <c r="X875" s="897"/>
      <c r="Y875" s="897"/>
      <c r="Z875" s="897"/>
    </row>
    <row r="876" spans="1:26" ht="12.75" customHeight="1">
      <c r="A876" s="935"/>
      <c r="B876" s="897"/>
      <c r="C876" s="942"/>
      <c r="D876" s="907"/>
      <c r="E876" s="908"/>
      <c r="F876" s="908"/>
      <c r="G876" s="898"/>
      <c r="H876" s="942"/>
      <c r="I876" s="907"/>
      <c r="J876" s="908"/>
      <c r="K876" s="908"/>
      <c r="L876" s="897"/>
      <c r="M876" s="942"/>
      <c r="N876" s="907"/>
      <c r="O876" s="908"/>
      <c r="P876" s="908"/>
      <c r="Q876" s="897"/>
      <c r="R876" s="942"/>
      <c r="S876" s="907"/>
      <c r="T876" s="908"/>
      <c r="U876" s="908"/>
      <c r="V876" s="897"/>
      <c r="W876" s="897"/>
      <c r="X876" s="897"/>
      <c r="Y876" s="897"/>
      <c r="Z876" s="897"/>
    </row>
    <row r="877" spans="1:26" ht="12.75" customHeight="1">
      <c r="A877" s="935"/>
      <c r="B877" s="897"/>
      <c r="C877" s="942"/>
      <c r="D877" s="907"/>
      <c r="E877" s="908"/>
      <c r="F877" s="908"/>
      <c r="G877" s="898"/>
      <c r="H877" s="942"/>
      <c r="I877" s="907"/>
      <c r="J877" s="908"/>
      <c r="K877" s="908"/>
      <c r="L877" s="897"/>
      <c r="M877" s="942"/>
      <c r="N877" s="907"/>
      <c r="O877" s="908"/>
      <c r="P877" s="908"/>
      <c r="Q877" s="897"/>
      <c r="R877" s="942"/>
      <c r="S877" s="907"/>
      <c r="T877" s="908"/>
      <c r="U877" s="908"/>
      <c r="V877" s="897"/>
      <c r="W877" s="897"/>
      <c r="X877" s="897"/>
      <c r="Y877" s="897"/>
      <c r="Z877" s="897"/>
    </row>
    <row r="878" spans="1:26" ht="12.75" customHeight="1">
      <c r="A878" s="935"/>
      <c r="B878" s="897"/>
      <c r="C878" s="942"/>
      <c r="D878" s="907"/>
      <c r="E878" s="908"/>
      <c r="F878" s="908"/>
      <c r="G878" s="898"/>
      <c r="H878" s="942"/>
      <c r="I878" s="907"/>
      <c r="J878" s="908"/>
      <c r="K878" s="908"/>
      <c r="L878" s="897"/>
      <c r="M878" s="942"/>
      <c r="N878" s="907"/>
      <c r="O878" s="908"/>
      <c r="P878" s="908"/>
      <c r="Q878" s="897"/>
      <c r="R878" s="942"/>
      <c r="S878" s="907"/>
      <c r="T878" s="908"/>
      <c r="U878" s="908"/>
      <c r="V878" s="897"/>
      <c r="W878" s="897"/>
      <c r="X878" s="897"/>
      <c r="Y878" s="897"/>
      <c r="Z878" s="897"/>
    </row>
    <row r="879" spans="1:26" ht="12.75" customHeight="1">
      <c r="A879" s="935"/>
      <c r="B879" s="897"/>
      <c r="C879" s="942"/>
      <c r="D879" s="907"/>
      <c r="E879" s="908"/>
      <c r="F879" s="908"/>
      <c r="G879" s="898"/>
      <c r="H879" s="942"/>
      <c r="I879" s="907"/>
      <c r="J879" s="908"/>
      <c r="K879" s="908"/>
      <c r="L879" s="897"/>
      <c r="M879" s="942"/>
      <c r="N879" s="907"/>
      <c r="O879" s="908"/>
      <c r="P879" s="908"/>
      <c r="Q879" s="897"/>
      <c r="R879" s="942"/>
      <c r="S879" s="907"/>
      <c r="T879" s="908"/>
      <c r="U879" s="908"/>
      <c r="V879" s="897"/>
      <c r="W879" s="897"/>
      <c r="X879" s="897"/>
      <c r="Y879" s="897"/>
      <c r="Z879" s="897"/>
    </row>
    <row r="880" spans="1:26" ht="12.75" customHeight="1">
      <c r="A880" s="935"/>
      <c r="B880" s="897"/>
      <c r="C880" s="942"/>
      <c r="D880" s="907"/>
      <c r="E880" s="908"/>
      <c r="F880" s="908"/>
      <c r="G880" s="898"/>
      <c r="H880" s="942"/>
      <c r="I880" s="907"/>
      <c r="J880" s="908"/>
      <c r="K880" s="908"/>
      <c r="L880" s="897"/>
      <c r="M880" s="942"/>
      <c r="N880" s="907"/>
      <c r="O880" s="908"/>
      <c r="P880" s="908"/>
      <c r="Q880" s="897"/>
      <c r="R880" s="942"/>
      <c r="S880" s="907"/>
      <c r="T880" s="908"/>
      <c r="U880" s="908"/>
      <c r="V880" s="897"/>
      <c r="W880" s="897"/>
      <c r="X880" s="897"/>
      <c r="Y880" s="897"/>
      <c r="Z880" s="897"/>
    </row>
    <row r="881" spans="1:26" ht="12.75" customHeight="1">
      <c r="A881" s="935"/>
      <c r="B881" s="897"/>
      <c r="C881" s="942"/>
      <c r="D881" s="907"/>
      <c r="E881" s="908"/>
      <c r="F881" s="908"/>
      <c r="G881" s="898"/>
      <c r="H881" s="942"/>
      <c r="I881" s="907"/>
      <c r="J881" s="908"/>
      <c r="K881" s="908"/>
      <c r="L881" s="897"/>
      <c r="M881" s="942"/>
      <c r="N881" s="907"/>
      <c r="O881" s="908"/>
      <c r="P881" s="908"/>
      <c r="Q881" s="897"/>
      <c r="R881" s="942"/>
      <c r="S881" s="907"/>
      <c r="T881" s="908"/>
      <c r="U881" s="908"/>
      <c r="V881" s="897"/>
      <c r="W881" s="897"/>
      <c r="X881" s="897"/>
      <c r="Y881" s="897"/>
      <c r="Z881" s="897"/>
    </row>
    <row r="882" spans="1:26" ht="12.75" customHeight="1">
      <c r="A882" s="935"/>
      <c r="B882" s="897"/>
      <c r="C882" s="942"/>
      <c r="D882" s="907"/>
      <c r="E882" s="908"/>
      <c r="F882" s="908"/>
      <c r="G882" s="898"/>
      <c r="H882" s="942"/>
      <c r="I882" s="907"/>
      <c r="J882" s="908"/>
      <c r="K882" s="908"/>
      <c r="L882" s="897"/>
      <c r="M882" s="942"/>
      <c r="N882" s="907"/>
      <c r="O882" s="908"/>
      <c r="P882" s="908"/>
      <c r="Q882" s="897"/>
      <c r="R882" s="942"/>
      <c r="S882" s="907"/>
      <c r="T882" s="908"/>
      <c r="U882" s="908"/>
      <c r="V882" s="897"/>
      <c r="W882" s="897"/>
      <c r="X882" s="897"/>
      <c r="Y882" s="897"/>
      <c r="Z882" s="897"/>
    </row>
    <row r="883" spans="1:26" ht="12.75" customHeight="1">
      <c r="A883" s="935"/>
      <c r="B883" s="897"/>
      <c r="C883" s="942"/>
      <c r="D883" s="907"/>
      <c r="E883" s="908"/>
      <c r="F883" s="908"/>
      <c r="G883" s="898"/>
      <c r="H883" s="942"/>
      <c r="I883" s="907"/>
      <c r="J883" s="908"/>
      <c r="K883" s="908"/>
      <c r="L883" s="897"/>
      <c r="M883" s="942"/>
      <c r="N883" s="907"/>
      <c r="O883" s="908"/>
      <c r="P883" s="908"/>
      <c r="Q883" s="897"/>
      <c r="R883" s="942"/>
      <c r="S883" s="907"/>
      <c r="T883" s="908"/>
      <c r="U883" s="908"/>
      <c r="V883" s="897"/>
      <c r="W883" s="897"/>
      <c r="X883" s="897"/>
      <c r="Y883" s="897"/>
      <c r="Z883" s="897"/>
    </row>
    <row r="884" spans="1:26" ht="12.75" customHeight="1">
      <c r="A884" s="935"/>
      <c r="B884" s="897"/>
      <c r="C884" s="942"/>
      <c r="D884" s="907"/>
      <c r="E884" s="908"/>
      <c r="F884" s="908"/>
      <c r="G884" s="898"/>
      <c r="H884" s="942"/>
      <c r="I884" s="907"/>
      <c r="J884" s="908"/>
      <c r="K884" s="908"/>
      <c r="L884" s="897"/>
      <c r="M884" s="942"/>
      <c r="N884" s="907"/>
      <c r="O884" s="908"/>
      <c r="P884" s="908"/>
      <c r="Q884" s="897"/>
      <c r="R884" s="942"/>
      <c r="S884" s="907"/>
      <c r="T884" s="908"/>
      <c r="U884" s="908"/>
      <c r="V884" s="897"/>
      <c r="W884" s="897"/>
      <c r="X884" s="897"/>
      <c r="Y884" s="897"/>
      <c r="Z884" s="897"/>
    </row>
    <row r="885" spans="1:26" ht="12.75" customHeight="1">
      <c r="A885" s="935"/>
      <c r="B885" s="897"/>
      <c r="C885" s="942"/>
      <c r="D885" s="907"/>
      <c r="E885" s="908"/>
      <c r="F885" s="908"/>
      <c r="G885" s="898"/>
      <c r="H885" s="942"/>
      <c r="I885" s="907"/>
      <c r="J885" s="908"/>
      <c r="K885" s="908"/>
      <c r="L885" s="897"/>
      <c r="M885" s="942"/>
      <c r="N885" s="907"/>
      <c r="O885" s="908"/>
      <c r="P885" s="908"/>
      <c r="Q885" s="897"/>
      <c r="R885" s="942"/>
      <c r="S885" s="907"/>
      <c r="T885" s="908"/>
      <c r="U885" s="908"/>
      <c r="V885" s="897"/>
      <c r="W885" s="897"/>
      <c r="X885" s="897"/>
      <c r="Y885" s="897"/>
      <c r="Z885" s="897"/>
    </row>
    <row r="886" spans="1:26" ht="12.75" customHeight="1">
      <c r="A886" s="935"/>
      <c r="B886" s="897"/>
      <c r="C886" s="942"/>
      <c r="D886" s="907"/>
      <c r="E886" s="908"/>
      <c r="F886" s="908"/>
      <c r="G886" s="898"/>
      <c r="H886" s="942"/>
      <c r="I886" s="907"/>
      <c r="J886" s="908"/>
      <c r="K886" s="908"/>
      <c r="L886" s="897"/>
      <c r="M886" s="942"/>
      <c r="N886" s="907"/>
      <c r="O886" s="908"/>
      <c r="P886" s="908"/>
      <c r="Q886" s="897"/>
      <c r="R886" s="942"/>
      <c r="S886" s="907"/>
      <c r="T886" s="908"/>
      <c r="U886" s="908"/>
      <c r="V886" s="897"/>
      <c r="W886" s="897"/>
      <c r="X886" s="897"/>
      <c r="Y886" s="897"/>
      <c r="Z886" s="897"/>
    </row>
    <row r="887" spans="1:26" ht="12.75" customHeight="1">
      <c r="A887" s="935"/>
      <c r="B887" s="897"/>
      <c r="C887" s="942"/>
      <c r="D887" s="907"/>
      <c r="E887" s="908"/>
      <c r="F887" s="908"/>
      <c r="G887" s="898"/>
      <c r="H887" s="942"/>
      <c r="I887" s="907"/>
      <c r="J887" s="908"/>
      <c r="K887" s="908"/>
      <c r="L887" s="897"/>
      <c r="M887" s="942"/>
      <c r="N887" s="907"/>
      <c r="O887" s="908"/>
      <c r="P887" s="908"/>
      <c r="Q887" s="897"/>
      <c r="R887" s="942"/>
      <c r="S887" s="907"/>
      <c r="T887" s="908"/>
      <c r="U887" s="908"/>
      <c r="V887" s="897"/>
      <c r="W887" s="897"/>
      <c r="X887" s="897"/>
      <c r="Y887" s="897"/>
      <c r="Z887" s="897"/>
    </row>
    <row r="888" spans="1:26" ht="12.75" customHeight="1">
      <c r="A888" s="935"/>
      <c r="B888" s="897"/>
      <c r="C888" s="942"/>
      <c r="D888" s="907"/>
      <c r="E888" s="908"/>
      <c r="F888" s="908"/>
      <c r="G888" s="898"/>
      <c r="H888" s="942"/>
      <c r="I888" s="907"/>
      <c r="J888" s="908"/>
      <c r="K888" s="908"/>
      <c r="L888" s="897"/>
      <c r="M888" s="942"/>
      <c r="N888" s="907"/>
      <c r="O888" s="908"/>
      <c r="P888" s="908"/>
      <c r="Q888" s="897"/>
      <c r="R888" s="942"/>
      <c r="S888" s="907"/>
      <c r="T888" s="908"/>
      <c r="U888" s="908"/>
      <c r="V888" s="897"/>
      <c r="W888" s="897"/>
      <c r="X888" s="897"/>
      <c r="Y888" s="897"/>
      <c r="Z888" s="897"/>
    </row>
    <row r="889" spans="1:26" ht="12.75" customHeight="1">
      <c r="A889" s="935"/>
      <c r="B889" s="897"/>
      <c r="C889" s="942"/>
      <c r="D889" s="907"/>
      <c r="E889" s="908"/>
      <c r="F889" s="908"/>
      <c r="G889" s="898"/>
      <c r="H889" s="942"/>
      <c r="I889" s="907"/>
      <c r="J889" s="908"/>
      <c r="K889" s="908"/>
      <c r="L889" s="897"/>
      <c r="M889" s="942"/>
      <c r="N889" s="907"/>
      <c r="O889" s="908"/>
      <c r="P889" s="908"/>
      <c r="Q889" s="897"/>
      <c r="R889" s="942"/>
      <c r="S889" s="907"/>
      <c r="T889" s="908"/>
      <c r="U889" s="908"/>
      <c r="V889" s="897"/>
      <c r="W889" s="897"/>
      <c r="X889" s="897"/>
      <c r="Y889" s="897"/>
      <c r="Z889" s="897"/>
    </row>
    <row r="890" spans="1:26" ht="12.75" customHeight="1">
      <c r="A890" s="935"/>
      <c r="B890" s="897"/>
      <c r="C890" s="942"/>
      <c r="D890" s="907"/>
      <c r="E890" s="908"/>
      <c r="F890" s="908"/>
      <c r="G890" s="898"/>
      <c r="H890" s="942"/>
      <c r="I890" s="907"/>
      <c r="J890" s="908"/>
      <c r="K890" s="908"/>
      <c r="L890" s="897"/>
      <c r="M890" s="942"/>
      <c r="N890" s="907"/>
      <c r="O890" s="908"/>
      <c r="P890" s="908"/>
      <c r="Q890" s="897"/>
      <c r="R890" s="942"/>
      <c r="S890" s="907"/>
      <c r="T890" s="908"/>
      <c r="U890" s="908"/>
      <c r="V890" s="897"/>
      <c r="W890" s="897"/>
      <c r="X890" s="897"/>
      <c r="Y890" s="897"/>
      <c r="Z890" s="897"/>
    </row>
    <row r="891" spans="1:26" ht="12.75" customHeight="1">
      <c r="A891" s="935"/>
      <c r="B891" s="897"/>
      <c r="C891" s="942"/>
      <c r="D891" s="907"/>
      <c r="E891" s="908"/>
      <c r="F891" s="908"/>
      <c r="G891" s="898"/>
      <c r="H891" s="942"/>
      <c r="I891" s="907"/>
      <c r="J891" s="908"/>
      <c r="K891" s="908"/>
      <c r="L891" s="897"/>
      <c r="M891" s="942"/>
      <c r="N891" s="907"/>
      <c r="O891" s="908"/>
      <c r="P891" s="908"/>
      <c r="Q891" s="897"/>
      <c r="R891" s="942"/>
      <c r="S891" s="907"/>
      <c r="T891" s="908"/>
      <c r="U891" s="908"/>
      <c r="V891" s="897"/>
      <c r="W891" s="897"/>
      <c r="X891" s="897"/>
      <c r="Y891" s="897"/>
      <c r="Z891" s="897"/>
    </row>
    <row r="892" spans="1:26" ht="12.75" customHeight="1">
      <c r="A892" s="935"/>
      <c r="B892" s="897"/>
      <c r="C892" s="942"/>
      <c r="D892" s="907"/>
      <c r="E892" s="908"/>
      <c r="F892" s="908"/>
      <c r="G892" s="898"/>
      <c r="H892" s="942"/>
      <c r="I892" s="907"/>
      <c r="J892" s="908"/>
      <c r="K892" s="908"/>
      <c r="L892" s="897"/>
      <c r="M892" s="942"/>
      <c r="N892" s="907"/>
      <c r="O892" s="908"/>
      <c r="P892" s="908"/>
      <c r="Q892" s="897"/>
      <c r="R892" s="942"/>
      <c r="S892" s="907"/>
      <c r="T892" s="908"/>
      <c r="U892" s="908"/>
      <c r="V892" s="897"/>
      <c r="W892" s="897"/>
      <c r="X892" s="897"/>
      <c r="Y892" s="897"/>
      <c r="Z892" s="897"/>
    </row>
    <row r="893" spans="1:26" ht="12.75" customHeight="1">
      <c r="A893" s="935"/>
      <c r="B893" s="897"/>
      <c r="C893" s="942"/>
      <c r="D893" s="907"/>
      <c r="E893" s="908"/>
      <c r="F893" s="908"/>
      <c r="G893" s="898"/>
      <c r="H893" s="942"/>
      <c r="I893" s="907"/>
      <c r="J893" s="908"/>
      <c r="K893" s="908"/>
      <c r="L893" s="897"/>
      <c r="M893" s="942"/>
      <c r="N893" s="907"/>
      <c r="O893" s="908"/>
      <c r="P893" s="908"/>
      <c r="Q893" s="897"/>
      <c r="R893" s="942"/>
      <c r="S893" s="907"/>
      <c r="T893" s="908"/>
      <c r="U893" s="908"/>
      <c r="V893" s="897"/>
      <c r="W893" s="897"/>
      <c r="X893" s="897"/>
      <c r="Y893" s="897"/>
      <c r="Z893" s="897"/>
    </row>
    <row r="894" spans="1:26" ht="12.75" customHeight="1">
      <c r="A894" s="935"/>
      <c r="B894" s="897"/>
      <c r="C894" s="942"/>
      <c r="D894" s="907"/>
      <c r="E894" s="908"/>
      <c r="F894" s="908"/>
      <c r="G894" s="898"/>
      <c r="H894" s="942"/>
      <c r="I894" s="907"/>
      <c r="J894" s="908"/>
      <c r="K894" s="908"/>
      <c r="L894" s="897"/>
      <c r="M894" s="942"/>
      <c r="N894" s="907"/>
      <c r="O894" s="908"/>
      <c r="P894" s="908"/>
      <c r="Q894" s="897"/>
      <c r="R894" s="942"/>
      <c r="S894" s="907"/>
      <c r="T894" s="908"/>
      <c r="U894" s="908"/>
      <c r="V894" s="897"/>
      <c r="W894" s="897"/>
      <c r="X894" s="897"/>
      <c r="Y894" s="897"/>
      <c r="Z894" s="897"/>
    </row>
    <row r="895" spans="1:26" ht="12.75" customHeight="1">
      <c r="A895" s="935"/>
      <c r="B895" s="897"/>
      <c r="C895" s="942"/>
      <c r="D895" s="907"/>
      <c r="E895" s="908"/>
      <c r="F895" s="908"/>
      <c r="G895" s="898"/>
      <c r="H895" s="942"/>
      <c r="I895" s="907"/>
      <c r="J895" s="908"/>
      <c r="K895" s="908"/>
      <c r="L895" s="897"/>
      <c r="M895" s="942"/>
      <c r="N895" s="907"/>
      <c r="O895" s="908"/>
      <c r="P895" s="908"/>
      <c r="Q895" s="897"/>
      <c r="R895" s="942"/>
      <c r="S895" s="907"/>
      <c r="T895" s="908"/>
      <c r="U895" s="908"/>
      <c r="V895" s="897"/>
      <c r="W895" s="897"/>
      <c r="X895" s="897"/>
      <c r="Y895" s="897"/>
      <c r="Z895" s="897"/>
    </row>
    <row r="896" spans="1:26" ht="12.75" customHeight="1">
      <c r="A896" s="935"/>
      <c r="B896" s="897"/>
      <c r="C896" s="942"/>
      <c r="D896" s="907"/>
      <c r="E896" s="908"/>
      <c r="F896" s="908"/>
      <c r="G896" s="898"/>
      <c r="H896" s="942"/>
      <c r="I896" s="907"/>
      <c r="J896" s="908"/>
      <c r="K896" s="908"/>
      <c r="L896" s="897"/>
      <c r="M896" s="942"/>
      <c r="N896" s="907"/>
      <c r="O896" s="908"/>
      <c r="P896" s="908"/>
      <c r="Q896" s="897"/>
      <c r="R896" s="942"/>
      <c r="S896" s="907"/>
      <c r="T896" s="908"/>
      <c r="U896" s="908"/>
      <c r="V896" s="897"/>
      <c r="W896" s="897"/>
      <c r="X896" s="897"/>
      <c r="Y896" s="897"/>
      <c r="Z896" s="897"/>
    </row>
    <row r="897" spans="1:26" ht="12.75" customHeight="1">
      <c r="A897" s="935"/>
      <c r="B897" s="897"/>
      <c r="C897" s="942"/>
      <c r="D897" s="907"/>
      <c r="E897" s="908"/>
      <c r="F897" s="908"/>
      <c r="G897" s="898"/>
      <c r="H897" s="942"/>
      <c r="I897" s="907"/>
      <c r="J897" s="908"/>
      <c r="K897" s="908"/>
      <c r="L897" s="897"/>
      <c r="M897" s="942"/>
      <c r="N897" s="907"/>
      <c r="O897" s="908"/>
      <c r="P897" s="908"/>
      <c r="Q897" s="897"/>
      <c r="R897" s="942"/>
      <c r="S897" s="907"/>
      <c r="T897" s="908"/>
      <c r="U897" s="908"/>
      <c r="V897" s="897"/>
      <c r="W897" s="897"/>
      <c r="X897" s="897"/>
      <c r="Y897" s="897"/>
      <c r="Z897" s="897"/>
    </row>
    <row r="898" spans="1:26" ht="12.75" customHeight="1">
      <c r="A898" s="935"/>
      <c r="B898" s="897"/>
      <c r="C898" s="942"/>
      <c r="D898" s="907"/>
      <c r="E898" s="908"/>
      <c r="F898" s="908"/>
      <c r="G898" s="898"/>
      <c r="H898" s="942"/>
      <c r="I898" s="907"/>
      <c r="J898" s="908"/>
      <c r="K898" s="908"/>
      <c r="L898" s="897"/>
      <c r="M898" s="942"/>
      <c r="N898" s="907"/>
      <c r="O898" s="908"/>
      <c r="P898" s="908"/>
      <c r="Q898" s="897"/>
      <c r="R898" s="942"/>
      <c r="S898" s="907"/>
      <c r="T898" s="908"/>
      <c r="U898" s="908"/>
      <c r="V898" s="897"/>
      <c r="W898" s="897"/>
      <c r="X898" s="897"/>
      <c r="Y898" s="897"/>
      <c r="Z898" s="897"/>
    </row>
    <row r="899" spans="1:26" ht="12.75" customHeight="1">
      <c r="A899" s="935"/>
      <c r="B899" s="897"/>
      <c r="C899" s="942"/>
      <c r="D899" s="907"/>
      <c r="E899" s="908"/>
      <c r="F899" s="908"/>
      <c r="G899" s="898"/>
      <c r="H899" s="942"/>
      <c r="I899" s="907"/>
      <c r="J899" s="908"/>
      <c r="K899" s="908"/>
      <c r="L899" s="897"/>
      <c r="M899" s="942"/>
      <c r="N899" s="907"/>
      <c r="O899" s="908"/>
      <c r="P899" s="908"/>
      <c r="Q899" s="897"/>
      <c r="R899" s="942"/>
      <c r="S899" s="907"/>
      <c r="T899" s="908"/>
      <c r="U899" s="908"/>
      <c r="V899" s="897"/>
      <c r="W899" s="897"/>
      <c r="X899" s="897"/>
      <c r="Y899" s="897"/>
      <c r="Z899" s="897"/>
    </row>
    <row r="900" spans="1:26" ht="12.75" customHeight="1">
      <c r="A900" s="935"/>
      <c r="B900" s="897"/>
      <c r="C900" s="942"/>
      <c r="D900" s="907"/>
      <c r="E900" s="908"/>
      <c r="F900" s="908"/>
      <c r="G900" s="898"/>
      <c r="H900" s="942"/>
      <c r="I900" s="907"/>
      <c r="J900" s="908"/>
      <c r="K900" s="908"/>
      <c r="L900" s="897"/>
      <c r="M900" s="942"/>
      <c r="N900" s="907"/>
      <c r="O900" s="908"/>
      <c r="P900" s="908"/>
      <c r="Q900" s="897"/>
      <c r="R900" s="942"/>
      <c r="S900" s="907"/>
      <c r="T900" s="908"/>
      <c r="U900" s="908"/>
      <c r="V900" s="897"/>
      <c r="W900" s="897"/>
      <c r="X900" s="897"/>
      <c r="Y900" s="897"/>
      <c r="Z900" s="897"/>
    </row>
    <row r="901" spans="1:26" ht="12.75" customHeight="1">
      <c r="A901" s="935"/>
      <c r="B901" s="897"/>
      <c r="C901" s="942"/>
      <c r="D901" s="907"/>
      <c r="E901" s="908"/>
      <c r="F901" s="908"/>
      <c r="G901" s="898"/>
      <c r="H901" s="942"/>
      <c r="I901" s="907"/>
      <c r="J901" s="908"/>
      <c r="K901" s="908"/>
      <c r="L901" s="897"/>
      <c r="M901" s="942"/>
      <c r="N901" s="907"/>
      <c r="O901" s="908"/>
      <c r="P901" s="908"/>
      <c r="Q901" s="897"/>
      <c r="R901" s="942"/>
      <c r="S901" s="907"/>
      <c r="T901" s="908"/>
      <c r="U901" s="908"/>
      <c r="V901" s="897"/>
      <c r="W901" s="897"/>
      <c r="X901" s="897"/>
      <c r="Y901" s="897"/>
      <c r="Z901" s="897"/>
    </row>
    <row r="902" spans="1:26" ht="12.75" customHeight="1">
      <c r="A902" s="935"/>
      <c r="B902" s="897"/>
      <c r="C902" s="942"/>
      <c r="D902" s="907"/>
      <c r="E902" s="908"/>
      <c r="F902" s="908"/>
      <c r="G902" s="898"/>
      <c r="H902" s="942"/>
      <c r="I902" s="907"/>
      <c r="J902" s="908"/>
      <c r="K902" s="908"/>
      <c r="L902" s="897"/>
      <c r="M902" s="942"/>
      <c r="N902" s="907"/>
      <c r="O902" s="908"/>
      <c r="P902" s="908"/>
      <c r="Q902" s="897"/>
      <c r="R902" s="942"/>
      <c r="S902" s="907"/>
      <c r="T902" s="908"/>
      <c r="U902" s="908"/>
      <c r="V902" s="897"/>
      <c r="W902" s="897"/>
      <c r="X902" s="897"/>
      <c r="Y902" s="897"/>
      <c r="Z902" s="897"/>
    </row>
    <row r="903" spans="1:26" ht="12.75" customHeight="1">
      <c r="A903" s="935"/>
      <c r="B903" s="897"/>
      <c r="C903" s="942"/>
      <c r="D903" s="907"/>
      <c r="E903" s="908"/>
      <c r="F903" s="908"/>
      <c r="G903" s="898"/>
      <c r="H903" s="942"/>
      <c r="I903" s="907"/>
      <c r="J903" s="908"/>
      <c r="K903" s="908"/>
      <c r="L903" s="897"/>
      <c r="M903" s="942"/>
      <c r="N903" s="907"/>
      <c r="O903" s="908"/>
      <c r="P903" s="908"/>
      <c r="Q903" s="897"/>
      <c r="R903" s="942"/>
      <c r="S903" s="907"/>
      <c r="T903" s="908"/>
      <c r="U903" s="908"/>
      <c r="V903" s="897"/>
      <c r="W903" s="897"/>
      <c r="X903" s="897"/>
      <c r="Y903" s="897"/>
      <c r="Z903" s="897"/>
    </row>
    <row r="904" spans="1:26" ht="12.75" customHeight="1">
      <c r="A904" s="935"/>
      <c r="B904" s="897"/>
      <c r="C904" s="942"/>
      <c r="D904" s="907"/>
      <c r="E904" s="908"/>
      <c r="F904" s="908"/>
      <c r="G904" s="898"/>
      <c r="H904" s="942"/>
      <c r="I904" s="907"/>
      <c r="J904" s="908"/>
      <c r="K904" s="908"/>
      <c r="L904" s="897"/>
      <c r="M904" s="942"/>
      <c r="N904" s="907"/>
      <c r="O904" s="908"/>
      <c r="P904" s="908"/>
      <c r="Q904" s="897"/>
      <c r="R904" s="942"/>
      <c r="S904" s="907"/>
      <c r="T904" s="908"/>
      <c r="U904" s="908"/>
      <c r="V904" s="897"/>
      <c r="W904" s="897"/>
      <c r="X904" s="897"/>
      <c r="Y904" s="897"/>
      <c r="Z904" s="897"/>
    </row>
    <row r="905" spans="1:26" ht="12.75" customHeight="1">
      <c r="A905" s="935"/>
      <c r="B905" s="897"/>
      <c r="C905" s="942"/>
      <c r="D905" s="907"/>
      <c r="E905" s="908"/>
      <c r="F905" s="908"/>
      <c r="G905" s="898"/>
      <c r="H905" s="942"/>
      <c r="I905" s="907"/>
      <c r="J905" s="908"/>
      <c r="K905" s="908"/>
      <c r="L905" s="897"/>
      <c r="M905" s="942"/>
      <c r="N905" s="907"/>
      <c r="O905" s="908"/>
      <c r="P905" s="908"/>
      <c r="Q905" s="897"/>
      <c r="R905" s="942"/>
      <c r="S905" s="907"/>
      <c r="T905" s="908"/>
      <c r="U905" s="908"/>
      <c r="V905" s="897"/>
      <c r="W905" s="897"/>
      <c r="X905" s="897"/>
      <c r="Y905" s="897"/>
      <c r="Z905" s="897"/>
    </row>
    <row r="906" spans="1:26" ht="12.75" customHeight="1">
      <c r="A906" s="935"/>
      <c r="B906" s="897"/>
      <c r="C906" s="942"/>
      <c r="D906" s="907"/>
      <c r="E906" s="908"/>
      <c r="F906" s="908"/>
      <c r="G906" s="898"/>
      <c r="H906" s="942"/>
      <c r="I906" s="907"/>
      <c r="J906" s="908"/>
      <c r="K906" s="908"/>
      <c r="L906" s="897"/>
      <c r="M906" s="942"/>
      <c r="N906" s="907"/>
      <c r="O906" s="908"/>
      <c r="P906" s="908"/>
      <c r="Q906" s="897"/>
      <c r="R906" s="942"/>
      <c r="S906" s="907"/>
      <c r="T906" s="908"/>
      <c r="U906" s="908"/>
      <c r="V906" s="897"/>
      <c r="W906" s="897"/>
      <c r="X906" s="897"/>
      <c r="Y906" s="897"/>
      <c r="Z906" s="897"/>
    </row>
    <row r="907" spans="1:26" ht="12.75" customHeight="1">
      <c r="A907" s="935"/>
      <c r="B907" s="897"/>
      <c r="C907" s="942"/>
      <c r="D907" s="907"/>
      <c r="E907" s="908"/>
      <c r="F907" s="908"/>
      <c r="G907" s="898"/>
      <c r="H907" s="942"/>
      <c r="I907" s="907"/>
      <c r="J907" s="908"/>
      <c r="K907" s="908"/>
      <c r="L907" s="897"/>
      <c r="M907" s="942"/>
      <c r="N907" s="907"/>
      <c r="O907" s="908"/>
      <c r="P907" s="908"/>
      <c r="Q907" s="897"/>
      <c r="R907" s="942"/>
      <c r="S907" s="907"/>
      <c r="T907" s="908"/>
      <c r="U907" s="908"/>
      <c r="V907" s="897"/>
      <c r="W907" s="897"/>
      <c r="X907" s="897"/>
      <c r="Y907" s="897"/>
      <c r="Z907" s="897"/>
    </row>
    <row r="908" spans="1:26" ht="12.75" customHeight="1">
      <c r="A908" s="935"/>
      <c r="B908" s="897"/>
      <c r="C908" s="942"/>
      <c r="D908" s="907"/>
      <c r="E908" s="908"/>
      <c r="F908" s="908"/>
      <c r="G908" s="898"/>
      <c r="H908" s="942"/>
      <c r="I908" s="907"/>
      <c r="J908" s="908"/>
      <c r="K908" s="908"/>
      <c r="L908" s="897"/>
      <c r="M908" s="942"/>
      <c r="N908" s="907"/>
      <c r="O908" s="908"/>
      <c r="P908" s="908"/>
      <c r="Q908" s="897"/>
      <c r="R908" s="942"/>
      <c r="S908" s="907"/>
      <c r="T908" s="908"/>
      <c r="U908" s="908"/>
      <c r="V908" s="897"/>
      <c r="W908" s="897"/>
      <c r="X908" s="897"/>
      <c r="Y908" s="897"/>
      <c r="Z908" s="897"/>
    </row>
    <row r="909" spans="1:26" ht="12.75" customHeight="1">
      <c r="A909" s="935"/>
      <c r="B909" s="897"/>
      <c r="C909" s="942"/>
      <c r="D909" s="907"/>
      <c r="E909" s="908"/>
      <c r="F909" s="908"/>
      <c r="G909" s="898"/>
      <c r="H909" s="942"/>
      <c r="I909" s="907"/>
      <c r="J909" s="908"/>
      <c r="K909" s="908"/>
      <c r="L909" s="897"/>
      <c r="M909" s="942"/>
      <c r="N909" s="907"/>
      <c r="O909" s="908"/>
      <c r="P909" s="908"/>
      <c r="Q909" s="897"/>
      <c r="R909" s="942"/>
      <c r="S909" s="907"/>
      <c r="T909" s="908"/>
      <c r="U909" s="908"/>
      <c r="V909" s="897"/>
      <c r="W909" s="897"/>
      <c r="X909" s="897"/>
      <c r="Y909" s="897"/>
      <c r="Z909" s="897"/>
    </row>
    <row r="910" spans="1:26" ht="12.75" customHeight="1">
      <c r="A910" s="935"/>
      <c r="B910" s="897"/>
      <c r="C910" s="942"/>
      <c r="D910" s="907"/>
      <c r="E910" s="908"/>
      <c r="F910" s="908"/>
      <c r="G910" s="898"/>
      <c r="H910" s="942"/>
      <c r="I910" s="907"/>
      <c r="J910" s="908"/>
      <c r="K910" s="908"/>
      <c r="L910" s="897"/>
      <c r="M910" s="942"/>
      <c r="N910" s="907"/>
      <c r="O910" s="908"/>
      <c r="P910" s="908"/>
      <c r="Q910" s="897"/>
      <c r="R910" s="942"/>
      <c r="S910" s="907"/>
      <c r="T910" s="908"/>
      <c r="U910" s="908"/>
      <c r="V910" s="897"/>
      <c r="W910" s="897"/>
      <c r="X910" s="897"/>
      <c r="Y910" s="897"/>
      <c r="Z910" s="897"/>
    </row>
    <row r="911" spans="1:26" ht="12.75" customHeight="1">
      <c r="A911" s="935"/>
      <c r="B911" s="897"/>
      <c r="C911" s="942"/>
      <c r="D911" s="907"/>
      <c r="E911" s="908"/>
      <c r="F911" s="908"/>
      <c r="G911" s="898"/>
      <c r="H911" s="942"/>
      <c r="I911" s="907"/>
      <c r="J911" s="908"/>
      <c r="K911" s="908"/>
      <c r="L911" s="897"/>
      <c r="M911" s="942"/>
      <c r="N911" s="907"/>
      <c r="O911" s="908"/>
      <c r="P911" s="908"/>
      <c r="Q911" s="897"/>
      <c r="R911" s="942"/>
      <c r="S911" s="907"/>
      <c r="T911" s="908"/>
      <c r="U911" s="908"/>
      <c r="V911" s="897"/>
      <c r="W911" s="897"/>
      <c r="X911" s="897"/>
      <c r="Y911" s="897"/>
      <c r="Z911" s="897"/>
    </row>
    <row r="912" spans="1:26" ht="12.75" customHeight="1">
      <c r="A912" s="935"/>
      <c r="B912" s="897"/>
      <c r="C912" s="942"/>
      <c r="D912" s="907"/>
      <c r="E912" s="908"/>
      <c r="F912" s="908"/>
      <c r="G912" s="898"/>
      <c r="H912" s="942"/>
      <c r="I912" s="907"/>
      <c r="J912" s="908"/>
      <c r="K912" s="908"/>
      <c r="L912" s="897"/>
      <c r="M912" s="942"/>
      <c r="N912" s="907"/>
      <c r="O912" s="908"/>
      <c r="P912" s="908"/>
      <c r="Q912" s="897"/>
      <c r="R912" s="942"/>
      <c r="S912" s="907"/>
      <c r="T912" s="908"/>
      <c r="U912" s="908"/>
      <c r="V912" s="897"/>
      <c r="W912" s="897"/>
      <c r="X912" s="897"/>
      <c r="Y912" s="897"/>
      <c r="Z912" s="897"/>
    </row>
    <row r="913" spans="1:26" ht="12.75" customHeight="1">
      <c r="A913" s="935"/>
      <c r="B913" s="897"/>
      <c r="C913" s="942"/>
      <c r="D913" s="907"/>
      <c r="E913" s="908"/>
      <c r="F913" s="908"/>
      <c r="G913" s="898"/>
      <c r="H913" s="942"/>
      <c r="I913" s="907"/>
      <c r="J913" s="908"/>
      <c r="K913" s="908"/>
      <c r="L913" s="897"/>
      <c r="M913" s="942"/>
      <c r="N913" s="907"/>
      <c r="O913" s="908"/>
      <c r="P913" s="908"/>
      <c r="Q913" s="897"/>
      <c r="R913" s="942"/>
      <c r="S913" s="907"/>
      <c r="T913" s="908"/>
      <c r="U913" s="908"/>
      <c r="V913" s="897"/>
      <c r="W913" s="897"/>
      <c r="X913" s="897"/>
      <c r="Y913" s="897"/>
      <c r="Z913" s="897"/>
    </row>
    <row r="914" spans="1:26" ht="12.75" customHeight="1">
      <c r="A914" s="935"/>
      <c r="B914" s="897"/>
      <c r="C914" s="942"/>
      <c r="D914" s="907"/>
      <c r="E914" s="908"/>
      <c r="F914" s="908"/>
      <c r="G914" s="898"/>
      <c r="H914" s="942"/>
      <c r="I914" s="907"/>
      <c r="J914" s="908"/>
      <c r="K914" s="908"/>
      <c r="L914" s="897"/>
      <c r="M914" s="942"/>
      <c r="N914" s="907"/>
      <c r="O914" s="908"/>
      <c r="P914" s="908"/>
      <c r="Q914" s="897"/>
      <c r="R914" s="942"/>
      <c r="S914" s="907"/>
      <c r="T914" s="908"/>
      <c r="U914" s="908"/>
      <c r="V914" s="897"/>
      <c r="W914" s="897"/>
      <c r="X914" s="897"/>
      <c r="Y914" s="897"/>
      <c r="Z914" s="897"/>
    </row>
    <row r="915" spans="1:26" ht="12.75" customHeight="1">
      <c r="A915" s="935"/>
      <c r="B915" s="897"/>
      <c r="C915" s="942"/>
      <c r="D915" s="907"/>
      <c r="E915" s="908"/>
      <c r="F915" s="908"/>
      <c r="G915" s="898"/>
      <c r="H915" s="942"/>
      <c r="I915" s="907"/>
      <c r="J915" s="908"/>
      <c r="K915" s="908"/>
      <c r="L915" s="897"/>
      <c r="M915" s="942"/>
      <c r="N915" s="907"/>
      <c r="O915" s="908"/>
      <c r="P915" s="908"/>
      <c r="Q915" s="897"/>
      <c r="R915" s="942"/>
      <c r="S915" s="907"/>
      <c r="T915" s="908"/>
      <c r="U915" s="908"/>
      <c r="V915" s="897"/>
      <c r="W915" s="897"/>
      <c r="X915" s="897"/>
      <c r="Y915" s="897"/>
      <c r="Z915" s="897"/>
    </row>
    <row r="916" spans="1:26" ht="12.75" customHeight="1">
      <c r="A916" s="935"/>
      <c r="B916" s="897"/>
      <c r="C916" s="942"/>
      <c r="D916" s="907"/>
      <c r="E916" s="908"/>
      <c r="F916" s="908"/>
      <c r="G916" s="898"/>
      <c r="H916" s="942"/>
      <c r="I916" s="907"/>
      <c r="J916" s="908"/>
      <c r="K916" s="908"/>
      <c r="L916" s="897"/>
      <c r="M916" s="942"/>
      <c r="N916" s="907"/>
      <c r="O916" s="908"/>
      <c r="P916" s="908"/>
      <c r="Q916" s="897"/>
      <c r="R916" s="942"/>
      <c r="S916" s="907"/>
      <c r="T916" s="908"/>
      <c r="U916" s="908"/>
      <c r="V916" s="897"/>
      <c r="W916" s="897"/>
      <c r="X916" s="897"/>
      <c r="Y916" s="897"/>
      <c r="Z916" s="897"/>
    </row>
    <row r="917" spans="1:26" ht="12.75" customHeight="1">
      <c r="A917" s="935"/>
      <c r="B917" s="897"/>
      <c r="C917" s="942"/>
      <c r="D917" s="907"/>
      <c r="E917" s="908"/>
      <c r="F917" s="908"/>
      <c r="G917" s="898"/>
      <c r="H917" s="942"/>
      <c r="I917" s="907"/>
      <c r="J917" s="908"/>
      <c r="K917" s="908"/>
      <c r="L917" s="897"/>
      <c r="M917" s="942"/>
      <c r="N917" s="907"/>
      <c r="O917" s="908"/>
      <c r="P917" s="908"/>
      <c r="Q917" s="897"/>
      <c r="R917" s="942"/>
      <c r="S917" s="907"/>
      <c r="T917" s="908"/>
      <c r="U917" s="908"/>
      <c r="V917" s="897"/>
      <c r="W917" s="897"/>
      <c r="X917" s="897"/>
      <c r="Y917" s="897"/>
      <c r="Z917" s="897"/>
    </row>
    <row r="918" spans="1:26" ht="12.75" customHeight="1">
      <c r="A918" s="935"/>
      <c r="B918" s="897"/>
      <c r="C918" s="942"/>
      <c r="D918" s="907"/>
      <c r="E918" s="908"/>
      <c r="F918" s="908"/>
      <c r="G918" s="898"/>
      <c r="H918" s="942"/>
      <c r="I918" s="907"/>
      <c r="J918" s="908"/>
      <c r="K918" s="908"/>
      <c r="L918" s="897"/>
      <c r="M918" s="942"/>
      <c r="N918" s="907"/>
      <c r="O918" s="908"/>
      <c r="P918" s="908"/>
      <c r="Q918" s="897"/>
      <c r="R918" s="942"/>
      <c r="S918" s="907"/>
      <c r="T918" s="908"/>
      <c r="U918" s="908"/>
      <c r="V918" s="897"/>
      <c r="W918" s="897"/>
      <c r="X918" s="897"/>
      <c r="Y918" s="897"/>
      <c r="Z918" s="897"/>
    </row>
    <row r="919" spans="1:26" ht="12.75" customHeight="1">
      <c r="A919" s="935"/>
      <c r="B919" s="897"/>
      <c r="C919" s="942"/>
      <c r="D919" s="907"/>
      <c r="E919" s="908"/>
      <c r="F919" s="908"/>
      <c r="G919" s="898"/>
      <c r="H919" s="942"/>
      <c r="I919" s="907"/>
      <c r="J919" s="908"/>
      <c r="K919" s="908"/>
      <c r="L919" s="897"/>
      <c r="M919" s="942"/>
      <c r="N919" s="907"/>
      <c r="O919" s="908"/>
      <c r="P919" s="908"/>
      <c r="Q919" s="897"/>
      <c r="R919" s="942"/>
      <c r="S919" s="907"/>
      <c r="T919" s="908"/>
      <c r="U919" s="908"/>
      <c r="V919" s="897"/>
      <c r="W919" s="897"/>
      <c r="X919" s="897"/>
      <c r="Y919" s="897"/>
      <c r="Z919" s="897"/>
    </row>
    <row r="920" spans="1:26" ht="12.75" customHeight="1">
      <c r="A920" s="935"/>
      <c r="B920" s="897"/>
      <c r="C920" s="942"/>
      <c r="D920" s="907"/>
      <c r="E920" s="908"/>
      <c r="F920" s="908"/>
      <c r="G920" s="898"/>
      <c r="H920" s="942"/>
      <c r="I920" s="907"/>
      <c r="J920" s="908"/>
      <c r="K920" s="908"/>
      <c r="L920" s="897"/>
      <c r="M920" s="942"/>
      <c r="N920" s="907"/>
      <c r="O920" s="908"/>
      <c r="P920" s="908"/>
      <c r="Q920" s="897"/>
      <c r="R920" s="942"/>
      <c r="S920" s="907"/>
      <c r="T920" s="908"/>
      <c r="U920" s="908"/>
      <c r="V920" s="897"/>
      <c r="W920" s="897"/>
      <c r="X920" s="897"/>
      <c r="Y920" s="897"/>
      <c r="Z920" s="897"/>
    </row>
    <row r="921" spans="1:26" ht="12.75" customHeight="1">
      <c r="A921" s="935"/>
      <c r="B921" s="897"/>
      <c r="C921" s="942"/>
      <c r="D921" s="907"/>
      <c r="E921" s="908"/>
      <c r="F921" s="908"/>
      <c r="G921" s="898"/>
      <c r="H921" s="942"/>
      <c r="I921" s="907"/>
      <c r="J921" s="908"/>
      <c r="K921" s="908"/>
      <c r="L921" s="897"/>
      <c r="M921" s="942"/>
      <c r="N921" s="907"/>
      <c r="O921" s="908"/>
      <c r="P921" s="908"/>
      <c r="Q921" s="897"/>
      <c r="R921" s="942"/>
      <c r="S921" s="907"/>
      <c r="T921" s="908"/>
      <c r="U921" s="908"/>
      <c r="V921" s="897"/>
      <c r="W921" s="897"/>
      <c r="X921" s="897"/>
      <c r="Y921" s="897"/>
      <c r="Z921" s="897"/>
    </row>
    <row r="922" spans="1:26" ht="12.75" customHeight="1">
      <c r="A922" s="935"/>
      <c r="B922" s="897"/>
      <c r="C922" s="942"/>
      <c r="D922" s="907"/>
      <c r="E922" s="908"/>
      <c r="F922" s="908"/>
      <c r="G922" s="898"/>
      <c r="H922" s="942"/>
      <c r="I922" s="907"/>
      <c r="J922" s="908"/>
      <c r="K922" s="908"/>
      <c r="L922" s="897"/>
      <c r="M922" s="942"/>
      <c r="N922" s="907"/>
      <c r="O922" s="908"/>
      <c r="P922" s="908"/>
      <c r="Q922" s="897"/>
      <c r="R922" s="942"/>
      <c r="S922" s="907"/>
      <c r="T922" s="908"/>
      <c r="U922" s="908"/>
      <c r="V922" s="897"/>
      <c r="W922" s="897"/>
      <c r="X922" s="897"/>
      <c r="Y922" s="897"/>
      <c r="Z922" s="897"/>
    </row>
    <row r="923" spans="1:26" ht="12.75" customHeight="1">
      <c r="A923" s="935"/>
      <c r="B923" s="897"/>
      <c r="C923" s="942"/>
      <c r="D923" s="907"/>
      <c r="E923" s="908"/>
      <c r="F923" s="908"/>
      <c r="G923" s="898"/>
      <c r="H923" s="942"/>
      <c r="I923" s="907"/>
      <c r="J923" s="908"/>
      <c r="K923" s="908"/>
      <c r="L923" s="897"/>
      <c r="M923" s="942"/>
      <c r="N923" s="907"/>
      <c r="O923" s="908"/>
      <c r="P923" s="908"/>
      <c r="Q923" s="897"/>
      <c r="R923" s="942"/>
      <c r="S923" s="907"/>
      <c r="T923" s="908"/>
      <c r="U923" s="908"/>
      <c r="V923" s="897"/>
      <c r="W923" s="897"/>
      <c r="X923" s="897"/>
      <c r="Y923" s="897"/>
      <c r="Z923" s="897"/>
    </row>
    <row r="924" spans="1:26" ht="12.75" customHeight="1">
      <c r="A924" s="935"/>
      <c r="B924" s="897"/>
      <c r="C924" s="942"/>
      <c r="D924" s="907"/>
      <c r="E924" s="908"/>
      <c r="F924" s="908"/>
      <c r="G924" s="898"/>
      <c r="H924" s="942"/>
      <c r="I924" s="907"/>
      <c r="J924" s="908"/>
      <c r="K924" s="908"/>
      <c r="L924" s="897"/>
      <c r="M924" s="942"/>
      <c r="N924" s="907"/>
      <c r="O924" s="908"/>
      <c r="P924" s="908"/>
      <c r="Q924" s="897"/>
      <c r="R924" s="942"/>
      <c r="S924" s="907"/>
      <c r="T924" s="908"/>
      <c r="U924" s="908"/>
      <c r="V924" s="897"/>
      <c r="W924" s="897"/>
      <c r="X924" s="897"/>
      <c r="Y924" s="897"/>
      <c r="Z924" s="897"/>
    </row>
  </sheetData>
  <sheetProtection password="E4C2" sheet="1" objects="1" scenarios="1"/>
  <mergeCells count="4">
    <mergeCell ref="C1:F1"/>
    <mergeCell ref="H1:K1"/>
    <mergeCell ref="M1:P1"/>
    <mergeCell ref="R1:U1"/>
  </mergeCells>
  <pageMargins left="0.78740157480314965" right="0.19685039370078741" top="0.62992125984251968" bottom="0.55118110236220474" header="0.31496062992125984" footer="0.27559055118110237"/>
  <pageSetup paperSize="9" scale="63"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ignoredErrors>
    <ignoredError sqref="A24 A10 A12 A14 A16 A18 A20 A22" numberStoredAsText="1"/>
  </ignoredError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F0"/>
    <pageSetUpPr fitToPage="1"/>
  </sheetPr>
  <dimension ref="A1:I979"/>
  <sheetViews>
    <sheetView windowProtection="1" showGridLines="0" view="pageBreakPreview" zoomScale="90" zoomScaleNormal="100" zoomScaleSheetLayoutView="90" workbookViewId="0">
      <selection activeCell="F25" sqref="F25"/>
    </sheetView>
  </sheetViews>
  <sheetFormatPr defaultColWidth="14.42578125" defaultRowHeight="15" customHeight="1"/>
  <cols>
    <col min="1" max="1" width="45.7109375" style="924" customWidth="1"/>
    <col min="2" max="2" width="26.85546875" style="924" customWidth="1"/>
    <col min="3" max="3" width="19.42578125" style="924" customWidth="1"/>
    <col min="4" max="4" width="3.7109375" style="924" customWidth="1"/>
    <col min="5" max="5" width="11.7109375" style="924" customWidth="1"/>
    <col min="6" max="6" width="3.7109375" style="924" customWidth="1"/>
    <col min="7" max="7" width="11.7109375" style="924" customWidth="1"/>
    <col min="8" max="8" width="3.7109375" style="924" customWidth="1"/>
    <col min="9" max="9" width="11.7109375" style="924" customWidth="1"/>
    <col min="10" max="26" width="8" style="924" customWidth="1"/>
    <col min="27" max="16384" width="14.42578125" style="924"/>
  </cols>
  <sheetData>
    <row r="1" spans="1:9" ht="331.5" customHeight="1">
      <c r="A1" s="928"/>
      <c r="B1" s="923"/>
      <c r="C1" s="926"/>
    </row>
    <row r="2" spans="1:9" ht="15.75" customHeight="1">
      <c r="A2" s="1024"/>
      <c r="B2" s="1021" t="s">
        <v>2179</v>
      </c>
      <c r="C2" s="918" t="s">
        <v>1265</v>
      </c>
      <c r="D2" s="921"/>
      <c r="E2" s="921" t="s">
        <v>1990</v>
      </c>
      <c r="F2" s="921"/>
      <c r="G2" s="921" t="s">
        <v>1991</v>
      </c>
      <c r="H2" s="921"/>
      <c r="I2" s="921" t="s">
        <v>1992</v>
      </c>
    </row>
    <row r="3" spans="1:9" ht="15" customHeight="1">
      <c r="A3" s="923"/>
      <c r="B3" s="923"/>
      <c r="C3" s="927"/>
    </row>
    <row r="4" spans="1:9" ht="12.75" customHeight="1">
      <c r="A4" s="925">
        <v>1</v>
      </c>
      <c r="B4" s="923" t="s">
        <v>1955</v>
      </c>
      <c r="C4" s="926">
        <f>'Video nadzor'!F26</f>
        <v>0</v>
      </c>
      <c r="E4" s="964">
        <f>'Video nadzor'!K26</f>
        <v>0</v>
      </c>
      <c r="G4" s="964">
        <f>'Video nadzor'!P26</f>
        <v>0</v>
      </c>
      <c r="I4" s="964">
        <f>'Video nadzor'!U26</f>
        <v>0</v>
      </c>
    </row>
    <row r="5" spans="1:9" ht="12.75" customHeight="1">
      <c r="A5" s="925">
        <v>2</v>
      </c>
      <c r="B5" s="923" t="s">
        <v>1956</v>
      </c>
      <c r="C5" s="926">
        <f>'Kontrola prolaza'!F30</f>
        <v>0</v>
      </c>
      <c r="E5" s="964">
        <f>'Kontrola prolaza'!K30</f>
        <v>0</v>
      </c>
      <c r="F5" s="964"/>
      <c r="G5" s="964">
        <f>'Kontrola prolaza'!P30</f>
        <v>0</v>
      </c>
      <c r="H5" s="964"/>
      <c r="I5" s="964">
        <f>'Kontrola prolaza'!U30</f>
        <v>0</v>
      </c>
    </row>
    <row r="6" spans="1:9" ht="12.75" customHeight="1">
      <c r="A6" s="925">
        <v>3</v>
      </c>
      <c r="B6" s="923" t="s">
        <v>1957</v>
      </c>
      <c r="C6" s="926">
        <f>Videoportafon!F25</f>
        <v>0</v>
      </c>
      <c r="E6" s="964">
        <f>Videoportafon!K25</f>
        <v>0</v>
      </c>
      <c r="F6" s="964"/>
      <c r="G6" s="964">
        <f>Videoportafon!P25</f>
        <v>0</v>
      </c>
      <c r="H6" s="964"/>
      <c r="I6" s="964">
        <f>Videoportafon!U25</f>
        <v>0</v>
      </c>
    </row>
    <row r="7" spans="1:9" ht="12.75" customHeight="1">
      <c r="A7" s="925">
        <v>4</v>
      </c>
      <c r="B7" s="923" t="s">
        <v>1958</v>
      </c>
      <c r="C7" s="926">
        <f>'IT oprema'!F36</f>
        <v>0</v>
      </c>
      <c r="E7" s="964">
        <f>'IT oprema'!K36</f>
        <v>0</v>
      </c>
      <c r="F7" s="964"/>
      <c r="G7" s="964">
        <f>'IT oprema'!P36</f>
        <v>0</v>
      </c>
      <c r="H7" s="964"/>
      <c r="I7" s="964">
        <f>'IT oprema'!U36</f>
        <v>0</v>
      </c>
    </row>
    <row r="8" spans="1:9" ht="12.75" customHeight="1">
      <c r="A8" s="925">
        <v>5</v>
      </c>
      <c r="B8" s="923" t="s">
        <v>1959</v>
      </c>
      <c r="C8" s="926">
        <f>'Antenski sustav'!F26</f>
        <v>0</v>
      </c>
      <c r="E8" s="964">
        <f>'Antenski sustav'!K26</f>
        <v>0</v>
      </c>
      <c r="F8" s="964"/>
      <c r="G8" s="964">
        <f>'Antenski sustav'!P26</f>
        <v>0</v>
      </c>
      <c r="H8" s="964"/>
      <c r="I8" s="964">
        <f>'Antenski sustav'!U26</f>
        <v>0</v>
      </c>
    </row>
    <row r="9" spans="1:9" ht="12.75" customHeight="1">
      <c r="A9" s="925"/>
      <c r="B9" s="923"/>
      <c r="C9" s="926"/>
      <c r="E9" s="964"/>
      <c r="F9" s="964"/>
      <c r="G9" s="964"/>
      <c r="H9" s="964"/>
      <c r="I9" s="964"/>
    </row>
    <row r="10" spans="1:9" ht="12.75" customHeight="1">
      <c r="A10" s="1021"/>
      <c r="B10" s="1022" t="s">
        <v>1265</v>
      </c>
      <c r="C10" s="1023">
        <f>SUM(C4:C8)</f>
        <v>0</v>
      </c>
      <c r="D10" s="1024"/>
      <c r="E10" s="1025">
        <f>SUM(E4:E8)</f>
        <v>0</v>
      </c>
      <c r="F10" s="1025"/>
      <c r="G10" s="1025">
        <f>SUM(G4:G8)</f>
        <v>0</v>
      </c>
      <c r="H10" s="1025"/>
      <c r="I10" s="1025">
        <f>SUM(I4:I8)</f>
        <v>0</v>
      </c>
    </row>
    <row r="11" spans="1:9" ht="12.75" customHeight="1"/>
    <row r="12" spans="1:9" ht="12.75" customHeight="1"/>
    <row r="13" spans="1:9" ht="12.75" customHeight="1"/>
    <row r="14" spans="1:9" ht="12.75" customHeight="1"/>
    <row r="15" spans="1:9" ht="12.75" customHeight="1"/>
    <row r="16" spans="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sheetData>
  <sheetProtection password="E4C2" sheet="1" objects="1" scenarios="1"/>
  <pageMargins left="0.78740157480314965" right="0.19685039370078741" top="0.62992125984251968" bottom="0.55118110236220474" header="0.31496062992125984" footer="0.27559055118110237"/>
  <pageSetup paperSize="9"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4">
    <tabColor rgb="FF00B0F0"/>
    <pageSetUpPr fitToPage="1"/>
  </sheetPr>
  <dimension ref="A27:K33"/>
  <sheetViews>
    <sheetView windowProtection="1" showGridLines="0" showZeros="0" view="pageBreakPreview" zoomScaleNormal="100" zoomScaleSheetLayoutView="100" zoomScalePageLayoutView="90" workbookViewId="0">
      <selection activeCell="F25" sqref="F25"/>
    </sheetView>
  </sheetViews>
  <sheetFormatPr defaultColWidth="9" defaultRowHeight="12.75"/>
  <cols>
    <col min="1" max="1" width="21.28515625" style="176" customWidth="1"/>
    <col min="2" max="2" width="40.7109375" style="275" customWidth="1"/>
    <col min="3" max="3" width="10.140625" style="176" customWidth="1"/>
    <col min="4" max="4" width="10.140625" style="179" customWidth="1"/>
    <col min="5" max="5" width="11.7109375" style="169" customWidth="1"/>
    <col min="6" max="6" width="3.7109375" style="322" customWidth="1"/>
    <col min="7" max="7" width="11.28515625" style="178" customWidth="1"/>
    <col min="8" max="8" width="3.7109375" style="178" customWidth="1"/>
    <col min="9" max="9" width="11.28515625" style="178" customWidth="1"/>
    <col min="10" max="10" width="3.7109375" style="178" customWidth="1"/>
    <col min="11" max="11" width="11.28515625" style="178" customWidth="1"/>
    <col min="12" max="16384" width="9" style="178"/>
  </cols>
  <sheetData>
    <row r="27" spans="1:11" s="1026" customFormat="1" ht="20.100000000000001" customHeight="1">
      <c r="A27" s="150"/>
      <c r="B27" s="339" t="s">
        <v>823</v>
      </c>
      <c r="C27" s="150"/>
      <c r="D27" s="151"/>
      <c r="E27" s="151" t="s">
        <v>1265</v>
      </c>
      <c r="F27" s="153"/>
      <c r="G27" s="931" t="s">
        <v>1990</v>
      </c>
      <c r="H27" s="933"/>
      <c r="I27" s="931" t="s">
        <v>1991</v>
      </c>
      <c r="J27" s="933"/>
      <c r="K27" s="931" t="s">
        <v>1992</v>
      </c>
    </row>
    <row r="28" spans="1:11" s="164" customFormat="1" ht="15" customHeight="1">
      <c r="A28" s="161"/>
      <c r="B28" s="930"/>
      <c r="C28" s="161"/>
      <c r="D28" s="153"/>
      <c r="E28" s="1176"/>
      <c r="F28" s="1176"/>
      <c r="G28" s="157"/>
      <c r="H28" s="157"/>
      <c r="I28" s="157"/>
      <c r="J28" s="157"/>
      <c r="K28" s="157"/>
    </row>
    <row r="29" spans="1:11" s="164" customFormat="1" ht="15" customHeight="1">
      <c r="A29" s="161"/>
      <c r="B29" s="930" t="s">
        <v>1960</v>
      </c>
      <c r="C29" s="161"/>
      <c r="D29" s="153"/>
      <c r="E29" s="157">
        <f>itoprema</f>
        <v>0</v>
      </c>
      <c r="F29" s="157"/>
      <c r="G29" s="1027">
        <f>'IT Rekapitulacija'!E10</f>
        <v>0</v>
      </c>
      <c r="H29" s="157"/>
      <c r="I29" s="157">
        <f>'IT Rekapitulacija'!G10</f>
        <v>0</v>
      </c>
      <c r="J29" s="157"/>
      <c r="K29" s="157">
        <f>'IT Rekapitulacija'!I10</f>
        <v>0</v>
      </c>
    </row>
    <row r="30" spans="1:11" s="164" customFormat="1" ht="15" customHeight="1">
      <c r="A30" s="161"/>
      <c r="B30" s="930" t="s">
        <v>1961</v>
      </c>
      <c r="C30" s="161"/>
      <c r="D30" s="153"/>
      <c r="E30" s="157"/>
      <c r="F30" s="157"/>
      <c r="G30" s="157">
        <v>0</v>
      </c>
      <c r="H30" s="157"/>
      <c r="I30" s="157">
        <v>0</v>
      </c>
      <c r="J30" s="157"/>
      <c r="K30" s="157"/>
    </row>
    <row r="31" spans="1:11" s="164" customFormat="1" ht="15" customHeight="1">
      <c r="A31" s="161"/>
      <c r="B31" s="930" t="s">
        <v>1962</v>
      </c>
      <c r="C31" s="161"/>
      <c r="D31" s="153"/>
      <c r="E31" s="157"/>
      <c r="F31" s="157"/>
      <c r="G31" s="157"/>
      <c r="H31" s="157"/>
      <c r="I31" s="157"/>
      <c r="J31" s="157"/>
      <c r="K31" s="157"/>
    </row>
    <row r="32" spans="1:11" s="164" customFormat="1" ht="15" customHeight="1">
      <c r="A32" s="161"/>
      <c r="B32" s="930"/>
      <c r="C32" s="161"/>
      <c r="D32" s="153"/>
      <c r="E32" s="157"/>
      <c r="F32" s="157"/>
      <c r="G32" s="157"/>
      <c r="H32" s="157"/>
      <c r="I32" s="157"/>
      <c r="J32" s="157"/>
      <c r="K32" s="157"/>
    </row>
    <row r="33" spans="1:11" s="1026" customFormat="1" ht="20.100000000000001" customHeight="1">
      <c r="A33" s="150"/>
      <c r="B33" s="1177" t="s">
        <v>661</v>
      </c>
      <c r="C33" s="1177"/>
      <c r="D33" s="151"/>
      <c r="E33" s="166">
        <f>SUM(E29:F32)</f>
        <v>0</v>
      </c>
      <c r="F33" s="157"/>
      <c r="G33" s="166">
        <f>SUM(G29:G31)</f>
        <v>0</v>
      </c>
      <c r="H33" s="1028"/>
      <c r="I33" s="166">
        <f>SUM(I29:I31)</f>
        <v>0</v>
      </c>
      <c r="J33" s="1028"/>
      <c r="K33" s="166">
        <f>SUM(K29:K31)</f>
        <v>0</v>
      </c>
    </row>
  </sheetData>
  <sheetProtection password="E4C2" sheet="1" objects="1" scenarios="1"/>
  <mergeCells count="2">
    <mergeCell ref="E28:F28"/>
    <mergeCell ref="B33:C33"/>
  </mergeCells>
  <pageMargins left="0.78740157480314965" right="0.19685039370078741" top="0.62992125984251968" bottom="0.55118110236220474" header="0.31496062992125984" footer="0.27559055118110237"/>
  <pageSetup paperSize="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8">
    <tabColor rgb="FF00B0F0"/>
    <pageSetUpPr fitToPage="1"/>
  </sheetPr>
  <dimension ref="A8:T22"/>
  <sheetViews>
    <sheetView windowProtection="1" showGridLines="0" showZeros="0" view="pageBreakPreview" zoomScaleNormal="100" zoomScaleSheetLayoutView="100" zoomScalePageLayoutView="90" workbookViewId="0">
      <selection activeCell="A19" sqref="A19:XFD19"/>
    </sheetView>
  </sheetViews>
  <sheetFormatPr defaultColWidth="9" defaultRowHeight="12.75"/>
  <cols>
    <col min="1" max="1" width="16.28515625" style="167" customWidth="1"/>
    <col min="2" max="2" width="40.7109375" style="168" customWidth="1"/>
    <col min="3" max="3" width="18.42578125" style="169" customWidth="1"/>
    <col min="4" max="4" width="3.140625" style="170" customWidth="1"/>
    <col min="5" max="5" width="18.28515625" style="171" customWidth="1"/>
    <col min="6" max="6" width="2.85546875" style="172" customWidth="1"/>
    <col min="7" max="7" width="19" style="172" customWidth="1"/>
    <col min="8" max="8" width="2.85546875" style="172" customWidth="1"/>
    <col min="9" max="9" width="19" style="172" customWidth="1"/>
    <col min="10" max="10" width="4.140625" style="172" customWidth="1"/>
    <col min="11" max="11" width="13.140625" style="172" customWidth="1"/>
    <col min="12" max="12" width="2.28515625" style="172" customWidth="1"/>
    <col min="13" max="13" width="14.140625" style="172" customWidth="1"/>
    <col min="14" max="14" width="9" style="172"/>
    <col min="15" max="15" width="2.140625" style="172" customWidth="1"/>
    <col min="16" max="16" width="10.140625" style="172" bestFit="1" customWidth="1"/>
    <col min="17" max="17" width="2.140625" style="172" customWidth="1"/>
    <col min="18" max="18" width="9.85546875" style="172" customWidth="1"/>
    <col min="19" max="19" width="4.28515625" style="172" customWidth="1"/>
    <col min="20" max="20" width="12.28515625" style="172" customWidth="1"/>
    <col min="21" max="16384" width="9" style="172"/>
  </cols>
  <sheetData>
    <row r="8" spans="1:13" s="154" customFormat="1" ht="20.100000000000001" customHeight="1">
      <c r="A8" s="1048"/>
      <c r="B8" s="1049" t="s">
        <v>2071</v>
      </c>
      <c r="C8" s="1050"/>
      <c r="D8" s="152"/>
      <c r="E8" s="1050" t="s">
        <v>1990</v>
      </c>
      <c r="F8" s="153"/>
      <c r="G8" s="1050" t="s">
        <v>1991</v>
      </c>
      <c r="H8" s="153"/>
      <c r="I8" s="1050" t="s">
        <v>1992</v>
      </c>
    </row>
    <row r="9" spans="1:13" s="160" customFormat="1" ht="15" customHeight="1">
      <c r="A9" s="155"/>
      <c r="B9" s="156"/>
      <c r="C9" s="157"/>
      <c r="D9" s="158"/>
      <c r="E9" s="159"/>
      <c r="F9" s="159"/>
      <c r="G9" s="159"/>
      <c r="H9" s="159"/>
      <c r="I9" s="159"/>
    </row>
    <row r="10" spans="1:13" s="164" customFormat="1" ht="15" customHeight="1">
      <c r="A10" s="161"/>
      <c r="B10" s="162" t="s">
        <v>698</v>
      </c>
      <c r="C10" s="157">
        <f>SUM(E10,G10,I10)</f>
        <v>0</v>
      </c>
      <c r="D10" s="163"/>
      <c r="E10" s="157">
        <f>'Rekapitulacija 1'!H23</f>
        <v>0</v>
      </c>
      <c r="F10" s="157"/>
      <c r="G10" s="157">
        <f>'Rekapitulacija 1'!J23</f>
        <v>0</v>
      </c>
      <c r="H10" s="157"/>
      <c r="I10" s="157">
        <f>'Rekapitulacija 1'!L23</f>
        <v>0</v>
      </c>
      <c r="M10" s="157"/>
    </row>
    <row r="11" spans="1:13" s="164" customFormat="1" ht="15" customHeight="1">
      <c r="A11" s="161"/>
      <c r="B11" s="162" t="s">
        <v>699</v>
      </c>
      <c r="C11" s="157">
        <f t="shared" ref="C11:C16" si="0">SUM(E11,G11,I11)</f>
        <v>0</v>
      </c>
      <c r="D11" s="163"/>
      <c r="E11" s="157">
        <f>'Rekapitulacija 2'!E22</f>
        <v>0</v>
      </c>
      <c r="F11" s="157"/>
      <c r="G11" s="157">
        <f>'Rekapitulacija 2'!G22</f>
        <v>0</v>
      </c>
      <c r="H11" s="157"/>
      <c r="I11" s="157">
        <f>'Rekapitulacija 2'!I22</f>
        <v>0</v>
      </c>
      <c r="M11" s="157"/>
    </row>
    <row r="12" spans="1:13" s="164" customFormat="1" ht="15" customHeight="1">
      <c r="A12" s="161"/>
      <c r="B12" s="162" t="s">
        <v>1250</v>
      </c>
      <c r="C12" s="157">
        <f t="shared" si="0"/>
        <v>0</v>
      </c>
      <c r="D12" s="163"/>
      <c r="E12" s="157">
        <f>'Rekapitulacija elektro radova'!G18</f>
        <v>0</v>
      </c>
      <c r="F12" s="157"/>
      <c r="G12" s="157">
        <f>'Rekapitulacija elektro radova'!I18</f>
        <v>0</v>
      </c>
      <c r="H12" s="157"/>
      <c r="I12" s="157">
        <f>'Rekapitulacija elektro radova'!K18</f>
        <v>0</v>
      </c>
      <c r="M12" s="157"/>
    </row>
    <row r="13" spans="1:13" s="164" customFormat="1" ht="15" customHeight="1">
      <c r="A13" s="161"/>
      <c r="B13" s="162" t="s">
        <v>1268</v>
      </c>
      <c r="C13" s="157">
        <f t="shared" si="0"/>
        <v>0</v>
      </c>
      <c r="D13" s="163"/>
      <c r="E13" s="157">
        <f>Vatrodojava!K63</f>
        <v>0</v>
      </c>
      <c r="F13" s="157"/>
      <c r="G13" s="157">
        <f>Vatrodojava!P63</f>
        <v>0</v>
      </c>
      <c r="H13" s="157"/>
      <c r="I13" s="157">
        <f>Vatrodojava!U63</f>
        <v>0</v>
      </c>
      <c r="M13" s="157"/>
    </row>
    <row r="14" spans="1:13" s="164" customFormat="1" ht="15" customHeight="1">
      <c r="A14" s="161"/>
      <c r="B14" s="162" t="s">
        <v>1904</v>
      </c>
      <c r="C14" s="157">
        <f t="shared" si="0"/>
        <v>0</v>
      </c>
      <c r="D14" s="163"/>
      <c r="E14" s="157">
        <f>Plin!K137</f>
        <v>0</v>
      </c>
      <c r="F14" s="157"/>
      <c r="G14" s="157">
        <f>Plin!P137</f>
        <v>0</v>
      </c>
      <c r="H14" s="157"/>
      <c r="I14" s="157">
        <f>Plin!U137</f>
        <v>0</v>
      </c>
      <c r="M14" s="157"/>
    </row>
    <row r="15" spans="1:13" s="164" customFormat="1" ht="15" customHeight="1">
      <c r="A15" s="161"/>
      <c r="B15" s="162" t="s">
        <v>1905</v>
      </c>
      <c r="C15" s="157">
        <f t="shared" si="0"/>
        <v>0</v>
      </c>
      <c r="D15" s="163"/>
      <c r="E15" s="157">
        <f>ViK!L125</f>
        <v>0</v>
      </c>
      <c r="F15" s="157"/>
      <c r="G15" s="157">
        <f>ViK!Q125</f>
        <v>0</v>
      </c>
      <c r="H15" s="157"/>
      <c r="I15" s="157">
        <f>ViK!V125</f>
        <v>0</v>
      </c>
      <c r="M15" s="157"/>
    </row>
    <row r="16" spans="1:13" s="164" customFormat="1" ht="15" customHeight="1">
      <c r="A16" s="161"/>
      <c r="B16" s="162" t="s">
        <v>1906</v>
      </c>
      <c r="C16" s="157">
        <f t="shared" si="0"/>
        <v>0</v>
      </c>
      <c r="D16" s="163"/>
      <c r="E16" s="157">
        <f>'Rekapitulacija oprema'!G33</f>
        <v>0</v>
      </c>
      <c r="F16" s="157"/>
      <c r="G16" s="157">
        <f>'Rekapitulacija oprema'!I33</f>
        <v>0</v>
      </c>
      <c r="H16" s="157"/>
      <c r="I16" s="157">
        <f>'Rekapitulacija oprema'!K33</f>
        <v>0</v>
      </c>
      <c r="M16" s="157"/>
    </row>
    <row r="17" spans="1:20" s="164" customFormat="1" ht="18.75" customHeight="1">
      <c r="A17" s="1049"/>
      <c r="B17" s="1049" t="s">
        <v>629</v>
      </c>
      <c r="C17" s="1047">
        <f>SUM(C10:C16)</f>
        <v>0</v>
      </c>
      <c r="D17" s="163"/>
      <c r="E17" s="1047">
        <f>SUM(E10:E16)</f>
        <v>0</v>
      </c>
      <c r="F17" s="157"/>
      <c r="G17" s="1047">
        <f>SUM(G10:G16)</f>
        <v>0</v>
      </c>
      <c r="H17" s="157"/>
      <c r="I17" s="1047">
        <f>SUM(I10:I16)</f>
        <v>0</v>
      </c>
      <c r="M17" s="157"/>
    </row>
    <row r="18" spans="1:20" ht="7.5" customHeight="1"/>
    <row r="19" spans="1:20" s="178" customFormat="1">
      <c r="A19" s="176"/>
      <c r="B19" s="1046" t="s">
        <v>2184</v>
      </c>
      <c r="C19" s="1045">
        <f>C17*25%</f>
        <v>0</v>
      </c>
      <c r="D19" s="169"/>
      <c r="E19" s="1045">
        <f>E17*25%</f>
        <v>0</v>
      </c>
      <c r="F19" s="169"/>
      <c r="G19" s="1045">
        <f>G17*25%</f>
        <v>0</v>
      </c>
      <c r="H19" s="169"/>
      <c r="I19" s="1045">
        <f>I17*25%</f>
        <v>0</v>
      </c>
    </row>
    <row r="20" spans="1:20" s="178" customFormat="1" ht="7.5" customHeight="1">
      <c r="A20" s="176"/>
      <c r="B20" s="275"/>
      <c r="C20" s="169"/>
      <c r="D20" s="174"/>
      <c r="E20" s="182"/>
    </row>
    <row r="21" spans="1:20" s="1026" customFormat="1" ht="31.5" customHeight="1">
      <c r="A21" s="1048"/>
      <c r="B21" s="1051" t="s">
        <v>2185</v>
      </c>
      <c r="C21" s="1050">
        <f>SUM(C17,C19)</f>
        <v>0</v>
      </c>
      <c r="D21" s="169"/>
      <c r="E21" s="1050">
        <f>SUM(E17,E19)</f>
        <v>0</v>
      </c>
      <c r="F21" s="169"/>
      <c r="G21" s="1050">
        <f>SUM(G17,G19)</f>
        <v>0</v>
      </c>
      <c r="H21" s="169"/>
      <c r="I21" s="1050">
        <f>SUM(I17,I19)</f>
        <v>0</v>
      </c>
      <c r="T21" s="1028"/>
    </row>
    <row r="22" spans="1:20" ht="25.5" customHeight="1">
      <c r="B22" s="172"/>
      <c r="C22" s="172"/>
      <c r="D22" s="172"/>
      <c r="E22" s="172"/>
    </row>
  </sheetData>
  <sheetProtection password="E4C2" sheet="1" objects="1" scenarios="1"/>
  <pageMargins left="0.78740157480314965" right="0.19685039370078741" top="0.62992125984251968" bottom="0.55118110236220474" header="0.31496062992125984" footer="0.27559055118110237"/>
  <pageSetup paperSize="9" scale="99"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B0F0"/>
    <pageSetUpPr fitToPage="1"/>
  </sheetPr>
  <dimension ref="A1:U109"/>
  <sheetViews>
    <sheetView windowProtection="1" showZeros="0" zoomScaleNormal="100" zoomScaleSheetLayoutView="100" zoomScalePageLayoutView="90" workbookViewId="0">
      <pane xSplit="1" ySplit="3" topLeftCell="B25"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379" customWidth="1"/>
    <col min="2" max="2" width="42.42578125" style="528" customWidth="1"/>
    <col min="3" max="3" width="10.140625" style="385" customWidth="1"/>
    <col min="4" max="4" width="10.140625" style="381" customWidth="1"/>
    <col min="5" max="5" width="10.7109375" style="382" customWidth="1"/>
    <col min="6" max="6" width="14.28515625" style="381" customWidth="1"/>
    <col min="7" max="7" width="3.7109375" style="177" customWidth="1"/>
    <col min="8" max="8" width="10.140625" style="385" customWidth="1"/>
    <col min="9" max="9" width="10.140625" style="381" customWidth="1"/>
    <col min="10" max="10" width="10.7109375" style="382" customWidth="1"/>
    <col min="11" max="11" width="14.28515625" style="381" customWidth="1"/>
    <col min="12" max="12" width="3.7109375" style="177" customWidth="1"/>
    <col min="13" max="13" width="10.140625" style="385" customWidth="1"/>
    <col min="14" max="14" width="10.140625" style="381" customWidth="1"/>
    <col min="15" max="15" width="10.7109375" style="382" customWidth="1"/>
    <col min="16" max="16" width="14.28515625" style="381" customWidth="1"/>
    <col min="17" max="17" width="3.7109375" style="177" customWidth="1"/>
    <col min="18" max="18" width="10.140625" style="385" customWidth="1"/>
    <col min="19" max="19" width="10.140625" style="381" customWidth="1"/>
    <col min="20" max="20" width="10.7109375" style="382" customWidth="1"/>
    <col min="21" max="21" width="14.28515625" style="381" customWidth="1"/>
    <col min="22" max="16384" width="9" style="177"/>
  </cols>
  <sheetData>
    <row r="1" spans="1:21" ht="18.75" customHeight="1">
      <c r="C1" s="1142" t="s">
        <v>1265</v>
      </c>
      <c r="D1" s="1142"/>
      <c r="E1" s="1142"/>
      <c r="F1" s="1142"/>
      <c r="H1" s="1143" t="s">
        <v>1990</v>
      </c>
      <c r="I1" s="1143"/>
      <c r="J1" s="1143"/>
      <c r="K1" s="1143"/>
      <c r="M1" s="1143" t="s">
        <v>1991</v>
      </c>
      <c r="N1" s="1143"/>
      <c r="O1" s="1143"/>
      <c r="P1" s="1143"/>
      <c r="R1" s="1143" t="s">
        <v>1992</v>
      </c>
      <c r="S1" s="1143"/>
      <c r="T1" s="1143"/>
      <c r="U1" s="1143"/>
    </row>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439" customFormat="1">
      <c r="A4" s="373"/>
      <c r="B4" s="278"/>
      <c r="C4" s="400"/>
      <c r="D4" s="283"/>
      <c r="E4" s="460"/>
      <c r="F4" s="460"/>
      <c r="H4" s="400"/>
      <c r="I4" s="283"/>
      <c r="J4" s="460"/>
      <c r="K4" s="460"/>
      <c r="M4" s="400"/>
      <c r="N4" s="283"/>
      <c r="O4" s="460"/>
      <c r="P4" s="460"/>
      <c r="R4" s="400"/>
      <c r="S4" s="283"/>
      <c r="T4" s="460"/>
      <c r="U4" s="460"/>
    </row>
    <row r="5" spans="1:21" s="596" customFormat="1" ht="20.100000000000001" customHeight="1">
      <c r="A5" s="1032" t="s">
        <v>675</v>
      </c>
      <c r="B5" s="472" t="s">
        <v>6</v>
      </c>
    </row>
    <row r="6" spans="1:21" s="439" customFormat="1" ht="13.15" customHeight="1">
      <c r="A6" s="373"/>
      <c r="B6" s="278"/>
      <c r="C6" s="374"/>
      <c r="D6" s="370"/>
      <c r="E6" s="371"/>
      <c r="F6" s="370"/>
      <c r="H6" s="374"/>
      <c r="I6" s="370"/>
      <c r="J6" s="371"/>
      <c r="K6" s="370"/>
      <c r="M6" s="374"/>
      <c r="N6" s="370"/>
      <c r="O6" s="371"/>
      <c r="P6" s="370"/>
      <c r="R6" s="374"/>
      <c r="S6" s="370"/>
      <c r="T6" s="371"/>
      <c r="U6" s="370"/>
    </row>
    <row r="7" spans="1:21" s="439" customFormat="1">
      <c r="A7" s="373"/>
      <c r="B7" s="368" t="s">
        <v>43</v>
      </c>
      <c r="C7" s="374"/>
      <c r="D7" s="370"/>
      <c r="E7" s="371"/>
      <c r="F7" s="370"/>
      <c r="H7" s="374"/>
      <c r="I7" s="370"/>
      <c r="J7" s="371"/>
      <c r="K7" s="370"/>
      <c r="M7" s="374"/>
      <c r="N7" s="370"/>
      <c r="O7" s="371"/>
      <c r="P7" s="370"/>
      <c r="R7" s="374"/>
      <c r="S7" s="370"/>
      <c r="T7" s="371"/>
      <c r="U7" s="370"/>
    </row>
    <row r="8" spans="1:21" s="439" customFormat="1" ht="29.25" customHeight="1">
      <c r="A8" s="373"/>
      <c r="B8" s="278" t="s">
        <v>7</v>
      </c>
      <c r="C8" s="376"/>
      <c r="D8" s="474"/>
      <c r="E8" s="295"/>
      <c r="F8" s="474"/>
      <c r="H8" s="376"/>
      <c r="I8" s="474"/>
      <c r="J8" s="295"/>
      <c r="K8" s="474"/>
      <c r="M8" s="376"/>
      <c r="N8" s="474"/>
      <c r="O8" s="295"/>
      <c r="P8" s="474"/>
      <c r="R8" s="376"/>
      <c r="S8" s="474"/>
      <c r="T8" s="295"/>
      <c r="U8" s="474"/>
    </row>
    <row r="9" spans="1:21" s="439" customFormat="1" ht="97.5" customHeight="1">
      <c r="A9" s="373"/>
      <c r="B9" s="278" t="s">
        <v>19</v>
      </c>
      <c r="C9" s="376"/>
      <c r="D9" s="474"/>
      <c r="E9" s="295"/>
      <c r="F9" s="474"/>
      <c r="H9" s="376"/>
      <c r="I9" s="474"/>
      <c r="J9" s="295"/>
      <c r="K9" s="474"/>
      <c r="M9" s="376"/>
      <c r="N9" s="474"/>
      <c r="O9" s="295"/>
      <c r="P9" s="474"/>
      <c r="R9" s="376"/>
      <c r="S9" s="474"/>
      <c r="T9" s="295"/>
      <c r="U9" s="474"/>
    </row>
    <row r="10" spans="1:21" s="439" customFormat="1" ht="13.5" customHeight="1">
      <c r="A10" s="373"/>
      <c r="B10" s="278" t="s">
        <v>11</v>
      </c>
      <c r="C10" s="376"/>
      <c r="D10" s="376"/>
      <c r="E10" s="376"/>
      <c r="F10" s="278"/>
      <c r="H10" s="376"/>
      <c r="I10" s="376"/>
      <c r="J10" s="376"/>
      <c r="K10" s="278"/>
      <c r="M10" s="376"/>
      <c r="N10" s="376"/>
      <c r="O10" s="376"/>
      <c r="P10" s="278"/>
      <c r="R10" s="376"/>
      <c r="S10" s="376"/>
      <c r="T10" s="376"/>
      <c r="U10" s="278"/>
    </row>
    <row r="11" spans="1:21" s="439" customFormat="1" ht="84" customHeight="1">
      <c r="A11" s="373"/>
      <c r="B11" s="278" t="s">
        <v>8</v>
      </c>
      <c r="C11" s="376"/>
      <c r="D11" s="474"/>
      <c r="E11" s="295"/>
      <c r="F11" s="474"/>
      <c r="H11" s="376"/>
      <c r="I11" s="474"/>
      <c r="J11" s="295"/>
      <c r="K11" s="474"/>
      <c r="M11" s="376"/>
      <c r="N11" s="474"/>
      <c r="O11" s="295"/>
      <c r="P11" s="474"/>
      <c r="R11" s="376"/>
      <c r="S11" s="474"/>
      <c r="T11" s="295"/>
      <c r="U11" s="474"/>
    </row>
    <row r="12" spans="1:21" s="439" customFormat="1" ht="15" customHeight="1">
      <c r="A12" s="373"/>
      <c r="B12" s="278" t="s">
        <v>12</v>
      </c>
      <c r="C12" s="376"/>
      <c r="D12" s="376"/>
      <c r="E12" s="376"/>
      <c r="F12" s="278"/>
      <c r="H12" s="376"/>
      <c r="I12" s="376"/>
      <c r="J12" s="376"/>
      <c r="K12" s="278"/>
      <c r="M12" s="376"/>
      <c r="N12" s="376"/>
      <c r="O12" s="376"/>
      <c r="P12" s="278"/>
      <c r="R12" s="376"/>
      <c r="S12" s="376"/>
      <c r="T12" s="376"/>
      <c r="U12" s="278"/>
    </row>
    <row r="13" spans="1:21" s="439" customFormat="1" ht="148.5" customHeight="1">
      <c r="A13" s="373"/>
      <c r="B13" s="278" t="s">
        <v>9</v>
      </c>
      <c r="C13" s="376"/>
      <c r="D13" s="474"/>
      <c r="E13" s="295"/>
      <c r="F13" s="474"/>
      <c r="H13" s="376"/>
      <c r="I13" s="474"/>
      <c r="J13" s="295"/>
      <c r="K13" s="474"/>
      <c r="M13" s="376"/>
      <c r="N13" s="474"/>
      <c r="O13" s="295"/>
      <c r="P13" s="474"/>
      <c r="R13" s="376"/>
      <c r="S13" s="474"/>
      <c r="T13" s="295"/>
      <c r="U13" s="474"/>
    </row>
    <row r="14" spans="1:21" s="439" customFormat="1" ht="13.15" customHeight="1">
      <c r="A14" s="373"/>
      <c r="B14" s="278" t="s">
        <v>13</v>
      </c>
      <c r="C14" s="376"/>
      <c r="D14" s="376"/>
      <c r="E14" s="376"/>
      <c r="F14" s="278"/>
      <c r="H14" s="376"/>
      <c r="I14" s="376"/>
      <c r="J14" s="376"/>
      <c r="K14" s="278"/>
      <c r="M14" s="376"/>
      <c r="N14" s="376"/>
      <c r="O14" s="376"/>
      <c r="P14" s="278"/>
      <c r="R14" s="376"/>
      <c r="S14" s="376"/>
      <c r="T14" s="376"/>
      <c r="U14" s="278"/>
    </row>
    <row r="15" spans="1:21" s="439" customFormat="1" ht="149.25" customHeight="1">
      <c r="A15" s="373"/>
      <c r="B15" s="278" t="s">
        <v>18</v>
      </c>
      <c r="C15" s="376"/>
      <c r="D15" s="474"/>
      <c r="E15" s="295"/>
      <c r="F15" s="474"/>
      <c r="H15" s="376"/>
      <c r="I15" s="474"/>
      <c r="J15" s="295"/>
      <c r="K15" s="474"/>
      <c r="M15" s="376"/>
      <c r="N15" s="474"/>
      <c r="O15" s="295"/>
      <c r="P15" s="474"/>
      <c r="R15" s="376"/>
      <c r="S15" s="474"/>
      <c r="T15" s="295"/>
      <c r="U15" s="474"/>
    </row>
    <row r="16" spans="1:21" s="439" customFormat="1" ht="81.75" customHeight="1">
      <c r="A16" s="373"/>
      <c r="B16" s="278" t="s">
        <v>23</v>
      </c>
      <c r="C16" s="376"/>
      <c r="D16" s="474"/>
      <c r="E16" s="295"/>
      <c r="F16" s="474"/>
      <c r="H16" s="376"/>
      <c r="I16" s="474"/>
      <c r="J16" s="295"/>
      <c r="K16" s="474"/>
      <c r="M16" s="376"/>
      <c r="N16" s="474"/>
      <c r="O16" s="295"/>
      <c r="P16" s="474"/>
      <c r="R16" s="376"/>
      <c r="S16" s="474"/>
      <c r="T16" s="295"/>
      <c r="U16" s="474"/>
    </row>
    <row r="17" spans="1:21" s="439" customFormat="1" ht="191.25" customHeight="1">
      <c r="A17" s="373"/>
      <c r="B17" s="278" t="s">
        <v>20</v>
      </c>
      <c r="C17" s="376"/>
      <c r="D17" s="474"/>
      <c r="E17" s="295"/>
      <c r="F17" s="474"/>
      <c r="H17" s="376"/>
      <c r="I17" s="474"/>
      <c r="J17" s="295"/>
      <c r="K17" s="474"/>
      <c r="M17" s="376"/>
      <c r="N17" s="474"/>
      <c r="O17" s="295"/>
      <c r="P17" s="474"/>
      <c r="R17" s="376"/>
      <c r="S17" s="474"/>
      <c r="T17" s="295"/>
      <c r="U17" s="474"/>
    </row>
    <row r="18" spans="1:21" s="439" customFormat="1" ht="13.5" customHeight="1">
      <c r="A18" s="373"/>
      <c r="B18" s="278" t="s">
        <v>14</v>
      </c>
      <c r="C18" s="376"/>
      <c r="D18" s="376"/>
      <c r="E18" s="376"/>
      <c r="F18" s="278"/>
      <c r="H18" s="376"/>
      <c r="I18" s="376"/>
      <c r="J18" s="376"/>
      <c r="K18" s="278"/>
      <c r="M18" s="376"/>
      <c r="N18" s="376"/>
      <c r="O18" s="376"/>
      <c r="P18" s="278"/>
      <c r="R18" s="376"/>
      <c r="S18" s="376"/>
      <c r="T18" s="376"/>
      <c r="U18" s="278"/>
    </row>
    <row r="19" spans="1:21" s="439" customFormat="1" ht="256.5" customHeight="1">
      <c r="A19" s="373"/>
      <c r="B19" s="278" t="s">
        <v>15</v>
      </c>
      <c r="C19" s="376"/>
      <c r="D19" s="474"/>
      <c r="E19" s="295"/>
      <c r="F19" s="474"/>
      <c r="H19" s="376"/>
      <c r="I19" s="474"/>
      <c r="J19" s="295"/>
      <c r="K19" s="474"/>
      <c r="M19" s="376"/>
      <c r="N19" s="474"/>
      <c r="O19" s="295"/>
      <c r="P19" s="474"/>
      <c r="R19" s="376"/>
      <c r="S19" s="474"/>
      <c r="T19" s="295"/>
      <c r="U19" s="474"/>
    </row>
    <row r="20" spans="1:21" s="439" customFormat="1" ht="13.15" customHeight="1">
      <c r="A20" s="373"/>
      <c r="B20" s="278" t="s">
        <v>16</v>
      </c>
      <c r="C20" s="376"/>
      <c r="D20" s="376"/>
      <c r="E20" s="376"/>
      <c r="F20" s="278"/>
      <c r="H20" s="376"/>
      <c r="I20" s="376"/>
      <c r="J20" s="376"/>
      <c r="K20" s="278"/>
      <c r="M20" s="376"/>
      <c r="N20" s="376"/>
      <c r="O20" s="376"/>
      <c r="P20" s="278"/>
      <c r="R20" s="376"/>
      <c r="S20" s="376"/>
      <c r="T20" s="376"/>
      <c r="U20" s="278"/>
    </row>
    <row r="21" spans="1:21" s="439" customFormat="1" ht="141.75" customHeight="1">
      <c r="A21" s="373"/>
      <c r="B21" s="278" t="s">
        <v>50</v>
      </c>
      <c r="C21" s="376"/>
      <c r="D21" s="474"/>
      <c r="E21" s="295"/>
      <c r="F21" s="474"/>
      <c r="H21" s="376"/>
      <c r="I21" s="474"/>
      <c r="J21" s="295"/>
      <c r="K21" s="474"/>
      <c r="M21" s="376"/>
      <c r="N21" s="474"/>
      <c r="O21" s="295"/>
      <c r="P21" s="474"/>
      <c r="R21" s="376"/>
      <c r="S21" s="474"/>
      <c r="T21" s="295"/>
      <c r="U21" s="474"/>
    </row>
    <row r="22" spans="1:21" s="439" customFormat="1" ht="95.25" customHeight="1">
      <c r="A22" s="373"/>
      <c r="B22" s="278" t="s">
        <v>51</v>
      </c>
      <c r="C22" s="376"/>
      <c r="D22" s="474"/>
      <c r="E22" s="295"/>
      <c r="F22" s="474"/>
      <c r="H22" s="376"/>
      <c r="I22" s="474"/>
      <c r="J22" s="295"/>
      <c r="K22" s="474"/>
      <c r="M22" s="376"/>
      <c r="N22" s="474"/>
      <c r="O22" s="295"/>
      <c r="P22" s="474"/>
      <c r="R22" s="376"/>
      <c r="S22" s="474"/>
      <c r="T22" s="295"/>
      <c r="U22" s="474"/>
    </row>
    <row r="23" spans="1:21" s="439" customFormat="1" ht="99" customHeight="1">
      <c r="A23" s="373"/>
      <c r="B23" s="278" t="s">
        <v>52</v>
      </c>
      <c r="C23" s="376"/>
      <c r="D23" s="474"/>
      <c r="E23" s="295"/>
      <c r="F23" s="474"/>
      <c r="H23" s="376"/>
      <c r="I23" s="474"/>
      <c r="J23" s="295"/>
      <c r="K23" s="474"/>
      <c r="M23" s="376"/>
      <c r="N23" s="474"/>
      <c r="O23" s="295"/>
      <c r="P23" s="474"/>
      <c r="R23" s="376"/>
      <c r="S23" s="474"/>
      <c r="T23" s="295"/>
      <c r="U23" s="474"/>
    </row>
    <row r="24" spans="1:21" s="439" customFormat="1" ht="13.15" customHeight="1">
      <c r="A24" s="373"/>
      <c r="B24" s="278" t="s">
        <v>17</v>
      </c>
      <c r="C24" s="376"/>
      <c r="D24" s="376"/>
      <c r="E24" s="376"/>
      <c r="F24" s="278"/>
      <c r="H24" s="376"/>
      <c r="I24" s="376"/>
      <c r="J24" s="376"/>
      <c r="K24" s="278"/>
      <c r="M24" s="376"/>
      <c r="N24" s="376"/>
      <c r="O24" s="376"/>
      <c r="P24" s="278"/>
      <c r="R24" s="376"/>
      <c r="S24" s="376"/>
      <c r="T24" s="376"/>
      <c r="U24" s="278"/>
    </row>
    <row r="25" spans="1:21" s="439" customFormat="1" ht="82.5" customHeight="1">
      <c r="A25" s="373"/>
      <c r="B25" s="278" t="s">
        <v>10</v>
      </c>
      <c r="C25" s="376"/>
      <c r="E25" s="295"/>
      <c r="F25" s="474"/>
      <c r="H25" s="376"/>
      <c r="J25" s="295"/>
      <c r="K25" s="474"/>
      <c r="M25" s="376"/>
      <c r="O25" s="295"/>
      <c r="P25" s="474"/>
      <c r="R25" s="376"/>
      <c r="T25" s="295"/>
      <c r="U25" s="474"/>
    </row>
    <row r="26" spans="1:21" ht="13.15" customHeight="1">
      <c r="B26" s="278" t="s">
        <v>657</v>
      </c>
      <c r="C26" s="376"/>
      <c r="D26" s="376"/>
      <c r="E26" s="376"/>
      <c r="F26" s="278"/>
      <c r="H26" s="376"/>
      <c r="I26" s="376"/>
      <c r="J26" s="376"/>
      <c r="K26" s="278"/>
      <c r="M26" s="376"/>
      <c r="N26" s="376"/>
      <c r="O26" s="376"/>
      <c r="P26" s="278"/>
      <c r="R26" s="376"/>
      <c r="S26" s="376"/>
      <c r="T26" s="376"/>
      <c r="U26" s="278"/>
    </row>
    <row r="27" spans="1:21" ht="44.25" customHeight="1">
      <c r="B27" s="278" t="s">
        <v>2073</v>
      </c>
      <c r="C27" s="376"/>
      <c r="D27" s="474"/>
      <c r="E27" s="295"/>
      <c r="F27" s="474"/>
      <c r="H27" s="376"/>
      <c r="I27" s="474"/>
      <c r="J27" s="295"/>
      <c r="K27" s="474"/>
      <c r="M27" s="376"/>
      <c r="N27" s="474"/>
      <c r="O27" s="295"/>
      <c r="P27" s="474"/>
      <c r="R27" s="376"/>
      <c r="S27" s="474"/>
      <c r="T27" s="295"/>
      <c r="U27" s="474"/>
    </row>
    <row r="28" spans="1:21" ht="13.15" customHeight="1">
      <c r="B28" s="278"/>
      <c r="C28" s="376"/>
      <c r="D28" s="474"/>
      <c r="E28" s="295"/>
      <c r="F28" s="474"/>
      <c r="H28" s="376"/>
      <c r="I28" s="474"/>
      <c r="J28" s="295"/>
      <c r="K28" s="474"/>
      <c r="M28" s="376"/>
      <c r="N28" s="474"/>
      <c r="O28" s="295"/>
      <c r="P28" s="474"/>
      <c r="R28" s="376"/>
      <c r="S28" s="474"/>
      <c r="T28" s="295"/>
      <c r="U28" s="474"/>
    </row>
    <row r="29" spans="1:21" s="439" customFormat="1" ht="87" customHeight="1">
      <c r="A29" s="373" t="s">
        <v>700</v>
      </c>
      <c r="B29" s="278" t="s">
        <v>833</v>
      </c>
      <c r="C29" s="400" t="s">
        <v>3</v>
      </c>
      <c r="D29" s="475">
        <v>190</v>
      </c>
      <c r="E29" s="1105"/>
      <c r="F29" s="283">
        <f>D29*E29</f>
        <v>0</v>
      </c>
      <c r="G29" s="493"/>
      <c r="H29" s="400" t="s">
        <v>3</v>
      </c>
      <c r="I29" s="475">
        <v>190</v>
      </c>
      <c r="J29" s="475">
        <f>E29</f>
        <v>0</v>
      </c>
      <c r="K29" s="283">
        <f>I29*J29</f>
        <v>0</v>
      </c>
      <c r="L29" s="493"/>
      <c r="M29" s="400" t="s">
        <v>3</v>
      </c>
      <c r="N29" s="475">
        <v>0</v>
      </c>
      <c r="O29" s="475">
        <f>E29</f>
        <v>0</v>
      </c>
      <c r="P29" s="283">
        <f>N29*O29</f>
        <v>0</v>
      </c>
      <c r="Q29" s="493"/>
      <c r="R29" s="400" t="s">
        <v>3</v>
      </c>
      <c r="S29" s="475"/>
      <c r="T29" s="475">
        <f>E29</f>
        <v>0</v>
      </c>
      <c r="U29" s="283">
        <f>S29*T29</f>
        <v>0</v>
      </c>
    </row>
    <row r="30" spans="1:21" s="439" customFormat="1" ht="13.15" customHeight="1">
      <c r="A30" s="373"/>
      <c r="B30" s="278"/>
      <c r="J30" s="475">
        <f t="shared" ref="J30:J93" si="0">E30</f>
        <v>0</v>
      </c>
      <c r="O30" s="475">
        <f t="shared" ref="O30:O93" si="1">E30</f>
        <v>0</v>
      </c>
      <c r="T30" s="475">
        <f t="shared" ref="T30:T93" si="2">E30</f>
        <v>0</v>
      </c>
    </row>
    <row r="31" spans="1:21" s="439" customFormat="1" ht="13.15" customHeight="1">
      <c r="A31" s="373"/>
      <c r="B31" s="278"/>
      <c r="C31" s="374"/>
      <c r="D31" s="474"/>
      <c r="E31" s="295"/>
      <c r="F31" s="474"/>
      <c r="H31" s="374"/>
      <c r="I31" s="474"/>
      <c r="J31" s="475">
        <f t="shared" si="0"/>
        <v>0</v>
      </c>
      <c r="K31" s="474"/>
      <c r="M31" s="374"/>
      <c r="N31" s="474"/>
      <c r="O31" s="475">
        <f t="shared" si="1"/>
        <v>0</v>
      </c>
      <c r="P31" s="474"/>
      <c r="R31" s="374"/>
      <c r="S31" s="474"/>
      <c r="T31" s="475">
        <f t="shared" si="2"/>
        <v>0</v>
      </c>
      <c r="U31" s="474"/>
    </row>
    <row r="32" spans="1:21" s="439" customFormat="1" ht="187.5" customHeight="1">
      <c r="A32" s="373" t="s">
        <v>701</v>
      </c>
      <c r="B32" s="408" t="s">
        <v>835</v>
      </c>
      <c r="C32" s="374"/>
      <c r="D32" s="370"/>
      <c r="E32" s="371"/>
      <c r="F32" s="370"/>
      <c r="H32" s="374"/>
      <c r="I32" s="370"/>
      <c r="J32" s="475">
        <f t="shared" si="0"/>
        <v>0</v>
      </c>
      <c r="K32" s="370"/>
      <c r="M32" s="374"/>
      <c r="N32" s="370"/>
      <c r="O32" s="475">
        <f t="shared" si="1"/>
        <v>0</v>
      </c>
      <c r="P32" s="370"/>
      <c r="R32" s="374"/>
      <c r="S32" s="370"/>
      <c r="T32" s="475">
        <f t="shared" si="2"/>
        <v>0</v>
      </c>
      <c r="U32" s="370"/>
    </row>
    <row r="33" spans="1:21" s="439" customFormat="1">
      <c r="A33" s="373"/>
      <c r="B33" s="376" t="s">
        <v>658</v>
      </c>
      <c r="C33" s="374" t="s">
        <v>2</v>
      </c>
      <c r="D33" s="370">
        <v>28.5</v>
      </c>
      <c r="E33" s="1106"/>
      <c r="F33" s="370">
        <f>D33*E33</f>
        <v>0</v>
      </c>
      <c r="H33" s="374" t="s">
        <v>2</v>
      </c>
      <c r="I33" s="370">
        <v>28.5</v>
      </c>
      <c r="J33" s="475">
        <f t="shared" si="0"/>
        <v>0</v>
      </c>
      <c r="K33" s="370">
        <f>I33*J33</f>
        <v>0</v>
      </c>
      <c r="M33" s="374" t="s">
        <v>2</v>
      </c>
      <c r="N33" s="370"/>
      <c r="O33" s="475">
        <f t="shared" si="1"/>
        <v>0</v>
      </c>
      <c r="P33" s="370">
        <f>N33*O33</f>
        <v>0</v>
      </c>
      <c r="R33" s="374" t="s">
        <v>2</v>
      </c>
      <c r="S33" s="370"/>
      <c r="T33" s="475">
        <f t="shared" si="2"/>
        <v>0</v>
      </c>
      <c r="U33" s="370">
        <f>S33*T33</f>
        <v>0</v>
      </c>
    </row>
    <row r="34" spans="1:21" s="439" customFormat="1">
      <c r="A34" s="373"/>
      <c r="B34" s="376" t="s">
        <v>651</v>
      </c>
      <c r="C34" s="374" t="s">
        <v>3</v>
      </c>
      <c r="D34" s="370">
        <v>91</v>
      </c>
      <c r="E34" s="1106"/>
      <c r="F34" s="370">
        <f>D34*E34</f>
        <v>0</v>
      </c>
      <c r="H34" s="374" t="s">
        <v>3</v>
      </c>
      <c r="I34" s="370">
        <v>91</v>
      </c>
      <c r="J34" s="475">
        <f t="shared" si="0"/>
        <v>0</v>
      </c>
      <c r="K34" s="370">
        <f>I34*J34</f>
        <v>0</v>
      </c>
      <c r="M34" s="374" t="s">
        <v>3</v>
      </c>
      <c r="N34" s="370"/>
      <c r="O34" s="475">
        <f t="shared" si="1"/>
        <v>0</v>
      </c>
      <c r="P34" s="370">
        <f>N34*O34</f>
        <v>0</v>
      </c>
      <c r="R34" s="374" t="s">
        <v>3</v>
      </c>
      <c r="S34" s="370"/>
      <c r="T34" s="475">
        <f t="shared" si="2"/>
        <v>0</v>
      </c>
      <c r="U34" s="370">
        <f>S34*T34</f>
        <v>0</v>
      </c>
    </row>
    <row r="35" spans="1:21" s="439" customFormat="1">
      <c r="A35" s="373"/>
      <c r="B35" s="368"/>
      <c r="C35" s="374"/>
      <c r="D35" s="370"/>
      <c r="E35" s="371"/>
      <c r="F35" s="370"/>
      <c r="H35" s="374"/>
      <c r="I35" s="370"/>
      <c r="J35" s="475">
        <f t="shared" si="0"/>
        <v>0</v>
      </c>
      <c r="K35" s="370"/>
      <c r="M35" s="374"/>
      <c r="N35" s="370"/>
      <c r="O35" s="475">
        <f t="shared" si="1"/>
        <v>0</v>
      </c>
      <c r="P35" s="370"/>
      <c r="R35" s="374"/>
      <c r="S35" s="370"/>
      <c r="T35" s="475">
        <f t="shared" si="2"/>
        <v>0</v>
      </c>
      <c r="U35" s="370"/>
    </row>
    <row r="36" spans="1:21" s="439" customFormat="1" ht="105" customHeight="1">
      <c r="A36" s="373" t="s">
        <v>702</v>
      </c>
      <c r="B36" s="408" t="s">
        <v>1977</v>
      </c>
      <c r="C36" s="374"/>
      <c r="D36" s="370"/>
      <c r="E36" s="371"/>
      <c r="F36" s="370"/>
      <c r="H36" s="374"/>
      <c r="I36" s="370"/>
      <c r="J36" s="475">
        <f t="shared" si="0"/>
        <v>0</v>
      </c>
      <c r="K36" s="370"/>
      <c r="M36" s="374"/>
      <c r="N36" s="370"/>
      <c r="O36" s="475">
        <f t="shared" si="1"/>
        <v>0</v>
      </c>
      <c r="P36" s="370"/>
      <c r="R36" s="374"/>
      <c r="S36" s="370"/>
      <c r="T36" s="475">
        <f t="shared" si="2"/>
        <v>0</v>
      </c>
      <c r="U36" s="370"/>
    </row>
    <row r="37" spans="1:21" s="439" customFormat="1" ht="26.25" customHeight="1">
      <c r="A37" s="373"/>
      <c r="B37" s="408" t="s">
        <v>717</v>
      </c>
      <c r="C37" s="374"/>
      <c r="D37" s="370"/>
      <c r="E37" s="371"/>
      <c r="F37" s="370"/>
      <c r="H37" s="374"/>
      <c r="I37" s="370"/>
      <c r="J37" s="475">
        <f t="shared" si="0"/>
        <v>0</v>
      </c>
      <c r="K37" s="370"/>
      <c r="M37" s="374"/>
      <c r="N37" s="370"/>
      <c r="O37" s="475">
        <f t="shared" si="1"/>
        <v>0</v>
      </c>
      <c r="P37" s="370"/>
      <c r="R37" s="374"/>
      <c r="S37" s="370"/>
      <c r="T37" s="475">
        <f t="shared" si="2"/>
        <v>0</v>
      </c>
      <c r="U37" s="370"/>
    </row>
    <row r="38" spans="1:21" s="439" customFormat="1">
      <c r="A38" s="373"/>
      <c r="B38" s="376" t="s">
        <v>659</v>
      </c>
      <c r="C38" s="374" t="s">
        <v>2</v>
      </c>
      <c r="D38" s="370">
        <v>6</v>
      </c>
      <c r="E38" s="1106"/>
      <c r="F38" s="370">
        <f>D38*E38</f>
        <v>0</v>
      </c>
      <c r="H38" s="374" t="s">
        <v>2</v>
      </c>
      <c r="I38" s="370">
        <v>6</v>
      </c>
      <c r="J38" s="475">
        <f t="shared" si="0"/>
        <v>0</v>
      </c>
      <c r="K38" s="370">
        <f>I38*J38</f>
        <v>0</v>
      </c>
      <c r="M38" s="374" t="s">
        <v>2</v>
      </c>
      <c r="N38" s="370"/>
      <c r="O38" s="475">
        <f t="shared" si="1"/>
        <v>0</v>
      </c>
      <c r="P38" s="370">
        <f>N38*O38</f>
        <v>0</v>
      </c>
      <c r="R38" s="374" t="s">
        <v>2</v>
      </c>
      <c r="S38" s="370"/>
      <c r="T38" s="475">
        <f t="shared" si="2"/>
        <v>0</v>
      </c>
      <c r="U38" s="370">
        <f>S38*T38</f>
        <v>0</v>
      </c>
    </row>
    <row r="39" spans="1:21" s="439" customFormat="1">
      <c r="A39" s="373"/>
      <c r="B39" s="376" t="s">
        <v>651</v>
      </c>
      <c r="C39" s="374" t="s">
        <v>3</v>
      </c>
      <c r="D39" s="370">
        <v>44</v>
      </c>
      <c r="E39" s="1106"/>
      <c r="F39" s="370">
        <f>D39*E39</f>
        <v>0</v>
      </c>
      <c r="H39" s="374" t="s">
        <v>3</v>
      </c>
      <c r="I39" s="370">
        <v>44</v>
      </c>
      <c r="J39" s="475">
        <f t="shared" si="0"/>
        <v>0</v>
      </c>
      <c r="K39" s="370">
        <f>I39*J39</f>
        <v>0</v>
      </c>
      <c r="M39" s="374" t="s">
        <v>3</v>
      </c>
      <c r="N39" s="370"/>
      <c r="O39" s="475">
        <f t="shared" si="1"/>
        <v>0</v>
      </c>
      <c r="P39" s="370">
        <f>N39*O39</f>
        <v>0</v>
      </c>
      <c r="R39" s="374" t="s">
        <v>3</v>
      </c>
      <c r="S39" s="370"/>
      <c r="T39" s="475">
        <f t="shared" si="2"/>
        <v>0</v>
      </c>
      <c r="U39" s="370">
        <f>S39*T39</f>
        <v>0</v>
      </c>
    </row>
    <row r="40" spans="1:21" s="439" customFormat="1">
      <c r="A40" s="373"/>
      <c r="B40" s="368"/>
      <c r="C40" s="374"/>
      <c r="D40" s="370"/>
      <c r="E40" s="371"/>
      <c r="F40" s="370"/>
      <c r="H40" s="374"/>
      <c r="I40" s="370"/>
      <c r="J40" s="475">
        <f t="shared" si="0"/>
        <v>0</v>
      </c>
      <c r="K40" s="370"/>
      <c r="M40" s="374"/>
      <c r="N40" s="370"/>
      <c r="O40" s="475">
        <f t="shared" si="1"/>
        <v>0</v>
      </c>
      <c r="P40" s="370"/>
      <c r="R40" s="374"/>
      <c r="S40" s="370"/>
      <c r="T40" s="475">
        <f t="shared" si="2"/>
        <v>0</v>
      </c>
      <c r="U40" s="370"/>
    </row>
    <row r="41" spans="1:21" s="439" customFormat="1" ht="153">
      <c r="A41" s="373" t="s">
        <v>703</v>
      </c>
      <c r="B41" s="408" t="s">
        <v>1978</v>
      </c>
      <c r="C41" s="374"/>
      <c r="D41" s="370"/>
      <c r="E41" s="371"/>
      <c r="F41" s="370"/>
      <c r="H41" s="374"/>
      <c r="I41" s="370"/>
      <c r="J41" s="475">
        <f t="shared" si="0"/>
        <v>0</v>
      </c>
      <c r="K41" s="370"/>
      <c r="M41" s="374"/>
      <c r="N41" s="370"/>
      <c r="O41" s="475">
        <f t="shared" si="1"/>
        <v>0</v>
      </c>
      <c r="P41" s="370"/>
      <c r="R41" s="374"/>
      <c r="S41" s="370"/>
      <c r="T41" s="475">
        <f t="shared" si="2"/>
        <v>0</v>
      </c>
      <c r="U41" s="370"/>
    </row>
    <row r="42" spans="1:21" s="439" customFormat="1" ht="26.25" customHeight="1">
      <c r="A42" s="373"/>
      <c r="B42" s="408" t="s">
        <v>717</v>
      </c>
      <c r="C42" s="374"/>
      <c r="D42" s="370"/>
      <c r="E42" s="371"/>
      <c r="F42" s="370"/>
      <c r="H42" s="374"/>
      <c r="I42" s="370"/>
      <c r="J42" s="475">
        <f t="shared" si="0"/>
        <v>0</v>
      </c>
      <c r="K42" s="370"/>
      <c r="M42" s="374"/>
      <c r="N42" s="370"/>
      <c r="O42" s="475">
        <f t="shared" si="1"/>
        <v>0</v>
      </c>
      <c r="P42" s="370"/>
      <c r="R42" s="374"/>
      <c r="S42" s="370"/>
      <c r="T42" s="475">
        <f t="shared" si="2"/>
        <v>0</v>
      </c>
      <c r="U42" s="370"/>
    </row>
    <row r="43" spans="1:21" s="439" customFormat="1">
      <c r="A43" s="373"/>
      <c r="B43" s="376" t="s">
        <v>659</v>
      </c>
      <c r="C43" s="374" t="s">
        <v>2</v>
      </c>
      <c r="D43" s="370">
        <v>1.2</v>
      </c>
      <c r="E43" s="1106"/>
      <c r="F43" s="370">
        <f>D43*E43</f>
        <v>0</v>
      </c>
      <c r="H43" s="374" t="s">
        <v>2</v>
      </c>
      <c r="I43" s="370">
        <v>1.2</v>
      </c>
      <c r="J43" s="475">
        <f t="shared" si="0"/>
        <v>0</v>
      </c>
      <c r="K43" s="370">
        <f>I43*J43</f>
        <v>0</v>
      </c>
      <c r="M43" s="374" t="s">
        <v>2</v>
      </c>
      <c r="N43" s="370">
        <v>0</v>
      </c>
      <c r="O43" s="475">
        <f t="shared" si="1"/>
        <v>0</v>
      </c>
      <c r="P43" s="370">
        <f>N43*O43</f>
        <v>0</v>
      </c>
      <c r="R43" s="374" t="s">
        <v>2</v>
      </c>
      <c r="S43" s="370">
        <v>0</v>
      </c>
      <c r="T43" s="475">
        <f t="shared" si="2"/>
        <v>0</v>
      </c>
      <c r="U43" s="370">
        <f>S43*T43</f>
        <v>0</v>
      </c>
    </row>
    <row r="44" spans="1:21" s="439" customFormat="1">
      <c r="A44" s="373"/>
      <c r="B44" s="376" t="s">
        <v>651</v>
      </c>
      <c r="C44" s="374" t="s">
        <v>3</v>
      </c>
      <c r="D44" s="370">
        <v>8</v>
      </c>
      <c r="E44" s="1106"/>
      <c r="F44" s="370">
        <f>D44*E44</f>
        <v>0</v>
      </c>
      <c r="H44" s="374" t="s">
        <v>3</v>
      </c>
      <c r="I44" s="370">
        <v>8</v>
      </c>
      <c r="J44" s="475">
        <f t="shared" si="0"/>
        <v>0</v>
      </c>
      <c r="K44" s="370">
        <f>I44*J44</f>
        <v>0</v>
      </c>
      <c r="M44" s="374" t="s">
        <v>3</v>
      </c>
      <c r="N44" s="370">
        <v>0</v>
      </c>
      <c r="O44" s="475">
        <f t="shared" si="1"/>
        <v>0</v>
      </c>
      <c r="P44" s="370">
        <f>N44*O44</f>
        <v>0</v>
      </c>
      <c r="R44" s="374" t="s">
        <v>3</v>
      </c>
      <c r="S44" s="370">
        <v>0</v>
      </c>
      <c r="T44" s="475">
        <f t="shared" si="2"/>
        <v>0</v>
      </c>
      <c r="U44" s="370">
        <f>S44*T44</f>
        <v>0</v>
      </c>
    </row>
    <row r="45" spans="1:21" s="439" customFormat="1">
      <c r="A45" s="373"/>
      <c r="B45" s="368"/>
      <c r="C45" s="374"/>
      <c r="D45" s="370"/>
      <c r="E45" s="371"/>
      <c r="F45" s="370"/>
      <c r="H45" s="374"/>
      <c r="I45" s="370"/>
      <c r="J45" s="475">
        <f t="shared" si="0"/>
        <v>0</v>
      </c>
      <c r="K45" s="370"/>
      <c r="M45" s="374"/>
      <c r="N45" s="370"/>
      <c r="O45" s="475">
        <f t="shared" si="1"/>
        <v>0</v>
      </c>
      <c r="P45" s="370"/>
      <c r="R45" s="374"/>
      <c r="S45" s="370"/>
      <c r="T45" s="475">
        <f t="shared" si="2"/>
        <v>0</v>
      </c>
      <c r="U45" s="370"/>
    </row>
    <row r="46" spans="1:21" s="439" customFormat="1" ht="50.25" customHeight="1">
      <c r="A46" s="373" t="s">
        <v>704</v>
      </c>
      <c r="B46" s="408" t="s">
        <v>834</v>
      </c>
      <c r="C46" s="374"/>
      <c r="D46" s="370"/>
      <c r="E46" s="371"/>
      <c r="F46" s="370"/>
      <c r="H46" s="374"/>
      <c r="I46" s="370"/>
      <c r="J46" s="475">
        <f t="shared" si="0"/>
        <v>0</v>
      </c>
      <c r="K46" s="370"/>
      <c r="M46" s="374"/>
      <c r="N46" s="370"/>
      <c r="O46" s="475">
        <f t="shared" si="1"/>
        <v>0</v>
      </c>
      <c r="P46" s="370"/>
      <c r="R46" s="374"/>
      <c r="S46" s="370"/>
      <c r="T46" s="475">
        <f t="shared" si="2"/>
        <v>0</v>
      </c>
      <c r="U46" s="370"/>
    </row>
    <row r="47" spans="1:21" s="439" customFormat="1" ht="26.25" customHeight="1">
      <c r="A47" s="373"/>
      <c r="B47" s="408" t="s">
        <v>717</v>
      </c>
      <c r="C47" s="374"/>
      <c r="D47" s="370"/>
      <c r="E47" s="371"/>
      <c r="F47" s="370"/>
      <c r="H47" s="374"/>
      <c r="I47" s="370"/>
      <c r="J47" s="475">
        <f t="shared" si="0"/>
        <v>0</v>
      </c>
      <c r="K47" s="370"/>
      <c r="M47" s="374"/>
      <c r="N47" s="370"/>
      <c r="O47" s="475">
        <f t="shared" si="1"/>
        <v>0</v>
      </c>
      <c r="P47" s="370"/>
      <c r="R47" s="374"/>
      <c r="S47" s="370"/>
      <c r="T47" s="475">
        <f t="shared" si="2"/>
        <v>0</v>
      </c>
      <c r="U47" s="370"/>
    </row>
    <row r="48" spans="1:21" s="439" customFormat="1">
      <c r="A48" s="373"/>
      <c r="B48" s="376" t="s">
        <v>659</v>
      </c>
      <c r="C48" s="374" t="s">
        <v>2</v>
      </c>
      <c r="D48" s="370">
        <v>11.5</v>
      </c>
      <c r="E48" s="1106"/>
      <c r="F48" s="370">
        <f>D48*E48</f>
        <v>0</v>
      </c>
      <c r="H48" s="374" t="s">
        <v>2</v>
      </c>
      <c r="I48" s="370">
        <v>11.5</v>
      </c>
      <c r="J48" s="475">
        <f t="shared" si="0"/>
        <v>0</v>
      </c>
      <c r="K48" s="370">
        <f>I48*J48</f>
        <v>0</v>
      </c>
      <c r="M48" s="374" t="s">
        <v>2</v>
      </c>
      <c r="N48" s="370"/>
      <c r="O48" s="475">
        <f t="shared" si="1"/>
        <v>0</v>
      </c>
      <c r="P48" s="370">
        <f>N48*O48</f>
        <v>0</v>
      </c>
      <c r="R48" s="374" t="s">
        <v>2</v>
      </c>
      <c r="S48" s="370"/>
      <c r="T48" s="475">
        <f t="shared" si="2"/>
        <v>0</v>
      </c>
      <c r="U48" s="370">
        <f>S48*T48</f>
        <v>0</v>
      </c>
    </row>
    <row r="49" spans="1:21" s="439" customFormat="1">
      <c r="A49" s="373"/>
      <c r="B49" s="376" t="s">
        <v>651</v>
      </c>
      <c r="C49" s="374" t="s">
        <v>3</v>
      </c>
      <c r="D49" s="370">
        <v>57.5</v>
      </c>
      <c r="E49" s="1106"/>
      <c r="F49" s="370">
        <f>D49*E49</f>
        <v>0</v>
      </c>
      <c r="H49" s="374" t="s">
        <v>3</v>
      </c>
      <c r="I49" s="370">
        <v>57.5</v>
      </c>
      <c r="J49" s="475">
        <f t="shared" si="0"/>
        <v>0</v>
      </c>
      <c r="K49" s="370">
        <f>I49*J49</f>
        <v>0</v>
      </c>
      <c r="M49" s="374" t="s">
        <v>3</v>
      </c>
      <c r="N49" s="370"/>
      <c r="O49" s="475">
        <f t="shared" si="1"/>
        <v>0</v>
      </c>
      <c r="P49" s="370">
        <f>N49*O49</f>
        <v>0</v>
      </c>
      <c r="R49" s="374" t="s">
        <v>3</v>
      </c>
      <c r="S49" s="370"/>
      <c r="T49" s="475">
        <f t="shared" si="2"/>
        <v>0</v>
      </c>
      <c r="U49" s="370">
        <f>S49*T49</f>
        <v>0</v>
      </c>
    </row>
    <row r="50" spans="1:21" s="439" customFormat="1">
      <c r="A50" s="373"/>
      <c r="B50" s="368"/>
      <c r="C50" s="374"/>
      <c r="D50" s="370"/>
      <c r="E50" s="371"/>
      <c r="F50" s="370"/>
      <c r="H50" s="374"/>
      <c r="I50" s="370"/>
      <c r="J50" s="475">
        <f t="shared" si="0"/>
        <v>0</v>
      </c>
      <c r="K50" s="370"/>
      <c r="M50" s="374"/>
      <c r="N50" s="370"/>
      <c r="O50" s="475">
        <f t="shared" si="1"/>
        <v>0</v>
      </c>
      <c r="P50" s="370"/>
      <c r="R50" s="374"/>
      <c r="S50" s="370"/>
      <c r="T50" s="475">
        <f t="shared" si="2"/>
        <v>0</v>
      </c>
      <c r="U50" s="370"/>
    </row>
    <row r="51" spans="1:21" s="439" customFormat="1" ht="65.25" customHeight="1">
      <c r="A51" s="373" t="s">
        <v>705</v>
      </c>
      <c r="B51" s="408" t="s">
        <v>1971</v>
      </c>
      <c r="C51" s="374"/>
      <c r="D51" s="370"/>
      <c r="E51" s="371"/>
      <c r="F51" s="370"/>
      <c r="H51" s="374"/>
      <c r="I51" s="370"/>
      <c r="J51" s="475">
        <f t="shared" si="0"/>
        <v>0</v>
      </c>
      <c r="K51" s="370"/>
      <c r="M51" s="374"/>
      <c r="N51" s="370"/>
      <c r="O51" s="475">
        <f t="shared" si="1"/>
        <v>0</v>
      </c>
      <c r="P51" s="370"/>
      <c r="R51" s="374"/>
      <c r="S51" s="370"/>
      <c r="T51" s="475">
        <f t="shared" si="2"/>
        <v>0</v>
      </c>
      <c r="U51" s="370"/>
    </row>
    <row r="52" spans="1:21" s="439" customFormat="1" ht="26.25" customHeight="1">
      <c r="A52" s="373"/>
      <c r="B52" s="408" t="s">
        <v>717</v>
      </c>
      <c r="C52" s="374"/>
      <c r="D52" s="370"/>
      <c r="E52" s="371"/>
      <c r="F52" s="370"/>
      <c r="H52" s="374"/>
      <c r="I52" s="370"/>
      <c r="J52" s="475">
        <f t="shared" si="0"/>
        <v>0</v>
      </c>
      <c r="K52" s="370"/>
      <c r="M52" s="374"/>
      <c r="N52" s="370"/>
      <c r="O52" s="475">
        <f t="shared" si="1"/>
        <v>0</v>
      </c>
      <c r="P52" s="370"/>
      <c r="R52" s="374"/>
      <c r="S52" s="370"/>
      <c r="T52" s="475">
        <f t="shared" si="2"/>
        <v>0</v>
      </c>
      <c r="U52" s="370"/>
    </row>
    <row r="53" spans="1:21" s="439" customFormat="1">
      <c r="A53" s="373"/>
      <c r="B53" s="376" t="s">
        <v>659</v>
      </c>
      <c r="C53" s="374" t="s">
        <v>2</v>
      </c>
      <c r="D53" s="370">
        <v>0.55000000000000004</v>
      </c>
      <c r="E53" s="1106"/>
      <c r="F53" s="370">
        <f>D53*E53</f>
        <v>0</v>
      </c>
      <c r="H53" s="374" t="s">
        <v>2</v>
      </c>
      <c r="I53" s="370">
        <v>0.55000000000000004</v>
      </c>
      <c r="J53" s="475">
        <f t="shared" si="0"/>
        <v>0</v>
      </c>
      <c r="K53" s="370">
        <f>I53*J53</f>
        <v>0</v>
      </c>
      <c r="M53" s="374" t="s">
        <v>2</v>
      </c>
      <c r="N53" s="370"/>
      <c r="O53" s="475">
        <f t="shared" si="1"/>
        <v>0</v>
      </c>
      <c r="P53" s="370">
        <f>N53*O53</f>
        <v>0</v>
      </c>
      <c r="R53" s="374" t="s">
        <v>2</v>
      </c>
      <c r="S53" s="370"/>
      <c r="T53" s="475">
        <f t="shared" si="2"/>
        <v>0</v>
      </c>
      <c r="U53" s="370">
        <f>S53*T53</f>
        <v>0</v>
      </c>
    </row>
    <row r="54" spans="1:21" s="439" customFormat="1">
      <c r="A54" s="373"/>
      <c r="B54" s="376" t="s">
        <v>651</v>
      </c>
      <c r="C54" s="374" t="s">
        <v>3</v>
      </c>
      <c r="D54" s="370">
        <v>5.5</v>
      </c>
      <c r="E54" s="1106"/>
      <c r="F54" s="370">
        <f>D54*E54</f>
        <v>0</v>
      </c>
      <c r="H54" s="374" t="s">
        <v>3</v>
      </c>
      <c r="I54" s="370">
        <v>5.5</v>
      </c>
      <c r="J54" s="475">
        <f t="shared" si="0"/>
        <v>0</v>
      </c>
      <c r="K54" s="370">
        <f>I54*J54</f>
        <v>0</v>
      </c>
      <c r="M54" s="374" t="s">
        <v>3</v>
      </c>
      <c r="N54" s="370"/>
      <c r="O54" s="475">
        <f t="shared" si="1"/>
        <v>0</v>
      </c>
      <c r="P54" s="370">
        <f>N54*O54</f>
        <v>0</v>
      </c>
      <c r="R54" s="374" t="s">
        <v>3</v>
      </c>
      <c r="S54" s="370"/>
      <c r="T54" s="475">
        <f t="shared" si="2"/>
        <v>0</v>
      </c>
      <c r="U54" s="370">
        <f>S54*T54</f>
        <v>0</v>
      </c>
    </row>
    <row r="55" spans="1:21" s="439" customFormat="1">
      <c r="A55" s="373"/>
      <c r="B55" s="368"/>
      <c r="C55" s="374"/>
      <c r="D55" s="370"/>
      <c r="E55" s="371"/>
      <c r="F55" s="370"/>
      <c r="H55" s="374"/>
      <c r="I55" s="370"/>
      <c r="J55" s="475">
        <f t="shared" si="0"/>
        <v>0</v>
      </c>
      <c r="K55" s="370"/>
      <c r="M55" s="374"/>
      <c r="N55" s="370"/>
      <c r="O55" s="475">
        <f t="shared" si="1"/>
        <v>0</v>
      </c>
      <c r="P55" s="370"/>
      <c r="R55" s="374"/>
      <c r="S55" s="370"/>
      <c r="T55" s="475">
        <f t="shared" si="2"/>
        <v>0</v>
      </c>
      <c r="U55" s="370"/>
    </row>
    <row r="56" spans="1:21" s="439" customFormat="1" ht="51" customHeight="1">
      <c r="A56" s="373" t="s">
        <v>706</v>
      </c>
      <c r="B56" s="408" t="s">
        <v>718</v>
      </c>
      <c r="C56" s="374"/>
      <c r="D56" s="370"/>
      <c r="E56" s="371"/>
      <c r="F56" s="370"/>
      <c r="H56" s="374"/>
      <c r="I56" s="370"/>
      <c r="J56" s="475">
        <f t="shared" si="0"/>
        <v>0</v>
      </c>
      <c r="K56" s="370"/>
      <c r="M56" s="374"/>
      <c r="N56" s="370"/>
      <c r="O56" s="475">
        <f t="shared" si="1"/>
        <v>0</v>
      </c>
      <c r="P56" s="370"/>
      <c r="R56" s="374"/>
      <c r="S56" s="370"/>
      <c r="T56" s="475">
        <f t="shared" si="2"/>
        <v>0</v>
      </c>
      <c r="U56" s="370"/>
    </row>
    <row r="57" spans="1:21" s="439" customFormat="1" ht="26.25" customHeight="1">
      <c r="A57" s="373"/>
      <c r="B57" s="408" t="s">
        <v>717</v>
      </c>
      <c r="C57" s="374"/>
      <c r="D57" s="370"/>
      <c r="E57" s="371"/>
      <c r="F57" s="370"/>
      <c r="H57" s="374"/>
      <c r="I57" s="370"/>
      <c r="J57" s="475">
        <f t="shared" si="0"/>
        <v>0</v>
      </c>
      <c r="K57" s="370"/>
      <c r="M57" s="374"/>
      <c r="N57" s="370"/>
      <c r="O57" s="475">
        <f t="shared" si="1"/>
        <v>0</v>
      </c>
      <c r="P57" s="370"/>
      <c r="R57" s="374"/>
      <c r="S57" s="370"/>
      <c r="T57" s="475">
        <f t="shared" si="2"/>
        <v>0</v>
      </c>
      <c r="U57" s="370"/>
    </row>
    <row r="58" spans="1:21" s="439" customFormat="1">
      <c r="A58" s="373"/>
      <c r="B58" s="376" t="s">
        <v>659</v>
      </c>
      <c r="C58" s="374" t="s">
        <v>2</v>
      </c>
      <c r="D58" s="370">
        <v>12.5</v>
      </c>
      <c r="E58" s="1106"/>
      <c r="F58" s="370">
        <f>D58*E58</f>
        <v>0</v>
      </c>
      <c r="H58" s="374" t="s">
        <v>2</v>
      </c>
      <c r="I58" s="370">
        <v>12.5</v>
      </c>
      <c r="J58" s="475">
        <f t="shared" si="0"/>
        <v>0</v>
      </c>
      <c r="K58" s="370">
        <f>I58*J58</f>
        <v>0</v>
      </c>
      <c r="M58" s="374" t="s">
        <v>2</v>
      </c>
      <c r="N58" s="370"/>
      <c r="O58" s="475">
        <f t="shared" si="1"/>
        <v>0</v>
      </c>
      <c r="P58" s="370">
        <f>N58*O58</f>
        <v>0</v>
      </c>
      <c r="R58" s="374" t="s">
        <v>2</v>
      </c>
      <c r="S58" s="370"/>
      <c r="T58" s="475">
        <f t="shared" si="2"/>
        <v>0</v>
      </c>
      <c r="U58" s="370">
        <f>S58*T58</f>
        <v>0</v>
      </c>
    </row>
    <row r="59" spans="1:21" s="439" customFormat="1">
      <c r="A59" s="373"/>
      <c r="B59" s="376" t="s">
        <v>651</v>
      </c>
      <c r="C59" s="374" t="s">
        <v>3</v>
      </c>
      <c r="D59" s="370">
        <v>114.5</v>
      </c>
      <c r="E59" s="1106"/>
      <c r="F59" s="370">
        <f>D59*E59</f>
        <v>0</v>
      </c>
      <c r="H59" s="374" t="s">
        <v>3</v>
      </c>
      <c r="I59" s="370">
        <v>114.5</v>
      </c>
      <c r="J59" s="475">
        <f t="shared" si="0"/>
        <v>0</v>
      </c>
      <c r="K59" s="370">
        <f>I59*J59</f>
        <v>0</v>
      </c>
      <c r="M59" s="374" t="s">
        <v>3</v>
      </c>
      <c r="N59" s="370"/>
      <c r="O59" s="475">
        <f t="shared" si="1"/>
        <v>0</v>
      </c>
      <c r="P59" s="370">
        <f>N59*O59</f>
        <v>0</v>
      </c>
      <c r="R59" s="374" t="s">
        <v>3</v>
      </c>
      <c r="S59" s="370"/>
      <c r="T59" s="475">
        <f t="shared" si="2"/>
        <v>0</v>
      </c>
      <c r="U59" s="370">
        <f>S59*T59</f>
        <v>0</v>
      </c>
    </row>
    <row r="60" spans="1:21" s="439" customFormat="1">
      <c r="A60" s="373"/>
      <c r="B60" s="368"/>
      <c r="C60" s="374"/>
      <c r="D60" s="370"/>
      <c r="E60" s="371"/>
      <c r="F60" s="370"/>
      <c r="H60" s="374"/>
      <c r="I60" s="370"/>
      <c r="J60" s="475">
        <f t="shared" si="0"/>
        <v>0</v>
      </c>
      <c r="K60" s="370"/>
      <c r="M60" s="374"/>
      <c r="N60" s="370"/>
      <c r="O60" s="475">
        <f t="shared" si="1"/>
        <v>0</v>
      </c>
      <c r="P60" s="370"/>
      <c r="R60" s="374"/>
      <c r="S60" s="370"/>
      <c r="T60" s="475">
        <f t="shared" si="2"/>
        <v>0</v>
      </c>
      <c r="U60" s="370"/>
    </row>
    <row r="61" spans="1:21" s="439" customFormat="1" ht="140.25">
      <c r="A61" s="373" t="s">
        <v>707</v>
      </c>
      <c r="B61" s="408" t="s">
        <v>997</v>
      </c>
      <c r="C61" s="374"/>
      <c r="D61" s="370"/>
      <c r="E61" s="371"/>
      <c r="F61" s="370"/>
      <c r="H61" s="374"/>
      <c r="I61" s="370"/>
      <c r="J61" s="475">
        <f t="shared" si="0"/>
        <v>0</v>
      </c>
      <c r="K61" s="370"/>
      <c r="M61" s="374"/>
      <c r="N61" s="370"/>
      <c r="O61" s="475">
        <f t="shared" si="1"/>
        <v>0</v>
      </c>
      <c r="P61" s="370"/>
      <c r="R61" s="374"/>
      <c r="S61" s="370"/>
      <c r="T61" s="475">
        <f t="shared" si="2"/>
        <v>0</v>
      </c>
      <c r="U61" s="370"/>
    </row>
    <row r="62" spans="1:21" s="439" customFormat="1" ht="26.25" customHeight="1">
      <c r="A62" s="373"/>
      <c r="B62" s="408" t="s">
        <v>717</v>
      </c>
      <c r="C62" s="374"/>
      <c r="D62" s="370"/>
      <c r="E62" s="371"/>
      <c r="F62" s="370"/>
      <c r="H62" s="374"/>
      <c r="I62" s="370"/>
      <c r="J62" s="475">
        <f t="shared" si="0"/>
        <v>0</v>
      </c>
      <c r="K62" s="370"/>
      <c r="M62" s="374"/>
      <c r="N62" s="370"/>
      <c r="O62" s="475">
        <f t="shared" si="1"/>
        <v>0</v>
      </c>
      <c r="P62" s="370"/>
      <c r="R62" s="374"/>
      <c r="S62" s="370"/>
      <c r="T62" s="475">
        <f t="shared" si="2"/>
        <v>0</v>
      </c>
      <c r="U62" s="370"/>
    </row>
    <row r="63" spans="1:21" s="439" customFormat="1" ht="11.25" customHeight="1">
      <c r="A63" s="373"/>
      <c r="B63" s="376" t="s">
        <v>659</v>
      </c>
      <c r="C63" s="374" t="s">
        <v>2</v>
      </c>
      <c r="D63" s="370">
        <v>10.5</v>
      </c>
      <c r="E63" s="1106"/>
      <c r="F63" s="370">
        <f>D63*E63</f>
        <v>0</v>
      </c>
      <c r="H63" s="374" t="s">
        <v>2</v>
      </c>
      <c r="I63" s="370"/>
      <c r="J63" s="475">
        <f t="shared" si="0"/>
        <v>0</v>
      </c>
      <c r="K63" s="370">
        <f>I63*J63</f>
        <v>0</v>
      </c>
      <c r="M63" s="374" t="s">
        <v>2</v>
      </c>
      <c r="N63" s="370">
        <v>10.5</v>
      </c>
      <c r="O63" s="475">
        <f t="shared" si="1"/>
        <v>0</v>
      </c>
      <c r="P63" s="370">
        <f>N63*O63</f>
        <v>0</v>
      </c>
      <c r="R63" s="374" t="s">
        <v>2</v>
      </c>
      <c r="S63" s="370"/>
      <c r="T63" s="475">
        <f t="shared" si="2"/>
        <v>0</v>
      </c>
      <c r="U63" s="370">
        <f>S63*T63</f>
        <v>0</v>
      </c>
    </row>
    <row r="64" spans="1:21" s="439" customFormat="1" ht="11.25" customHeight="1">
      <c r="A64" s="373"/>
      <c r="B64" s="376" t="s">
        <v>651</v>
      </c>
      <c r="C64" s="374" t="s">
        <v>3</v>
      </c>
      <c r="D64" s="370">
        <v>105</v>
      </c>
      <c r="E64" s="1106"/>
      <c r="F64" s="370">
        <f>D64*E64</f>
        <v>0</v>
      </c>
      <c r="H64" s="374" t="s">
        <v>3</v>
      </c>
      <c r="I64" s="370"/>
      <c r="J64" s="475">
        <f t="shared" si="0"/>
        <v>0</v>
      </c>
      <c r="K64" s="370">
        <f>I64*J64</f>
        <v>0</v>
      </c>
      <c r="M64" s="374" t="s">
        <v>3</v>
      </c>
      <c r="N64" s="370">
        <v>105</v>
      </c>
      <c r="O64" s="475">
        <f t="shared" si="1"/>
        <v>0</v>
      </c>
      <c r="P64" s="370">
        <f>N64*O64</f>
        <v>0</v>
      </c>
      <c r="R64" s="374" t="s">
        <v>3</v>
      </c>
      <c r="S64" s="370"/>
      <c r="T64" s="475">
        <f t="shared" si="2"/>
        <v>0</v>
      </c>
      <c r="U64" s="370">
        <f>S64*T64</f>
        <v>0</v>
      </c>
    </row>
    <row r="65" spans="1:21" s="439" customFormat="1" ht="11.25" customHeight="1">
      <c r="A65" s="373"/>
      <c r="B65" s="368"/>
      <c r="C65" s="374"/>
      <c r="D65" s="370"/>
      <c r="E65" s="371"/>
      <c r="F65" s="370"/>
      <c r="H65" s="374"/>
      <c r="I65" s="370"/>
      <c r="J65" s="475">
        <f t="shared" si="0"/>
        <v>0</v>
      </c>
      <c r="K65" s="370"/>
      <c r="M65" s="374"/>
      <c r="N65" s="370"/>
      <c r="O65" s="475">
        <f t="shared" si="1"/>
        <v>0</v>
      </c>
      <c r="P65" s="370"/>
      <c r="R65" s="374"/>
      <c r="S65" s="370"/>
      <c r="T65" s="475">
        <f t="shared" si="2"/>
        <v>0</v>
      </c>
      <c r="U65" s="370"/>
    </row>
    <row r="66" spans="1:21" s="439" customFormat="1" ht="46.5" customHeight="1">
      <c r="A66" s="373" t="s">
        <v>708</v>
      </c>
      <c r="B66" s="278" t="s">
        <v>836</v>
      </c>
      <c r="C66" s="374"/>
      <c r="D66" s="370"/>
      <c r="E66" s="371"/>
      <c r="F66" s="370"/>
      <c r="H66" s="374"/>
      <c r="I66" s="370"/>
      <c r="J66" s="475">
        <f t="shared" si="0"/>
        <v>0</v>
      </c>
      <c r="K66" s="370"/>
      <c r="M66" s="374"/>
      <c r="N66" s="370"/>
      <c r="O66" s="475">
        <f t="shared" si="1"/>
        <v>0</v>
      </c>
      <c r="P66" s="370"/>
      <c r="R66" s="374"/>
      <c r="S66" s="370"/>
      <c r="T66" s="475">
        <f t="shared" si="2"/>
        <v>0</v>
      </c>
      <c r="U66" s="370"/>
    </row>
    <row r="67" spans="1:21" s="439" customFormat="1" ht="26.25" customHeight="1">
      <c r="A67" s="373"/>
      <c r="B67" s="408" t="s">
        <v>717</v>
      </c>
      <c r="C67" s="374"/>
      <c r="D67" s="370"/>
      <c r="E67" s="371"/>
      <c r="F67" s="370"/>
      <c r="H67" s="374"/>
      <c r="I67" s="370"/>
      <c r="J67" s="475">
        <f t="shared" si="0"/>
        <v>0</v>
      </c>
      <c r="K67" s="370"/>
      <c r="M67" s="374"/>
      <c r="N67" s="370"/>
      <c r="O67" s="475">
        <f t="shared" si="1"/>
        <v>0</v>
      </c>
      <c r="P67" s="370"/>
      <c r="R67" s="374"/>
      <c r="S67" s="370"/>
      <c r="T67" s="475">
        <f t="shared" si="2"/>
        <v>0</v>
      </c>
      <c r="U67" s="370"/>
    </row>
    <row r="68" spans="1:21" s="439" customFormat="1">
      <c r="A68" s="373"/>
      <c r="B68" s="376" t="s">
        <v>659</v>
      </c>
      <c r="C68" s="374" t="s">
        <v>2</v>
      </c>
      <c r="D68" s="370">
        <v>18.5</v>
      </c>
      <c r="E68" s="1106"/>
      <c r="F68" s="370">
        <f>D68*E68</f>
        <v>0</v>
      </c>
      <c r="H68" s="374" t="s">
        <v>2</v>
      </c>
      <c r="I68" s="370">
        <v>18.5</v>
      </c>
      <c r="J68" s="475">
        <f t="shared" si="0"/>
        <v>0</v>
      </c>
      <c r="K68" s="370">
        <f>I68*J68</f>
        <v>0</v>
      </c>
      <c r="M68" s="374" t="s">
        <v>2</v>
      </c>
      <c r="N68" s="370"/>
      <c r="O68" s="475">
        <f t="shared" si="1"/>
        <v>0</v>
      </c>
      <c r="P68" s="370">
        <f>N68*O68</f>
        <v>0</v>
      </c>
      <c r="R68" s="374" t="s">
        <v>2</v>
      </c>
      <c r="S68" s="370"/>
      <c r="T68" s="475">
        <f t="shared" si="2"/>
        <v>0</v>
      </c>
      <c r="U68" s="370">
        <f>S68*T68</f>
        <v>0</v>
      </c>
    </row>
    <row r="69" spans="1:21" s="439" customFormat="1">
      <c r="A69" s="373"/>
      <c r="B69" s="376" t="s">
        <v>651</v>
      </c>
      <c r="C69" s="374" t="s">
        <v>3</v>
      </c>
      <c r="D69" s="370">
        <v>0.5</v>
      </c>
      <c r="E69" s="1106"/>
      <c r="F69" s="370">
        <f>D69*E69</f>
        <v>0</v>
      </c>
      <c r="H69" s="374" t="s">
        <v>3</v>
      </c>
      <c r="I69" s="370">
        <v>0.5</v>
      </c>
      <c r="J69" s="475">
        <f t="shared" si="0"/>
        <v>0</v>
      </c>
      <c r="K69" s="370">
        <f>I69*J69</f>
        <v>0</v>
      </c>
      <c r="M69" s="374" t="s">
        <v>3</v>
      </c>
      <c r="N69" s="370"/>
      <c r="O69" s="475">
        <f t="shared" si="1"/>
        <v>0</v>
      </c>
      <c r="P69" s="370">
        <f>N69*O69</f>
        <v>0</v>
      </c>
      <c r="R69" s="374" t="s">
        <v>3</v>
      </c>
      <c r="S69" s="370"/>
      <c r="T69" s="475">
        <f t="shared" si="2"/>
        <v>0</v>
      </c>
      <c r="U69" s="370">
        <f>S69*T69</f>
        <v>0</v>
      </c>
    </row>
    <row r="70" spans="1:21" s="439" customFormat="1">
      <c r="A70" s="373"/>
      <c r="B70" s="368"/>
      <c r="C70" s="374"/>
      <c r="D70" s="370"/>
      <c r="E70" s="371"/>
      <c r="F70" s="370"/>
      <c r="H70" s="374"/>
      <c r="I70" s="370"/>
      <c r="J70" s="475">
        <f t="shared" si="0"/>
        <v>0</v>
      </c>
      <c r="K70" s="370"/>
      <c r="M70" s="374"/>
      <c r="N70" s="370"/>
      <c r="O70" s="475">
        <f t="shared" si="1"/>
        <v>0</v>
      </c>
      <c r="P70" s="370"/>
      <c r="R70" s="374"/>
      <c r="S70" s="370"/>
      <c r="T70" s="475">
        <f t="shared" si="2"/>
        <v>0</v>
      </c>
      <c r="U70" s="370"/>
    </row>
    <row r="71" spans="1:21" s="439" customFormat="1" ht="43.5" customHeight="1">
      <c r="A71" s="373" t="s">
        <v>709</v>
      </c>
      <c r="B71" s="278" t="s">
        <v>1154</v>
      </c>
      <c r="C71" s="586"/>
      <c r="D71" s="586"/>
      <c r="E71" s="586"/>
      <c r="F71" s="586"/>
      <c r="H71" s="586"/>
      <c r="I71" s="586"/>
      <c r="J71" s="475">
        <f t="shared" si="0"/>
        <v>0</v>
      </c>
      <c r="K71" s="586"/>
      <c r="M71" s="586"/>
      <c r="N71" s="586"/>
      <c r="O71" s="475">
        <f t="shared" si="1"/>
        <v>0</v>
      </c>
      <c r="P71" s="586"/>
      <c r="R71" s="586"/>
      <c r="S71" s="586"/>
      <c r="T71" s="475">
        <f t="shared" si="2"/>
        <v>0</v>
      </c>
      <c r="U71" s="586"/>
    </row>
    <row r="72" spans="1:21" s="439" customFormat="1" ht="26.25" customHeight="1">
      <c r="A72" s="373"/>
      <c r="B72" s="408" t="s">
        <v>717</v>
      </c>
      <c r="C72" s="374"/>
      <c r="D72" s="370"/>
      <c r="E72" s="371"/>
      <c r="F72" s="370"/>
      <c r="H72" s="374"/>
      <c r="I72" s="370"/>
      <c r="J72" s="475">
        <f t="shared" si="0"/>
        <v>0</v>
      </c>
      <c r="K72" s="370"/>
      <c r="M72" s="374"/>
      <c r="N72" s="370"/>
      <c r="O72" s="475">
        <f t="shared" si="1"/>
        <v>0</v>
      </c>
      <c r="P72" s="370"/>
      <c r="R72" s="374"/>
      <c r="S72" s="370"/>
      <c r="T72" s="475">
        <f t="shared" si="2"/>
        <v>0</v>
      </c>
      <c r="U72" s="370"/>
    </row>
    <row r="73" spans="1:21" s="439" customFormat="1">
      <c r="A73" s="373"/>
      <c r="B73" s="376" t="s">
        <v>659</v>
      </c>
      <c r="C73" s="374" t="s">
        <v>2</v>
      </c>
      <c r="D73" s="370">
        <v>4</v>
      </c>
      <c r="E73" s="1106"/>
      <c r="F73" s="370">
        <f>D73*E73</f>
        <v>0</v>
      </c>
      <c r="H73" s="374" t="s">
        <v>2</v>
      </c>
      <c r="I73" s="370"/>
      <c r="J73" s="475">
        <f t="shared" si="0"/>
        <v>0</v>
      </c>
      <c r="K73" s="370">
        <f>I73*J73</f>
        <v>0</v>
      </c>
      <c r="M73" s="374" t="s">
        <v>2</v>
      </c>
      <c r="N73" s="370">
        <v>4</v>
      </c>
      <c r="O73" s="475">
        <f t="shared" si="1"/>
        <v>0</v>
      </c>
      <c r="P73" s="370">
        <f>N73*O73</f>
        <v>0</v>
      </c>
      <c r="R73" s="374" t="s">
        <v>2</v>
      </c>
      <c r="S73" s="370"/>
      <c r="T73" s="475">
        <f t="shared" si="2"/>
        <v>0</v>
      </c>
      <c r="U73" s="370">
        <f>S73*T73</f>
        <v>0</v>
      </c>
    </row>
    <row r="74" spans="1:21" s="439" customFormat="1">
      <c r="A74" s="373"/>
      <c r="B74" s="376" t="s">
        <v>651</v>
      </c>
      <c r="C74" s="374" t="s">
        <v>3</v>
      </c>
      <c r="D74" s="370">
        <v>3.5</v>
      </c>
      <c r="E74" s="1106"/>
      <c r="F74" s="370">
        <f>D74*E74</f>
        <v>0</v>
      </c>
      <c r="H74" s="374" t="s">
        <v>3</v>
      </c>
      <c r="I74" s="370"/>
      <c r="J74" s="475">
        <f t="shared" si="0"/>
        <v>0</v>
      </c>
      <c r="K74" s="370">
        <f>I74*J74</f>
        <v>0</v>
      </c>
      <c r="M74" s="374" t="s">
        <v>3</v>
      </c>
      <c r="N74" s="370">
        <v>3.5</v>
      </c>
      <c r="O74" s="475">
        <f t="shared" si="1"/>
        <v>0</v>
      </c>
      <c r="P74" s="370">
        <f>N74*O74</f>
        <v>0</v>
      </c>
      <c r="R74" s="374" t="s">
        <v>3</v>
      </c>
      <c r="S74" s="370"/>
      <c r="T74" s="475">
        <f t="shared" si="2"/>
        <v>0</v>
      </c>
      <c r="U74" s="370">
        <f>S74*T74</f>
        <v>0</v>
      </c>
    </row>
    <row r="75" spans="1:21" s="439" customFormat="1">
      <c r="A75" s="373"/>
      <c r="B75" s="368"/>
      <c r="C75" s="374"/>
      <c r="D75" s="370"/>
      <c r="E75" s="371"/>
      <c r="F75" s="370"/>
      <c r="H75" s="374"/>
      <c r="I75" s="370"/>
      <c r="J75" s="475">
        <f t="shared" si="0"/>
        <v>0</v>
      </c>
      <c r="K75" s="370"/>
      <c r="M75" s="374"/>
      <c r="N75" s="370"/>
      <c r="O75" s="475">
        <f t="shared" si="1"/>
        <v>0</v>
      </c>
      <c r="P75" s="370"/>
      <c r="R75" s="374"/>
      <c r="S75" s="370"/>
      <c r="T75" s="475">
        <f t="shared" si="2"/>
        <v>0</v>
      </c>
      <c r="U75" s="370"/>
    </row>
    <row r="76" spans="1:21" s="439" customFormat="1" ht="216.75">
      <c r="A76" s="373" t="s">
        <v>710</v>
      </c>
      <c r="B76" s="278" t="s">
        <v>1972</v>
      </c>
      <c r="C76" s="374"/>
      <c r="D76" s="370"/>
      <c r="E76" s="371"/>
      <c r="F76" s="370"/>
      <c r="H76" s="374"/>
      <c r="I76" s="370"/>
      <c r="J76" s="475">
        <f t="shared" si="0"/>
        <v>0</v>
      </c>
      <c r="K76" s="370"/>
      <c r="M76" s="374"/>
      <c r="N76" s="370"/>
      <c r="O76" s="475">
        <f t="shared" si="1"/>
        <v>0</v>
      </c>
      <c r="P76" s="370"/>
      <c r="R76" s="374"/>
      <c r="S76" s="370"/>
      <c r="T76" s="475">
        <f t="shared" si="2"/>
        <v>0</v>
      </c>
      <c r="U76" s="370"/>
    </row>
    <row r="77" spans="1:21" s="439" customFormat="1" ht="26.25" customHeight="1">
      <c r="A77" s="373"/>
      <c r="B77" s="408" t="s">
        <v>717</v>
      </c>
      <c r="C77" s="374"/>
      <c r="D77" s="370"/>
      <c r="E77" s="371"/>
      <c r="F77" s="370"/>
      <c r="H77" s="374"/>
      <c r="I77" s="370"/>
      <c r="J77" s="475">
        <f t="shared" si="0"/>
        <v>0</v>
      </c>
      <c r="K77" s="370"/>
      <c r="M77" s="374"/>
      <c r="N77" s="370"/>
      <c r="O77" s="475">
        <f t="shared" si="1"/>
        <v>0</v>
      </c>
      <c r="P77" s="370"/>
      <c r="R77" s="374"/>
      <c r="S77" s="370"/>
      <c r="T77" s="475">
        <f t="shared" si="2"/>
        <v>0</v>
      </c>
      <c r="U77" s="370"/>
    </row>
    <row r="78" spans="1:21" s="439" customFormat="1">
      <c r="A78" s="373"/>
      <c r="B78" s="376" t="s">
        <v>659</v>
      </c>
      <c r="C78" s="374" t="s">
        <v>2</v>
      </c>
      <c r="D78" s="370">
        <v>1.6</v>
      </c>
      <c r="E78" s="1106"/>
      <c r="F78" s="370">
        <f>D78*E78</f>
        <v>0</v>
      </c>
      <c r="H78" s="374" t="s">
        <v>2</v>
      </c>
      <c r="I78" s="370">
        <v>1.6</v>
      </c>
      <c r="J78" s="475">
        <f t="shared" si="0"/>
        <v>0</v>
      </c>
      <c r="K78" s="370">
        <f>I78*J78</f>
        <v>0</v>
      </c>
      <c r="M78" s="374" t="s">
        <v>2</v>
      </c>
      <c r="N78" s="370"/>
      <c r="O78" s="475">
        <f t="shared" si="1"/>
        <v>0</v>
      </c>
      <c r="P78" s="370">
        <f>N78*O78</f>
        <v>0</v>
      </c>
      <c r="R78" s="374" t="s">
        <v>2</v>
      </c>
      <c r="S78" s="370"/>
      <c r="T78" s="475">
        <f t="shared" si="2"/>
        <v>0</v>
      </c>
      <c r="U78" s="370">
        <f>S78*T78</f>
        <v>0</v>
      </c>
    </row>
    <row r="79" spans="1:21" s="439" customFormat="1">
      <c r="A79" s="373"/>
      <c r="B79" s="376" t="s">
        <v>651</v>
      </c>
      <c r="C79" s="374" t="s">
        <v>3</v>
      </c>
      <c r="D79" s="370">
        <v>3</v>
      </c>
      <c r="E79" s="1106"/>
      <c r="F79" s="370">
        <f>D79*E79</f>
        <v>0</v>
      </c>
      <c r="H79" s="374" t="s">
        <v>3</v>
      </c>
      <c r="I79" s="370">
        <v>3</v>
      </c>
      <c r="J79" s="475">
        <f t="shared" si="0"/>
        <v>0</v>
      </c>
      <c r="K79" s="370">
        <f>I79*J79</f>
        <v>0</v>
      </c>
      <c r="M79" s="374" t="s">
        <v>3</v>
      </c>
      <c r="N79" s="370"/>
      <c r="O79" s="475">
        <f t="shared" si="1"/>
        <v>0</v>
      </c>
      <c r="P79" s="370">
        <f>N79*O79</f>
        <v>0</v>
      </c>
      <c r="R79" s="374" t="s">
        <v>3</v>
      </c>
      <c r="S79" s="370"/>
      <c r="T79" s="475">
        <f t="shared" si="2"/>
        <v>0</v>
      </c>
      <c r="U79" s="370">
        <f>S79*T79</f>
        <v>0</v>
      </c>
    </row>
    <row r="80" spans="1:21" s="439" customFormat="1">
      <c r="A80" s="373"/>
      <c r="B80" s="368"/>
      <c r="C80" s="374"/>
      <c r="D80" s="370"/>
      <c r="E80" s="371"/>
      <c r="F80" s="370"/>
      <c r="H80" s="374"/>
      <c r="I80" s="370"/>
      <c r="J80" s="475">
        <f t="shared" si="0"/>
        <v>0</v>
      </c>
      <c r="K80" s="370"/>
      <c r="M80" s="374"/>
      <c r="N80" s="370"/>
      <c r="O80" s="475">
        <f t="shared" si="1"/>
        <v>0</v>
      </c>
      <c r="P80" s="370"/>
      <c r="R80" s="374"/>
      <c r="S80" s="370"/>
      <c r="T80" s="475">
        <f t="shared" si="2"/>
        <v>0</v>
      </c>
      <c r="U80" s="370"/>
    </row>
    <row r="81" spans="1:21" s="439" customFormat="1" ht="84" customHeight="1">
      <c r="A81" s="435" t="s">
        <v>711</v>
      </c>
      <c r="B81" s="278" t="s">
        <v>882</v>
      </c>
      <c r="C81" s="374"/>
      <c r="D81" s="370"/>
      <c r="E81" s="371"/>
      <c r="F81" s="370"/>
      <c r="H81" s="374"/>
      <c r="I81" s="370"/>
      <c r="J81" s="475">
        <f t="shared" si="0"/>
        <v>0</v>
      </c>
      <c r="K81" s="370"/>
      <c r="M81" s="374"/>
      <c r="N81" s="370"/>
      <c r="O81" s="475">
        <f t="shared" si="1"/>
        <v>0</v>
      </c>
      <c r="P81" s="370"/>
      <c r="R81" s="374"/>
      <c r="S81" s="370"/>
      <c r="T81" s="475">
        <f t="shared" si="2"/>
        <v>0</v>
      </c>
      <c r="U81" s="370"/>
    </row>
    <row r="82" spans="1:21" s="439" customFormat="1" ht="26.25" customHeight="1">
      <c r="A82" s="373"/>
      <c r="B82" s="408" t="s">
        <v>717</v>
      </c>
      <c r="C82" s="374"/>
      <c r="D82" s="370"/>
      <c r="E82" s="371"/>
      <c r="F82" s="370"/>
      <c r="H82" s="374"/>
      <c r="I82" s="370"/>
      <c r="J82" s="475">
        <f t="shared" si="0"/>
        <v>0</v>
      </c>
      <c r="K82" s="370"/>
      <c r="M82" s="374"/>
      <c r="N82" s="370"/>
      <c r="O82" s="475">
        <f t="shared" si="1"/>
        <v>0</v>
      </c>
      <c r="P82" s="370"/>
      <c r="R82" s="374"/>
      <c r="S82" s="370"/>
      <c r="T82" s="475">
        <f t="shared" si="2"/>
        <v>0</v>
      </c>
      <c r="U82" s="370"/>
    </row>
    <row r="83" spans="1:21" s="439" customFormat="1">
      <c r="A83" s="373"/>
      <c r="B83" s="376" t="s">
        <v>659</v>
      </c>
      <c r="C83" s="374" t="s">
        <v>2</v>
      </c>
      <c r="D83" s="370">
        <v>72</v>
      </c>
      <c r="E83" s="1106"/>
      <c r="F83" s="370">
        <f>D83*E83</f>
        <v>0</v>
      </c>
      <c r="H83" s="374" t="s">
        <v>2</v>
      </c>
      <c r="I83" s="370">
        <v>72</v>
      </c>
      <c r="J83" s="475">
        <f t="shared" si="0"/>
        <v>0</v>
      </c>
      <c r="K83" s="370">
        <f>I83*J83</f>
        <v>0</v>
      </c>
      <c r="M83" s="374" t="s">
        <v>2</v>
      </c>
      <c r="N83" s="370"/>
      <c r="O83" s="475">
        <f t="shared" si="1"/>
        <v>0</v>
      </c>
      <c r="P83" s="370">
        <f>N83*O83</f>
        <v>0</v>
      </c>
      <c r="R83" s="374" t="s">
        <v>2</v>
      </c>
      <c r="S83" s="370"/>
      <c r="T83" s="475">
        <f t="shared" si="2"/>
        <v>0</v>
      </c>
      <c r="U83" s="370">
        <f>S83*T83</f>
        <v>0</v>
      </c>
    </row>
    <row r="84" spans="1:21" s="439" customFormat="1">
      <c r="A84" s="373"/>
      <c r="B84" s="376" t="s">
        <v>651</v>
      </c>
      <c r="C84" s="374" t="s">
        <v>3</v>
      </c>
      <c r="D84" s="370">
        <v>590</v>
      </c>
      <c r="E84" s="1106"/>
      <c r="F84" s="370">
        <f>D84*E84</f>
        <v>0</v>
      </c>
      <c r="H84" s="374" t="s">
        <v>3</v>
      </c>
      <c r="I84" s="370">
        <v>590</v>
      </c>
      <c r="J84" s="475">
        <f t="shared" si="0"/>
        <v>0</v>
      </c>
      <c r="K84" s="370">
        <f>I84*J84</f>
        <v>0</v>
      </c>
      <c r="M84" s="374" t="s">
        <v>3</v>
      </c>
      <c r="N84" s="370"/>
      <c r="O84" s="475">
        <f t="shared" si="1"/>
        <v>0</v>
      </c>
      <c r="P84" s="370">
        <f>N84*O84</f>
        <v>0</v>
      </c>
      <c r="R84" s="374" t="s">
        <v>3</v>
      </c>
      <c r="S84" s="370"/>
      <c r="T84" s="475">
        <f t="shared" si="2"/>
        <v>0</v>
      </c>
      <c r="U84" s="370">
        <f>S84*T84</f>
        <v>0</v>
      </c>
    </row>
    <row r="85" spans="1:21" s="439" customFormat="1">
      <c r="A85" s="373"/>
      <c r="B85" s="368"/>
      <c r="C85" s="374"/>
      <c r="D85" s="370"/>
      <c r="E85" s="371"/>
      <c r="F85" s="474"/>
      <c r="H85" s="374"/>
      <c r="I85" s="370"/>
      <c r="J85" s="475">
        <f t="shared" si="0"/>
        <v>0</v>
      </c>
      <c r="K85" s="474"/>
      <c r="M85" s="374"/>
      <c r="N85" s="370"/>
      <c r="O85" s="475">
        <f t="shared" si="1"/>
        <v>0</v>
      </c>
      <c r="P85" s="474"/>
      <c r="R85" s="374"/>
      <c r="S85" s="370"/>
      <c r="T85" s="475">
        <f t="shared" si="2"/>
        <v>0</v>
      </c>
      <c r="U85" s="474"/>
    </row>
    <row r="86" spans="1:21" s="439" customFormat="1" ht="48.75" customHeight="1">
      <c r="A86" s="373" t="s">
        <v>712</v>
      </c>
      <c r="B86" s="278" t="s">
        <v>837</v>
      </c>
      <c r="C86" s="374"/>
      <c r="D86" s="370"/>
      <c r="E86" s="371"/>
      <c r="F86" s="370"/>
      <c r="H86" s="374"/>
      <c r="I86" s="370"/>
      <c r="J86" s="475">
        <f t="shared" si="0"/>
        <v>0</v>
      </c>
      <c r="K86" s="370"/>
      <c r="M86" s="374"/>
      <c r="N86" s="370"/>
      <c r="O86" s="475">
        <f t="shared" si="1"/>
        <v>0</v>
      </c>
      <c r="P86" s="370"/>
      <c r="R86" s="374"/>
      <c r="S86" s="370"/>
      <c r="T86" s="475">
        <f t="shared" si="2"/>
        <v>0</v>
      </c>
      <c r="U86" s="370"/>
    </row>
    <row r="87" spans="1:21" s="439" customFormat="1" ht="26.25" customHeight="1">
      <c r="A87" s="373"/>
      <c r="B87" s="408" t="s">
        <v>717</v>
      </c>
      <c r="C87" s="374"/>
      <c r="D87" s="370"/>
      <c r="E87" s="371"/>
      <c r="F87" s="370"/>
      <c r="H87" s="374"/>
      <c r="I87" s="370"/>
      <c r="J87" s="475">
        <f t="shared" si="0"/>
        <v>0</v>
      </c>
      <c r="K87" s="370"/>
      <c r="M87" s="374"/>
      <c r="N87" s="370"/>
      <c r="O87" s="475">
        <f t="shared" si="1"/>
        <v>0</v>
      </c>
      <c r="P87" s="370"/>
      <c r="R87" s="374"/>
      <c r="S87" s="370"/>
      <c r="T87" s="475">
        <f t="shared" si="2"/>
        <v>0</v>
      </c>
      <c r="U87" s="370"/>
    </row>
    <row r="88" spans="1:21" s="439" customFormat="1">
      <c r="A88" s="373"/>
      <c r="B88" s="376" t="s">
        <v>659</v>
      </c>
      <c r="C88" s="374" t="s">
        <v>2</v>
      </c>
      <c r="D88" s="370">
        <v>3</v>
      </c>
      <c r="E88" s="1106"/>
      <c r="F88" s="370">
        <f>D88*E88</f>
        <v>0</v>
      </c>
      <c r="H88" s="374" t="s">
        <v>2</v>
      </c>
      <c r="I88" s="370"/>
      <c r="J88" s="475">
        <f t="shared" si="0"/>
        <v>0</v>
      </c>
      <c r="K88" s="370">
        <f>I88*J88</f>
        <v>0</v>
      </c>
      <c r="M88" s="374" t="s">
        <v>2</v>
      </c>
      <c r="N88" s="370">
        <v>3</v>
      </c>
      <c r="O88" s="475">
        <f t="shared" si="1"/>
        <v>0</v>
      </c>
      <c r="P88" s="370">
        <f>N88*O88</f>
        <v>0</v>
      </c>
      <c r="R88" s="374" t="s">
        <v>2</v>
      </c>
      <c r="S88" s="370"/>
      <c r="T88" s="475">
        <f t="shared" si="2"/>
        <v>0</v>
      </c>
      <c r="U88" s="370">
        <f>S88*T88</f>
        <v>0</v>
      </c>
    </row>
    <row r="89" spans="1:21" s="439" customFormat="1">
      <c r="A89" s="373"/>
      <c r="B89" s="376" t="s">
        <v>651</v>
      </c>
      <c r="C89" s="374" t="s">
        <v>3</v>
      </c>
      <c r="D89" s="370">
        <v>27</v>
      </c>
      <c r="E89" s="1106"/>
      <c r="F89" s="370">
        <f>D89*E89</f>
        <v>0</v>
      </c>
      <c r="H89" s="374" t="s">
        <v>3</v>
      </c>
      <c r="I89" s="370"/>
      <c r="J89" s="475">
        <f t="shared" si="0"/>
        <v>0</v>
      </c>
      <c r="K89" s="370">
        <f>I89*J89</f>
        <v>0</v>
      </c>
      <c r="M89" s="374" t="s">
        <v>3</v>
      </c>
      <c r="N89" s="370">
        <v>27</v>
      </c>
      <c r="O89" s="475">
        <f t="shared" si="1"/>
        <v>0</v>
      </c>
      <c r="P89" s="370">
        <f>N89*O89</f>
        <v>0</v>
      </c>
      <c r="R89" s="374" t="s">
        <v>3</v>
      </c>
      <c r="S89" s="370"/>
      <c r="T89" s="475">
        <f t="shared" si="2"/>
        <v>0</v>
      </c>
      <c r="U89" s="370">
        <f>S89*T89</f>
        <v>0</v>
      </c>
    </row>
    <row r="90" spans="1:21" s="439" customFormat="1">
      <c r="A90" s="373"/>
      <c r="B90" s="368"/>
      <c r="C90" s="374"/>
      <c r="D90" s="370"/>
      <c r="E90" s="371"/>
      <c r="F90" s="474"/>
      <c r="H90" s="374"/>
      <c r="I90" s="370"/>
      <c r="J90" s="475">
        <f t="shared" si="0"/>
        <v>0</v>
      </c>
      <c r="K90" s="474"/>
      <c r="M90" s="374"/>
      <c r="N90" s="370"/>
      <c r="O90" s="475">
        <f t="shared" si="1"/>
        <v>0</v>
      </c>
      <c r="P90" s="474"/>
      <c r="R90" s="374"/>
      <c r="S90" s="370"/>
      <c r="T90" s="475">
        <f t="shared" si="2"/>
        <v>0</v>
      </c>
      <c r="U90" s="474"/>
    </row>
    <row r="91" spans="1:21" s="439" customFormat="1" ht="89.25">
      <c r="A91" s="477" t="s">
        <v>713</v>
      </c>
      <c r="B91" s="278" t="s">
        <v>881</v>
      </c>
      <c r="C91" s="374"/>
      <c r="D91" s="370"/>
      <c r="E91" s="371"/>
      <c r="F91" s="370"/>
      <c r="H91" s="374"/>
      <c r="I91" s="370"/>
      <c r="J91" s="475">
        <f t="shared" si="0"/>
        <v>0</v>
      </c>
      <c r="K91" s="370"/>
      <c r="M91" s="374"/>
      <c r="N91" s="370"/>
      <c r="O91" s="475">
        <f t="shared" si="1"/>
        <v>0</v>
      </c>
      <c r="P91" s="370"/>
      <c r="R91" s="374"/>
      <c r="S91" s="370"/>
      <c r="T91" s="475">
        <f t="shared" si="2"/>
        <v>0</v>
      </c>
      <c r="U91" s="370"/>
    </row>
    <row r="92" spans="1:21" s="439" customFormat="1" ht="26.25" customHeight="1">
      <c r="A92" s="373"/>
      <c r="B92" s="408" t="s">
        <v>717</v>
      </c>
      <c r="C92" s="374"/>
      <c r="D92" s="370"/>
      <c r="E92" s="371"/>
      <c r="F92" s="370"/>
      <c r="H92" s="374"/>
      <c r="I92" s="370"/>
      <c r="J92" s="475">
        <f t="shared" si="0"/>
        <v>0</v>
      </c>
      <c r="K92" s="370"/>
      <c r="M92" s="374"/>
      <c r="N92" s="370"/>
      <c r="O92" s="475">
        <f t="shared" si="1"/>
        <v>0</v>
      </c>
      <c r="P92" s="370"/>
      <c r="R92" s="374"/>
      <c r="S92" s="370"/>
      <c r="T92" s="475">
        <f t="shared" si="2"/>
        <v>0</v>
      </c>
      <c r="U92" s="370"/>
    </row>
    <row r="93" spans="1:21" s="439" customFormat="1">
      <c r="A93" s="373"/>
      <c r="B93" s="376" t="s">
        <v>659</v>
      </c>
      <c r="C93" s="374" t="s">
        <v>2</v>
      </c>
      <c r="D93" s="370">
        <v>52</v>
      </c>
      <c r="E93" s="1106"/>
      <c r="F93" s="370">
        <f>D93*E93</f>
        <v>0</v>
      </c>
      <c r="H93" s="374" t="s">
        <v>2</v>
      </c>
      <c r="I93" s="370">
        <v>52</v>
      </c>
      <c r="J93" s="475">
        <f t="shared" si="0"/>
        <v>0</v>
      </c>
      <c r="K93" s="370">
        <f>I93*J93</f>
        <v>0</v>
      </c>
      <c r="M93" s="374" t="s">
        <v>2</v>
      </c>
      <c r="N93" s="370"/>
      <c r="O93" s="475">
        <f t="shared" si="1"/>
        <v>0</v>
      </c>
      <c r="P93" s="370">
        <f>N93*O93</f>
        <v>0</v>
      </c>
      <c r="R93" s="374" t="s">
        <v>2</v>
      </c>
      <c r="S93" s="370"/>
      <c r="T93" s="475">
        <f t="shared" si="2"/>
        <v>0</v>
      </c>
      <c r="U93" s="370">
        <f>S93*T93</f>
        <v>0</v>
      </c>
    </row>
    <row r="94" spans="1:21" s="439" customFormat="1">
      <c r="A94" s="373"/>
      <c r="B94" s="376" t="s">
        <v>651</v>
      </c>
      <c r="C94" s="374" t="s">
        <v>3</v>
      </c>
      <c r="D94" s="370">
        <v>250</v>
      </c>
      <c r="E94" s="1106"/>
      <c r="F94" s="370">
        <f>D94*E94</f>
        <v>0</v>
      </c>
      <c r="H94" s="374" t="s">
        <v>3</v>
      </c>
      <c r="I94" s="370">
        <v>250</v>
      </c>
      <c r="J94" s="475">
        <f t="shared" ref="J94:J106" si="3">E94</f>
        <v>0</v>
      </c>
      <c r="K94" s="370">
        <f>I94*J94</f>
        <v>0</v>
      </c>
      <c r="M94" s="374" t="s">
        <v>3</v>
      </c>
      <c r="N94" s="370"/>
      <c r="O94" s="475">
        <f t="shared" ref="O94:O106" si="4">E94</f>
        <v>0</v>
      </c>
      <c r="P94" s="370">
        <f>N94*O94</f>
        <v>0</v>
      </c>
      <c r="R94" s="374" t="s">
        <v>3</v>
      </c>
      <c r="S94" s="370"/>
      <c r="T94" s="475">
        <f t="shared" ref="T94:T106" si="5">E94</f>
        <v>0</v>
      </c>
      <c r="U94" s="370">
        <f>S94*T94</f>
        <v>0</v>
      </c>
    </row>
    <row r="95" spans="1:21" s="439" customFormat="1">
      <c r="A95" s="373" t="s">
        <v>485</v>
      </c>
      <c r="B95" s="368"/>
      <c r="C95" s="374"/>
      <c r="D95" s="370"/>
      <c r="E95" s="371"/>
      <c r="F95" s="370"/>
      <c r="H95" s="374"/>
      <c r="I95" s="370"/>
      <c r="J95" s="475">
        <f t="shared" si="3"/>
        <v>0</v>
      </c>
      <c r="K95" s="370"/>
      <c r="M95" s="374"/>
      <c r="N95" s="370"/>
      <c r="O95" s="475">
        <f t="shared" si="4"/>
        <v>0</v>
      </c>
      <c r="P95" s="370"/>
      <c r="R95" s="374"/>
      <c r="S95" s="370"/>
      <c r="T95" s="475">
        <f t="shared" si="5"/>
        <v>0</v>
      </c>
      <c r="U95" s="370"/>
    </row>
    <row r="96" spans="1:21" s="439" customFormat="1" ht="52.5" customHeight="1">
      <c r="A96" s="477" t="s">
        <v>714</v>
      </c>
      <c r="B96" s="278" t="s">
        <v>1973</v>
      </c>
      <c r="C96" s="374"/>
      <c r="D96" s="370"/>
      <c r="E96" s="371"/>
      <c r="F96" s="370"/>
      <c r="H96" s="374"/>
      <c r="I96" s="370"/>
      <c r="J96" s="475">
        <f t="shared" si="3"/>
        <v>0</v>
      </c>
      <c r="K96" s="370"/>
      <c r="M96" s="374"/>
      <c r="N96" s="370"/>
      <c r="O96" s="475">
        <f t="shared" si="4"/>
        <v>0</v>
      </c>
      <c r="P96" s="370"/>
      <c r="R96" s="374"/>
      <c r="S96" s="370"/>
      <c r="T96" s="475">
        <f t="shared" si="5"/>
        <v>0</v>
      </c>
      <c r="U96" s="370"/>
    </row>
    <row r="97" spans="1:21" s="439" customFormat="1" ht="26.25" customHeight="1">
      <c r="A97" s="373"/>
      <c r="B97" s="408" t="s">
        <v>717</v>
      </c>
      <c r="C97" s="374"/>
      <c r="D97" s="370"/>
      <c r="E97" s="371"/>
      <c r="F97" s="370"/>
      <c r="H97" s="374"/>
      <c r="I97" s="370"/>
      <c r="J97" s="475">
        <f t="shared" si="3"/>
        <v>0</v>
      </c>
      <c r="K97" s="370"/>
      <c r="M97" s="374"/>
      <c r="N97" s="370"/>
      <c r="O97" s="475">
        <f t="shared" si="4"/>
        <v>0</v>
      </c>
      <c r="P97" s="370"/>
      <c r="R97" s="374"/>
      <c r="S97" s="370"/>
      <c r="T97" s="475">
        <f t="shared" si="5"/>
        <v>0</v>
      </c>
      <c r="U97" s="370"/>
    </row>
    <row r="98" spans="1:21" s="439" customFormat="1">
      <c r="A98" s="373"/>
      <c r="B98" s="376" t="s">
        <v>659</v>
      </c>
      <c r="C98" s="374" t="s">
        <v>2</v>
      </c>
      <c r="D98" s="370">
        <v>2.5</v>
      </c>
      <c r="E98" s="1106"/>
      <c r="F98" s="370">
        <f>D98*E98</f>
        <v>0</v>
      </c>
      <c r="H98" s="374" t="s">
        <v>2</v>
      </c>
      <c r="I98" s="370"/>
      <c r="J98" s="475">
        <f t="shared" si="3"/>
        <v>0</v>
      </c>
      <c r="K98" s="370">
        <f>I98*J98</f>
        <v>0</v>
      </c>
      <c r="M98" s="374" t="s">
        <v>2</v>
      </c>
      <c r="N98" s="370">
        <v>2.5</v>
      </c>
      <c r="O98" s="475">
        <f t="shared" si="4"/>
        <v>0</v>
      </c>
      <c r="P98" s="370">
        <f>N98*O98</f>
        <v>0</v>
      </c>
      <c r="R98" s="374" t="s">
        <v>2</v>
      </c>
      <c r="S98" s="370"/>
      <c r="T98" s="475">
        <f t="shared" si="5"/>
        <v>0</v>
      </c>
      <c r="U98" s="370">
        <f>S98*T98</f>
        <v>0</v>
      </c>
    </row>
    <row r="99" spans="1:21" s="439" customFormat="1">
      <c r="A99" s="373"/>
      <c r="B99" s="376" t="s">
        <v>651</v>
      </c>
      <c r="C99" s="374" t="s">
        <v>3</v>
      </c>
      <c r="D99" s="370">
        <v>15</v>
      </c>
      <c r="E99" s="1106"/>
      <c r="F99" s="370">
        <f>D99*E99</f>
        <v>0</v>
      </c>
      <c r="H99" s="374" t="s">
        <v>3</v>
      </c>
      <c r="I99" s="370"/>
      <c r="J99" s="475">
        <f t="shared" si="3"/>
        <v>0</v>
      </c>
      <c r="K99" s="370">
        <f>I99*J99</f>
        <v>0</v>
      </c>
      <c r="M99" s="374" t="s">
        <v>3</v>
      </c>
      <c r="N99" s="370">
        <v>15</v>
      </c>
      <c r="O99" s="475">
        <f t="shared" si="4"/>
        <v>0</v>
      </c>
      <c r="P99" s="370">
        <f>N99*O99</f>
        <v>0</v>
      </c>
      <c r="R99" s="374" t="s">
        <v>3</v>
      </c>
      <c r="S99" s="370"/>
      <c r="T99" s="475">
        <f t="shared" si="5"/>
        <v>0</v>
      </c>
      <c r="U99" s="370">
        <f>S99*T99</f>
        <v>0</v>
      </c>
    </row>
    <row r="100" spans="1:21" s="439" customFormat="1">
      <c r="A100" s="373"/>
      <c r="B100" s="368"/>
      <c r="C100" s="374"/>
      <c r="D100" s="370"/>
      <c r="E100" s="371"/>
      <c r="F100" s="370"/>
      <c r="H100" s="374"/>
      <c r="I100" s="370"/>
      <c r="J100" s="475">
        <f t="shared" si="3"/>
        <v>0</v>
      </c>
      <c r="K100" s="370"/>
      <c r="M100" s="374"/>
      <c r="N100" s="370"/>
      <c r="O100" s="475">
        <f t="shared" si="4"/>
        <v>0</v>
      </c>
      <c r="P100" s="370"/>
      <c r="R100" s="374"/>
      <c r="S100" s="370"/>
      <c r="T100" s="475">
        <f t="shared" si="5"/>
        <v>0</v>
      </c>
      <c r="U100" s="370"/>
    </row>
    <row r="101" spans="1:21" s="439" customFormat="1" ht="84.75" customHeight="1">
      <c r="A101" s="477" t="s">
        <v>715</v>
      </c>
      <c r="B101" s="278" t="s">
        <v>2074</v>
      </c>
      <c r="C101" s="376"/>
      <c r="D101" s="376"/>
      <c r="E101" s="295"/>
      <c r="F101" s="474"/>
      <c r="H101" s="376"/>
      <c r="I101" s="376"/>
      <c r="J101" s="475">
        <f t="shared" si="3"/>
        <v>0</v>
      </c>
      <c r="K101" s="474"/>
      <c r="M101" s="376"/>
      <c r="N101" s="376"/>
      <c r="O101" s="475">
        <f t="shared" si="4"/>
        <v>0</v>
      </c>
      <c r="P101" s="474"/>
      <c r="R101" s="376"/>
      <c r="S101" s="376"/>
      <c r="T101" s="475">
        <f t="shared" si="5"/>
        <v>0</v>
      </c>
      <c r="U101" s="474"/>
    </row>
    <row r="102" spans="1:21" s="439" customFormat="1">
      <c r="A102" s="478"/>
      <c r="B102" s="376" t="s">
        <v>660</v>
      </c>
      <c r="C102" s="374" t="s">
        <v>3</v>
      </c>
      <c r="D102" s="370">
        <v>33</v>
      </c>
      <c r="E102" s="1106"/>
      <c r="F102" s="370">
        <f>D102*E102</f>
        <v>0</v>
      </c>
      <c r="H102" s="374" t="s">
        <v>3</v>
      </c>
      <c r="I102" s="370"/>
      <c r="J102" s="475">
        <f t="shared" si="3"/>
        <v>0</v>
      </c>
      <c r="K102" s="370">
        <f>I102*J102</f>
        <v>0</v>
      </c>
      <c r="M102" s="374" t="s">
        <v>3</v>
      </c>
      <c r="N102" s="370">
        <v>33</v>
      </c>
      <c r="O102" s="475">
        <f t="shared" si="4"/>
        <v>0</v>
      </c>
      <c r="P102" s="370">
        <f>N102*O102</f>
        <v>0</v>
      </c>
      <c r="R102" s="374" t="s">
        <v>3</v>
      </c>
      <c r="S102" s="370"/>
      <c r="T102" s="475">
        <f t="shared" si="5"/>
        <v>0</v>
      </c>
      <c r="U102" s="370">
        <f>S102*T102</f>
        <v>0</v>
      </c>
    </row>
    <row r="103" spans="1:21" s="439" customFormat="1" ht="11.1" customHeight="1">
      <c r="A103" s="478"/>
      <c r="B103" s="278"/>
      <c r="C103" s="374"/>
      <c r="D103" s="370"/>
      <c r="E103" s="295"/>
      <c r="F103" s="474"/>
      <c r="H103" s="374"/>
      <c r="I103" s="370"/>
      <c r="J103" s="475">
        <f t="shared" si="3"/>
        <v>0</v>
      </c>
      <c r="K103" s="474"/>
      <c r="M103" s="374"/>
      <c r="N103" s="370"/>
      <c r="O103" s="475">
        <f t="shared" si="4"/>
        <v>0</v>
      </c>
      <c r="P103" s="474"/>
      <c r="R103" s="374"/>
      <c r="S103" s="370"/>
      <c r="T103" s="475">
        <f t="shared" si="5"/>
        <v>0</v>
      </c>
      <c r="U103" s="474"/>
    </row>
    <row r="104" spans="1:21" s="482" customFormat="1" ht="105" customHeight="1">
      <c r="A104" s="477" t="s">
        <v>716</v>
      </c>
      <c r="B104" s="289" t="s">
        <v>838</v>
      </c>
      <c r="C104" s="479"/>
      <c r="D104" s="480"/>
      <c r="E104" s="481"/>
      <c r="F104" s="481"/>
      <c r="H104" s="479"/>
      <c r="I104" s="480"/>
      <c r="J104" s="475">
        <f t="shared" si="3"/>
        <v>0</v>
      </c>
      <c r="K104" s="481"/>
      <c r="M104" s="479"/>
      <c r="N104" s="480"/>
      <c r="O104" s="475">
        <f t="shared" si="4"/>
        <v>0</v>
      </c>
      <c r="P104" s="481"/>
      <c r="R104" s="479"/>
      <c r="S104" s="480"/>
      <c r="T104" s="475">
        <f t="shared" si="5"/>
        <v>0</v>
      </c>
      <c r="U104" s="481"/>
    </row>
    <row r="105" spans="1:21" s="482" customFormat="1" ht="13.5" customHeight="1">
      <c r="A105" s="477"/>
      <c r="B105" s="483" t="s">
        <v>839</v>
      </c>
      <c r="C105" s="479"/>
      <c r="D105" s="480"/>
      <c r="E105" s="481"/>
      <c r="F105" s="481"/>
      <c r="H105" s="479"/>
      <c r="I105" s="480"/>
      <c r="J105" s="475">
        <f t="shared" si="3"/>
        <v>0</v>
      </c>
      <c r="K105" s="481"/>
      <c r="M105" s="479"/>
      <c r="N105" s="480"/>
      <c r="O105" s="475">
        <f t="shared" si="4"/>
        <v>0</v>
      </c>
      <c r="P105" s="481"/>
      <c r="R105" s="479"/>
      <c r="S105" s="480"/>
      <c r="T105" s="475">
        <f t="shared" si="5"/>
        <v>0</v>
      </c>
      <c r="U105" s="481"/>
    </row>
    <row r="106" spans="1:21" s="482" customFormat="1">
      <c r="A106" s="477"/>
      <c r="B106" s="484"/>
      <c r="C106" s="485" t="s">
        <v>21</v>
      </c>
      <c r="D106" s="481">
        <v>20500</v>
      </c>
      <c r="E106" s="1107"/>
      <c r="F106" s="481">
        <f>D106*E106</f>
        <v>0</v>
      </c>
      <c r="H106" s="485" t="s">
        <v>21</v>
      </c>
      <c r="I106" s="481">
        <v>19500</v>
      </c>
      <c r="J106" s="475">
        <f t="shared" si="3"/>
        <v>0</v>
      </c>
      <c r="K106" s="481">
        <f>I106*J106</f>
        <v>0</v>
      </c>
      <c r="M106" s="485" t="s">
        <v>21</v>
      </c>
      <c r="N106" s="481">
        <v>1000</v>
      </c>
      <c r="O106" s="475">
        <f t="shared" si="4"/>
        <v>0</v>
      </c>
      <c r="P106" s="481">
        <f>N106*O106</f>
        <v>0</v>
      </c>
      <c r="R106" s="485" t="s">
        <v>21</v>
      </c>
      <c r="S106" s="481"/>
      <c r="T106" s="475">
        <f t="shared" si="5"/>
        <v>0</v>
      </c>
      <c r="U106" s="481">
        <f>S106*T106</f>
        <v>0</v>
      </c>
    </row>
    <row r="107" spans="1:21" s="482" customFormat="1">
      <c r="A107" s="477"/>
      <c r="B107" s="484"/>
      <c r="C107" s="485"/>
      <c r="D107" s="481"/>
      <c r="E107" s="481"/>
      <c r="F107" s="481"/>
      <c r="H107" s="485"/>
      <c r="I107" s="481"/>
      <c r="J107" s="481"/>
      <c r="K107" s="481"/>
      <c r="M107" s="485"/>
      <c r="N107" s="481"/>
      <c r="O107" s="481"/>
      <c r="P107" s="481"/>
      <c r="R107" s="485"/>
      <c r="S107" s="481"/>
      <c r="T107" s="481"/>
      <c r="U107" s="481"/>
    </row>
    <row r="108" spans="1:21" s="596" customFormat="1" ht="20.100000000000001" customHeight="1">
      <c r="A108" s="1032"/>
      <c r="B108" s="486" t="s">
        <v>681</v>
      </c>
      <c r="C108" s="487"/>
      <c r="D108" s="488"/>
      <c r="E108" s="488"/>
      <c r="F108" s="488">
        <f>SUM(F7:F107)</f>
        <v>0</v>
      </c>
      <c r="H108" s="487"/>
      <c r="I108" s="488"/>
      <c r="J108" s="488"/>
      <c r="K108" s="488">
        <f>SUM(K7:K107)</f>
        <v>0</v>
      </c>
      <c r="M108" s="487"/>
      <c r="N108" s="488"/>
      <c r="O108" s="488"/>
      <c r="P108" s="488">
        <f>SUM(P7:P107)</f>
        <v>0</v>
      </c>
      <c r="R108" s="487"/>
      <c r="S108" s="488"/>
      <c r="T108" s="488"/>
      <c r="U108" s="488">
        <f>SUM(U7:U107)</f>
        <v>0</v>
      </c>
    </row>
    <row r="109" spans="1:21" ht="11.25" customHeight="1">
      <c r="E109" s="371"/>
      <c r="F109" s="370"/>
      <c r="J109" s="371"/>
      <c r="K109" s="370"/>
      <c r="O109" s="371"/>
      <c r="P109" s="370"/>
      <c r="T109" s="371"/>
      <c r="U109" s="370"/>
    </row>
  </sheetData>
  <sheetProtection password="E4C2" sheet="1" objects="1" scenarios="1"/>
  <mergeCells count="4">
    <mergeCell ref="C1:F1"/>
    <mergeCell ref="H1:K1"/>
    <mergeCell ref="M1:P1"/>
    <mergeCell ref="R1:U1"/>
  </mergeCells>
  <pageMargins left="0.78740157480314965" right="0.19685039370078741" top="0.62992125984251968" bottom="0.55118110236220474" header="0.31496062992125984" footer="0.27559055118110237"/>
  <pageSetup paperSize="9" scale="57"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F0"/>
    <pageSetUpPr fitToPage="1"/>
  </sheetPr>
  <dimension ref="A1:V80"/>
  <sheetViews>
    <sheetView windowProtection="1" showZeros="0" zoomScaleNormal="100" zoomScaleSheetLayoutView="100" zoomScalePageLayoutView="9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384" customWidth="1"/>
    <col min="2" max="2" width="40.7109375" style="470" customWidth="1"/>
    <col min="3" max="3" width="10.140625" style="380" customWidth="1"/>
    <col min="4" max="4" width="10.140625" style="381" customWidth="1"/>
    <col min="5" max="5" width="11.7109375" style="382" customWidth="1"/>
    <col min="6" max="6" width="14.28515625" style="381" customWidth="1"/>
    <col min="7" max="7" width="3.7109375" style="383" customWidth="1"/>
    <col min="8" max="8" width="10.140625" style="380" customWidth="1"/>
    <col min="9" max="9" width="10.140625" style="381" customWidth="1"/>
    <col min="10" max="10" width="11.7109375" style="382" customWidth="1"/>
    <col min="11" max="11" width="14.28515625" style="381" customWidth="1"/>
    <col min="12" max="12" width="3.7109375" style="383" customWidth="1"/>
    <col min="13" max="13" width="10.140625" style="380" customWidth="1"/>
    <col min="14" max="14" width="10.140625" style="381" customWidth="1"/>
    <col min="15" max="15" width="11.7109375" style="382" customWidth="1"/>
    <col min="16" max="16" width="14.28515625" style="381" customWidth="1"/>
    <col min="17" max="17" width="3.7109375" style="383" customWidth="1"/>
    <col min="18" max="18" width="10.140625" style="380" customWidth="1"/>
    <col min="19" max="19" width="10.140625" style="381" customWidth="1"/>
    <col min="20" max="20" width="11.7109375" style="382" customWidth="1"/>
    <col min="21" max="21" width="14.28515625" style="381" customWidth="1"/>
    <col min="22" max="16384" width="9" style="383"/>
  </cols>
  <sheetData>
    <row r="1" spans="1:21" ht="15.75" customHeight="1">
      <c r="C1" s="1144" t="s">
        <v>1265</v>
      </c>
      <c r="D1" s="1144"/>
      <c r="E1" s="1144"/>
      <c r="F1" s="1144"/>
      <c r="H1" s="1144" t="s">
        <v>1990</v>
      </c>
      <c r="I1" s="1144"/>
      <c r="J1" s="1144"/>
      <c r="K1" s="1144"/>
      <c r="M1" s="1144" t="s">
        <v>1991</v>
      </c>
      <c r="N1" s="1144"/>
      <c r="O1" s="1144"/>
      <c r="P1" s="1144"/>
      <c r="R1" s="1144" t="s">
        <v>1992</v>
      </c>
      <c r="S1" s="1144"/>
      <c r="T1" s="1144"/>
      <c r="U1" s="1144"/>
    </row>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439" customFormat="1">
      <c r="A4" s="373"/>
      <c r="B4" s="278"/>
      <c r="C4" s="400"/>
      <c r="D4" s="283"/>
      <c r="E4" s="460"/>
      <c r="F4" s="460"/>
      <c r="H4" s="400"/>
      <c r="I4" s="283"/>
      <c r="J4" s="460"/>
      <c r="K4" s="460"/>
      <c r="M4" s="400"/>
      <c r="N4" s="283"/>
      <c r="O4" s="460"/>
      <c r="P4" s="460"/>
      <c r="R4" s="400"/>
      <c r="S4" s="283"/>
      <c r="T4" s="460"/>
      <c r="U4" s="460"/>
    </row>
    <row r="5" spans="1:21" s="473" customFormat="1" ht="20.100000000000001" customHeight="1">
      <c r="A5" s="929" t="s">
        <v>676</v>
      </c>
      <c r="B5" s="472" t="s">
        <v>22</v>
      </c>
    </row>
    <row r="6" spans="1:21" s="372" customFormat="1">
      <c r="A6" s="373"/>
      <c r="B6" s="278"/>
      <c r="C6" s="369"/>
      <c r="D6" s="370"/>
      <c r="E6" s="371"/>
      <c r="F6" s="370"/>
      <c r="H6" s="369"/>
      <c r="I6" s="370"/>
      <c r="J6" s="371"/>
      <c r="K6" s="370"/>
      <c r="M6" s="369"/>
      <c r="N6" s="370"/>
      <c r="O6" s="371"/>
      <c r="P6" s="370"/>
      <c r="R6" s="369"/>
      <c r="S6" s="370"/>
      <c r="T6" s="371"/>
      <c r="U6" s="370"/>
    </row>
    <row r="7" spans="1:21" s="372" customFormat="1" ht="276.75" customHeight="1">
      <c r="A7" s="373" t="s">
        <v>744</v>
      </c>
      <c r="B7" s="278" t="s">
        <v>933</v>
      </c>
      <c r="C7" s="369"/>
      <c r="D7" s="370"/>
      <c r="E7" s="371"/>
      <c r="F7" s="370"/>
      <c r="H7" s="369"/>
      <c r="I7" s="370"/>
      <c r="J7" s="371"/>
      <c r="K7" s="370"/>
      <c r="M7" s="369"/>
      <c r="N7" s="370"/>
      <c r="O7" s="371"/>
      <c r="P7" s="370"/>
      <c r="R7" s="369"/>
      <c r="S7" s="370"/>
      <c r="T7" s="371"/>
      <c r="U7" s="370"/>
    </row>
    <row r="8" spans="1:21" s="372" customFormat="1">
      <c r="A8" s="367"/>
      <c r="B8" s="376" t="s">
        <v>925</v>
      </c>
      <c r="C8" s="374" t="s">
        <v>3</v>
      </c>
      <c r="D8" s="370">
        <v>91</v>
      </c>
      <c r="E8" s="1087"/>
      <c r="F8" s="370">
        <f>D8*E8</f>
        <v>0</v>
      </c>
      <c r="H8" s="374" t="s">
        <v>3</v>
      </c>
      <c r="I8" s="370"/>
      <c r="J8" s="283">
        <f>E8</f>
        <v>0</v>
      </c>
      <c r="K8" s="370">
        <f>I8*J8</f>
        <v>0</v>
      </c>
      <c r="M8" s="374" t="s">
        <v>3</v>
      </c>
      <c r="N8" s="370">
        <v>91</v>
      </c>
      <c r="O8" s="283">
        <f>E8</f>
        <v>0</v>
      </c>
      <c r="P8" s="370">
        <f>N8*O8</f>
        <v>0</v>
      </c>
      <c r="R8" s="374" t="s">
        <v>3</v>
      </c>
      <c r="S8" s="370"/>
      <c r="T8" s="283">
        <f>E8</f>
        <v>0</v>
      </c>
      <c r="U8" s="370">
        <f>S8*T8</f>
        <v>0</v>
      </c>
    </row>
    <row r="9" spans="1:21" s="372" customFormat="1">
      <c r="A9" s="367"/>
      <c r="B9" s="376" t="s">
        <v>926</v>
      </c>
      <c r="C9" s="374" t="s">
        <v>3</v>
      </c>
      <c r="D9" s="370">
        <v>100</v>
      </c>
      <c r="E9" s="1087"/>
      <c r="F9" s="370">
        <f>D9*E9</f>
        <v>0</v>
      </c>
      <c r="H9" s="374" t="s">
        <v>3</v>
      </c>
      <c r="I9" s="370"/>
      <c r="J9" s="283">
        <f t="shared" ref="J9:J30" si="0">E9</f>
        <v>0</v>
      </c>
      <c r="K9" s="370">
        <f>I9*J9</f>
        <v>0</v>
      </c>
      <c r="M9" s="374" t="s">
        <v>3</v>
      </c>
      <c r="N9" s="370"/>
      <c r="O9" s="283">
        <f t="shared" ref="O9:O30" si="1">E9</f>
        <v>0</v>
      </c>
      <c r="P9" s="370">
        <f>N9*O9</f>
        <v>0</v>
      </c>
      <c r="R9" s="374" t="s">
        <v>3</v>
      </c>
      <c r="S9" s="370">
        <v>100</v>
      </c>
      <c r="T9" s="283">
        <f t="shared" ref="T9:T30" si="2">E9</f>
        <v>0</v>
      </c>
      <c r="U9" s="370">
        <f>S9*T9</f>
        <v>0</v>
      </c>
    </row>
    <row r="10" spans="1:21" s="372" customFormat="1">
      <c r="A10" s="367"/>
      <c r="B10" s="368"/>
      <c r="C10" s="374"/>
      <c r="D10" s="370"/>
      <c r="E10" s="371"/>
      <c r="F10" s="474"/>
      <c r="H10" s="374"/>
      <c r="I10" s="370"/>
      <c r="J10" s="283">
        <f t="shared" si="0"/>
        <v>0</v>
      </c>
      <c r="K10" s="474"/>
      <c r="M10" s="374"/>
      <c r="N10" s="370"/>
      <c r="O10" s="283">
        <f t="shared" si="1"/>
        <v>0</v>
      </c>
      <c r="P10" s="474"/>
      <c r="R10" s="374"/>
      <c r="S10" s="370"/>
      <c r="T10" s="283">
        <f t="shared" si="2"/>
        <v>0</v>
      </c>
      <c r="U10" s="474"/>
    </row>
    <row r="11" spans="1:21" s="668" customFormat="1" ht="145.5" customHeight="1">
      <c r="A11" s="373" t="s">
        <v>745</v>
      </c>
      <c r="B11" s="289" t="s">
        <v>949</v>
      </c>
      <c r="C11" s="397" t="s">
        <v>3</v>
      </c>
      <c r="D11" s="994">
        <v>10.5</v>
      </c>
      <c r="E11" s="1104"/>
      <c r="F11" s="995">
        <f>D11*E11</f>
        <v>0</v>
      </c>
      <c r="G11" s="996"/>
      <c r="H11" s="397" t="s">
        <v>3</v>
      </c>
      <c r="I11" s="994"/>
      <c r="J11" s="283">
        <f t="shared" si="0"/>
        <v>0</v>
      </c>
      <c r="K11" s="995">
        <f>I11*J11</f>
        <v>0</v>
      </c>
      <c r="L11" s="996"/>
      <c r="M11" s="397" t="s">
        <v>3</v>
      </c>
      <c r="N11" s="994">
        <v>10.5</v>
      </c>
      <c r="O11" s="283">
        <f t="shared" si="1"/>
        <v>0</v>
      </c>
      <c r="P11" s="995">
        <f>N11*O11</f>
        <v>0</v>
      </c>
      <c r="Q11" s="996"/>
      <c r="R11" s="397" t="s">
        <v>3</v>
      </c>
      <c r="S11" s="994"/>
      <c r="T11" s="283">
        <f t="shared" si="2"/>
        <v>0</v>
      </c>
      <c r="U11" s="995">
        <f>S11*T11</f>
        <v>0</v>
      </c>
    </row>
    <row r="12" spans="1:21" s="668" customFormat="1">
      <c r="C12" s="997"/>
      <c r="D12" s="998"/>
      <c r="E12" s="481"/>
      <c r="F12" s="481">
        <f t="shared" ref="F12" si="3">D12*E12</f>
        <v>0</v>
      </c>
      <c r="H12" s="997"/>
      <c r="I12" s="998"/>
      <c r="J12" s="283">
        <f t="shared" si="0"/>
        <v>0</v>
      </c>
      <c r="K12" s="481">
        <f t="shared" ref="K12" si="4">I12*J12</f>
        <v>0</v>
      </c>
      <c r="M12" s="997"/>
      <c r="N12" s="998"/>
      <c r="O12" s="283">
        <f t="shared" si="1"/>
        <v>0</v>
      </c>
      <c r="P12" s="481">
        <f t="shared" ref="P12" si="5">N12*O12</f>
        <v>0</v>
      </c>
      <c r="R12" s="997"/>
      <c r="S12" s="998"/>
      <c r="T12" s="283">
        <f t="shared" si="2"/>
        <v>0</v>
      </c>
      <c r="U12" s="481">
        <f t="shared" ref="U12" si="6">S12*T12</f>
        <v>0</v>
      </c>
    </row>
    <row r="13" spans="1:21" s="439" customFormat="1" ht="76.5" customHeight="1">
      <c r="A13" s="373" t="s">
        <v>746</v>
      </c>
      <c r="B13" s="278" t="s">
        <v>751</v>
      </c>
      <c r="C13" s="374"/>
      <c r="D13" s="370"/>
      <c r="E13" s="371"/>
      <c r="F13" s="370"/>
      <c r="H13" s="374"/>
      <c r="I13" s="370"/>
      <c r="J13" s="283">
        <f t="shared" si="0"/>
        <v>0</v>
      </c>
      <c r="K13" s="370"/>
      <c r="M13" s="374"/>
      <c r="N13" s="370"/>
      <c r="O13" s="283">
        <f t="shared" si="1"/>
        <v>0</v>
      </c>
      <c r="P13" s="370"/>
      <c r="R13" s="374"/>
      <c r="S13" s="370"/>
      <c r="T13" s="283">
        <f t="shared" si="2"/>
        <v>0</v>
      </c>
      <c r="U13" s="370"/>
    </row>
    <row r="14" spans="1:21" s="439" customFormat="1">
      <c r="A14" s="373"/>
      <c r="B14" s="376" t="s">
        <v>752</v>
      </c>
      <c r="C14" s="374" t="s">
        <v>1</v>
      </c>
      <c r="D14" s="370">
        <v>15</v>
      </c>
      <c r="E14" s="1087"/>
      <c r="F14" s="370">
        <f>D14*E14</f>
        <v>0</v>
      </c>
      <c r="H14" s="374" t="s">
        <v>1</v>
      </c>
      <c r="I14" s="370"/>
      <c r="J14" s="283">
        <f t="shared" si="0"/>
        <v>0</v>
      </c>
      <c r="K14" s="370">
        <f>I14*J14</f>
        <v>0</v>
      </c>
      <c r="M14" s="374" t="s">
        <v>1</v>
      </c>
      <c r="N14" s="370">
        <v>10</v>
      </c>
      <c r="O14" s="283">
        <f t="shared" si="1"/>
        <v>0</v>
      </c>
      <c r="P14" s="370">
        <f>N14*O14</f>
        <v>0</v>
      </c>
      <c r="R14" s="374" t="s">
        <v>1</v>
      </c>
      <c r="S14" s="370">
        <f>D14-N14</f>
        <v>5</v>
      </c>
      <c r="T14" s="283">
        <f t="shared" si="2"/>
        <v>0</v>
      </c>
      <c r="U14" s="370">
        <f>S14*T14</f>
        <v>0</v>
      </c>
    </row>
    <row r="15" spans="1:21" s="439" customFormat="1">
      <c r="A15" s="373"/>
      <c r="B15" s="376" t="s">
        <v>753</v>
      </c>
      <c r="C15" s="374" t="s">
        <v>1</v>
      </c>
      <c r="D15" s="370">
        <v>10</v>
      </c>
      <c r="E15" s="1087"/>
      <c r="F15" s="370">
        <f>D15*E15</f>
        <v>0</v>
      </c>
      <c r="H15" s="374" t="s">
        <v>1</v>
      </c>
      <c r="I15" s="370"/>
      <c r="J15" s="283">
        <f t="shared" si="0"/>
        <v>0</v>
      </c>
      <c r="K15" s="370">
        <f>I15*J15</f>
        <v>0</v>
      </c>
      <c r="M15" s="374" t="s">
        <v>1</v>
      </c>
      <c r="N15" s="370">
        <v>5</v>
      </c>
      <c r="O15" s="283">
        <f t="shared" si="1"/>
        <v>0</v>
      </c>
      <c r="P15" s="370">
        <f>N15*O15</f>
        <v>0</v>
      </c>
      <c r="R15" s="374" t="s">
        <v>1</v>
      </c>
      <c r="S15" s="370">
        <f t="shared" ref="S15:S16" si="7">D15-N15</f>
        <v>5</v>
      </c>
      <c r="T15" s="283">
        <f t="shared" si="2"/>
        <v>0</v>
      </c>
      <c r="U15" s="370">
        <f>S15*T15</f>
        <v>0</v>
      </c>
    </row>
    <row r="16" spans="1:21" s="439" customFormat="1">
      <c r="A16" s="373"/>
      <c r="B16" s="376" t="s">
        <v>754</v>
      </c>
      <c r="C16" s="374" t="s">
        <v>1</v>
      </c>
      <c r="D16" s="370">
        <v>5</v>
      </c>
      <c r="E16" s="1087"/>
      <c r="F16" s="370">
        <f>D16*E16</f>
        <v>0</v>
      </c>
      <c r="H16" s="374" t="s">
        <v>1</v>
      </c>
      <c r="I16" s="370"/>
      <c r="J16" s="283">
        <f t="shared" si="0"/>
        <v>0</v>
      </c>
      <c r="K16" s="370">
        <f>I16*J16</f>
        <v>0</v>
      </c>
      <c r="M16" s="374" t="s">
        <v>1</v>
      </c>
      <c r="N16" s="370">
        <v>3</v>
      </c>
      <c r="O16" s="283">
        <f t="shared" si="1"/>
        <v>0</v>
      </c>
      <c r="P16" s="370">
        <f>N16*O16</f>
        <v>0</v>
      </c>
      <c r="R16" s="374" t="s">
        <v>1</v>
      </c>
      <c r="S16" s="370">
        <f t="shared" si="7"/>
        <v>2</v>
      </c>
      <c r="T16" s="283">
        <f t="shared" si="2"/>
        <v>0</v>
      </c>
      <c r="U16" s="370">
        <f>S16*T16</f>
        <v>0</v>
      </c>
    </row>
    <row r="17" spans="1:21" s="439" customFormat="1">
      <c r="A17" s="373"/>
      <c r="B17" s="368"/>
      <c r="C17" s="374"/>
      <c r="D17" s="370"/>
      <c r="E17" s="371"/>
      <c r="F17" s="370"/>
      <c r="H17" s="374"/>
      <c r="I17" s="370"/>
      <c r="J17" s="283">
        <f t="shared" si="0"/>
        <v>0</v>
      </c>
      <c r="K17" s="370"/>
      <c r="M17" s="374"/>
      <c r="N17" s="370"/>
      <c r="O17" s="283">
        <f t="shared" si="1"/>
        <v>0</v>
      </c>
      <c r="P17" s="370"/>
      <c r="R17" s="374"/>
      <c r="S17" s="370"/>
      <c r="T17" s="283">
        <f t="shared" si="2"/>
        <v>0</v>
      </c>
      <c r="U17" s="370"/>
    </row>
    <row r="18" spans="1:21" s="439" customFormat="1" ht="143.25" customHeight="1">
      <c r="A18" s="373" t="s">
        <v>747</v>
      </c>
      <c r="B18" s="278" t="s">
        <v>1149</v>
      </c>
      <c r="C18" s="374"/>
      <c r="D18" s="370"/>
      <c r="E18" s="371"/>
      <c r="F18" s="370"/>
      <c r="H18" s="374"/>
      <c r="I18" s="370"/>
      <c r="J18" s="283">
        <f t="shared" si="0"/>
        <v>0</v>
      </c>
      <c r="K18" s="370"/>
      <c r="M18" s="374"/>
      <c r="N18" s="370"/>
      <c r="O18" s="283">
        <f t="shared" si="1"/>
        <v>0</v>
      </c>
      <c r="P18" s="370"/>
      <c r="R18" s="374"/>
      <c r="S18" s="370"/>
      <c r="T18" s="283">
        <f t="shared" si="2"/>
        <v>0</v>
      </c>
      <c r="U18" s="370"/>
    </row>
    <row r="19" spans="1:21" s="439" customFormat="1">
      <c r="A19" s="373"/>
      <c r="B19" s="376" t="s">
        <v>1150</v>
      </c>
      <c r="C19" s="374" t="s">
        <v>1</v>
      </c>
      <c r="D19" s="370">
        <v>15</v>
      </c>
      <c r="E19" s="1087"/>
      <c r="F19" s="370">
        <f>D19*E19</f>
        <v>0</v>
      </c>
      <c r="H19" s="374" t="s">
        <v>1</v>
      </c>
      <c r="I19" s="370"/>
      <c r="J19" s="283">
        <f t="shared" si="0"/>
        <v>0</v>
      </c>
      <c r="K19" s="370">
        <f>I19*J19</f>
        <v>0</v>
      </c>
      <c r="M19" s="374" t="s">
        <v>1</v>
      </c>
      <c r="N19" s="370">
        <v>10</v>
      </c>
      <c r="O19" s="283">
        <f t="shared" si="1"/>
        <v>0</v>
      </c>
      <c r="P19" s="370">
        <f>N19*O19</f>
        <v>0</v>
      </c>
      <c r="R19" s="374" t="s">
        <v>1</v>
      </c>
      <c r="S19" s="370">
        <f>D19-N19</f>
        <v>5</v>
      </c>
      <c r="T19" s="283">
        <f t="shared" si="2"/>
        <v>0</v>
      </c>
      <c r="U19" s="370">
        <f>S19*T19</f>
        <v>0</v>
      </c>
    </row>
    <row r="20" spans="1:21" s="439" customFormat="1">
      <c r="A20" s="373"/>
      <c r="B20" s="376" t="s">
        <v>1151</v>
      </c>
      <c r="C20" s="374" t="s">
        <v>1</v>
      </c>
      <c r="D20" s="370">
        <v>10</v>
      </c>
      <c r="E20" s="1087"/>
      <c r="F20" s="370">
        <f>D20*E20</f>
        <v>0</v>
      </c>
      <c r="H20" s="374" t="s">
        <v>1</v>
      </c>
      <c r="I20" s="370"/>
      <c r="J20" s="283">
        <f t="shared" si="0"/>
        <v>0</v>
      </c>
      <c r="K20" s="370">
        <f>I20*J20</f>
        <v>0</v>
      </c>
      <c r="M20" s="374" t="s">
        <v>1</v>
      </c>
      <c r="N20" s="370">
        <v>5</v>
      </c>
      <c r="O20" s="283">
        <f t="shared" si="1"/>
        <v>0</v>
      </c>
      <c r="P20" s="370">
        <f>N20*O20</f>
        <v>0</v>
      </c>
      <c r="R20" s="374" t="s">
        <v>1</v>
      </c>
      <c r="S20" s="370">
        <f t="shared" ref="S20:S21" si="8">D20-N20</f>
        <v>5</v>
      </c>
      <c r="T20" s="283">
        <f t="shared" si="2"/>
        <v>0</v>
      </c>
      <c r="U20" s="370">
        <f>S20*T20</f>
        <v>0</v>
      </c>
    </row>
    <row r="21" spans="1:21" s="439" customFormat="1">
      <c r="A21" s="373"/>
      <c r="B21" s="376" t="s">
        <v>1152</v>
      </c>
      <c r="C21" s="374" t="s">
        <v>1</v>
      </c>
      <c r="D21" s="370">
        <v>5</v>
      </c>
      <c r="E21" s="1087"/>
      <c r="F21" s="370">
        <f>D21*E21</f>
        <v>0</v>
      </c>
      <c r="H21" s="374" t="s">
        <v>1</v>
      </c>
      <c r="I21" s="370"/>
      <c r="J21" s="283">
        <f t="shared" si="0"/>
        <v>0</v>
      </c>
      <c r="K21" s="370">
        <f>I21*J21</f>
        <v>0</v>
      </c>
      <c r="M21" s="374" t="s">
        <v>1</v>
      </c>
      <c r="N21" s="370">
        <v>3</v>
      </c>
      <c r="O21" s="283">
        <f t="shared" si="1"/>
        <v>0</v>
      </c>
      <c r="P21" s="370">
        <f>N21*O21</f>
        <v>0</v>
      </c>
      <c r="R21" s="374" t="s">
        <v>1</v>
      </c>
      <c r="S21" s="370">
        <f t="shared" si="8"/>
        <v>2</v>
      </c>
      <c r="T21" s="283">
        <f t="shared" si="2"/>
        <v>0</v>
      </c>
      <c r="U21" s="370">
        <f>S21*T21</f>
        <v>0</v>
      </c>
    </row>
    <row r="22" spans="1:21" s="439" customFormat="1">
      <c r="A22" s="373"/>
      <c r="B22" s="368"/>
      <c r="C22" s="374"/>
      <c r="D22" s="370"/>
      <c r="E22" s="371"/>
      <c r="F22" s="370"/>
      <c r="H22" s="374"/>
      <c r="I22" s="370"/>
      <c r="J22" s="283">
        <f t="shared" si="0"/>
        <v>0</v>
      </c>
      <c r="K22" s="370"/>
      <c r="M22" s="374"/>
      <c r="N22" s="370"/>
      <c r="O22" s="283">
        <f t="shared" si="1"/>
        <v>0</v>
      </c>
      <c r="P22" s="370"/>
      <c r="R22" s="374"/>
      <c r="S22" s="370"/>
      <c r="T22" s="283">
        <f t="shared" si="2"/>
        <v>0</v>
      </c>
      <c r="U22" s="370"/>
    </row>
    <row r="23" spans="1:21" s="372" customFormat="1" ht="111.75" customHeight="1">
      <c r="A23" s="373" t="s">
        <v>748</v>
      </c>
      <c r="B23" s="278" t="s">
        <v>35</v>
      </c>
      <c r="C23" s="400" t="s">
        <v>41</v>
      </c>
      <c r="D23" s="283">
        <v>1</v>
      </c>
      <c r="E23" s="1078"/>
      <c r="F23" s="283">
        <f>D23*E23</f>
        <v>0</v>
      </c>
      <c r="G23" s="445"/>
      <c r="H23" s="400" t="s">
        <v>41</v>
      </c>
      <c r="I23" s="283"/>
      <c r="J23" s="283">
        <f t="shared" si="0"/>
        <v>0</v>
      </c>
      <c r="K23" s="283">
        <f>I23*J23</f>
        <v>0</v>
      </c>
      <c r="L23" s="445"/>
      <c r="M23" s="400" t="s">
        <v>41</v>
      </c>
      <c r="N23" s="283">
        <v>1</v>
      </c>
      <c r="O23" s="283">
        <f t="shared" si="1"/>
        <v>0</v>
      </c>
      <c r="P23" s="283">
        <f>N23*O23</f>
        <v>0</v>
      </c>
      <c r="Q23" s="445"/>
      <c r="R23" s="400" t="s">
        <v>41</v>
      </c>
      <c r="S23" s="283">
        <v>0</v>
      </c>
      <c r="T23" s="283">
        <f t="shared" si="2"/>
        <v>0</v>
      </c>
      <c r="U23" s="283">
        <f>S23*T23</f>
        <v>0</v>
      </c>
    </row>
    <row r="24" spans="1:21" s="372" customFormat="1">
      <c r="A24" s="367"/>
      <c r="B24" s="368"/>
      <c r="C24" s="374"/>
      <c r="D24" s="370"/>
      <c r="E24" s="371"/>
      <c r="F24" s="370"/>
      <c r="H24" s="374"/>
      <c r="I24" s="370"/>
      <c r="J24" s="283">
        <f t="shared" si="0"/>
        <v>0</v>
      </c>
      <c r="K24" s="370"/>
      <c r="M24" s="374"/>
      <c r="N24" s="370"/>
      <c r="O24" s="283">
        <f t="shared" si="1"/>
        <v>0</v>
      </c>
      <c r="P24" s="370"/>
      <c r="R24" s="374"/>
      <c r="S24" s="370"/>
      <c r="T24" s="283">
        <f t="shared" si="2"/>
        <v>0</v>
      </c>
      <c r="U24" s="370"/>
    </row>
    <row r="25" spans="1:21" s="372" customFormat="1">
      <c r="A25" s="373" t="s">
        <v>749</v>
      </c>
      <c r="B25" s="368" t="s">
        <v>36</v>
      </c>
      <c r="C25" s="374"/>
      <c r="D25" s="370"/>
      <c r="E25" s="371"/>
      <c r="F25" s="370"/>
      <c r="H25" s="374"/>
      <c r="I25" s="370"/>
      <c r="J25" s="283">
        <f t="shared" si="0"/>
        <v>0</v>
      </c>
      <c r="K25" s="370"/>
      <c r="M25" s="374"/>
      <c r="N25" s="370"/>
      <c r="O25" s="283">
        <f t="shared" si="1"/>
        <v>0</v>
      </c>
      <c r="P25" s="370"/>
      <c r="R25" s="374"/>
      <c r="S25" s="370"/>
      <c r="T25" s="283">
        <f t="shared" si="2"/>
        <v>0</v>
      </c>
      <c r="U25" s="370"/>
    </row>
    <row r="26" spans="1:21" s="372" customFormat="1" ht="29.25" customHeight="1">
      <c r="A26" s="373"/>
      <c r="B26" s="368" t="s">
        <v>37</v>
      </c>
      <c r="C26" s="374"/>
      <c r="D26" s="370"/>
      <c r="E26" s="371"/>
      <c r="F26" s="370"/>
      <c r="H26" s="374"/>
      <c r="I26" s="370"/>
      <c r="J26" s="283">
        <f t="shared" si="0"/>
        <v>0</v>
      </c>
      <c r="K26" s="370"/>
      <c r="M26" s="374"/>
      <c r="N26" s="370"/>
      <c r="O26" s="283">
        <f t="shared" si="1"/>
        <v>0</v>
      </c>
      <c r="P26" s="370"/>
      <c r="R26" s="374"/>
      <c r="S26" s="370"/>
      <c r="T26" s="283">
        <f t="shared" si="2"/>
        <v>0</v>
      </c>
      <c r="U26" s="370"/>
    </row>
    <row r="27" spans="1:21" s="372" customFormat="1" ht="39.75" customHeight="1">
      <c r="A27" s="373"/>
      <c r="B27" s="999" t="s">
        <v>38</v>
      </c>
      <c r="C27" s="374"/>
      <c r="D27" s="370"/>
      <c r="E27" s="371"/>
      <c r="F27" s="370"/>
      <c r="H27" s="374"/>
      <c r="I27" s="370"/>
      <c r="J27" s="283">
        <f t="shared" si="0"/>
        <v>0</v>
      </c>
      <c r="K27" s="370"/>
      <c r="M27" s="374"/>
      <c r="N27" s="370"/>
      <c r="O27" s="283">
        <f t="shared" si="1"/>
        <v>0</v>
      </c>
      <c r="P27" s="370"/>
      <c r="R27" s="374"/>
      <c r="S27" s="370"/>
      <c r="T27" s="283">
        <f t="shared" si="2"/>
        <v>0</v>
      </c>
      <c r="U27" s="370"/>
    </row>
    <row r="28" spans="1:21" s="372" customFormat="1" ht="32.25" customHeight="1">
      <c r="A28" s="373"/>
      <c r="B28" s="999" t="s">
        <v>39</v>
      </c>
      <c r="C28" s="400" t="s">
        <v>41</v>
      </c>
      <c r="D28" s="283">
        <v>1</v>
      </c>
      <c r="E28" s="1078"/>
      <c r="F28" s="283">
        <f>D28*E28</f>
        <v>0</v>
      </c>
      <c r="G28" s="445"/>
      <c r="H28" s="400" t="s">
        <v>41</v>
      </c>
      <c r="I28" s="283"/>
      <c r="J28" s="283">
        <f t="shared" si="0"/>
        <v>0</v>
      </c>
      <c r="K28" s="283">
        <f>I28*J28</f>
        <v>0</v>
      </c>
      <c r="L28" s="445"/>
      <c r="M28" s="400" t="s">
        <v>41</v>
      </c>
      <c r="N28" s="283">
        <v>0.5</v>
      </c>
      <c r="O28" s="283">
        <f t="shared" si="1"/>
        <v>0</v>
      </c>
      <c r="P28" s="283">
        <f>N28*O28</f>
        <v>0</v>
      </c>
      <c r="Q28" s="445"/>
      <c r="R28" s="400" t="s">
        <v>41</v>
      </c>
      <c r="S28" s="283">
        <v>0.5</v>
      </c>
      <c r="T28" s="283">
        <f t="shared" si="2"/>
        <v>0</v>
      </c>
      <c r="U28" s="283">
        <f>S28*T28</f>
        <v>0</v>
      </c>
    </row>
    <row r="29" spans="1:21" s="372" customFormat="1">
      <c r="A29" s="373"/>
      <c r="B29" s="368"/>
      <c r="C29" s="374"/>
      <c r="D29" s="370"/>
      <c r="E29" s="371"/>
      <c r="F29" s="370"/>
      <c r="H29" s="374"/>
      <c r="I29" s="370"/>
      <c r="J29" s="283">
        <f t="shared" si="0"/>
        <v>0</v>
      </c>
      <c r="K29" s="370"/>
      <c r="M29" s="374"/>
      <c r="N29" s="370"/>
      <c r="O29" s="283">
        <f t="shared" si="1"/>
        <v>0</v>
      </c>
      <c r="P29" s="370"/>
      <c r="R29" s="374"/>
      <c r="S29" s="370"/>
      <c r="T29" s="283">
        <f t="shared" si="2"/>
        <v>0</v>
      </c>
      <c r="U29" s="370"/>
    </row>
    <row r="30" spans="1:21" s="372" customFormat="1" ht="78.75" customHeight="1">
      <c r="A30" s="373" t="s">
        <v>1003</v>
      </c>
      <c r="B30" s="368" t="s">
        <v>1974</v>
      </c>
      <c r="C30" s="400" t="s">
        <v>41</v>
      </c>
      <c r="D30" s="283">
        <v>1</v>
      </c>
      <c r="E30" s="1078"/>
      <c r="F30" s="283">
        <f>D30*E30</f>
        <v>0</v>
      </c>
      <c r="G30" s="445"/>
      <c r="H30" s="400" t="s">
        <v>41</v>
      </c>
      <c r="I30" s="283"/>
      <c r="J30" s="283">
        <f t="shared" si="0"/>
        <v>0</v>
      </c>
      <c r="K30" s="283">
        <f>I30*J30</f>
        <v>0</v>
      </c>
      <c r="L30" s="445"/>
      <c r="M30" s="400" t="s">
        <v>41</v>
      </c>
      <c r="N30" s="283"/>
      <c r="O30" s="283">
        <f t="shared" si="1"/>
        <v>0</v>
      </c>
      <c r="P30" s="283">
        <f>N30*O30</f>
        <v>0</v>
      </c>
      <c r="Q30" s="445"/>
      <c r="R30" s="400" t="s">
        <v>41</v>
      </c>
      <c r="S30" s="283">
        <v>1</v>
      </c>
      <c r="T30" s="283">
        <f t="shared" si="2"/>
        <v>0</v>
      </c>
      <c r="U30" s="283">
        <f>S30*T30</f>
        <v>0</v>
      </c>
    </row>
    <row r="31" spans="1:21" s="372" customFormat="1">
      <c r="A31" s="373"/>
      <c r="B31" s="368"/>
      <c r="C31" s="374"/>
      <c r="D31" s="370"/>
      <c r="E31" s="371"/>
      <c r="F31" s="370"/>
      <c r="H31" s="374"/>
      <c r="I31" s="370"/>
      <c r="J31" s="371"/>
      <c r="K31" s="370"/>
      <c r="M31" s="374"/>
      <c r="N31" s="370"/>
      <c r="O31" s="371"/>
      <c r="P31" s="370"/>
      <c r="R31" s="374"/>
      <c r="S31" s="370"/>
      <c r="T31" s="371"/>
      <c r="U31" s="370"/>
    </row>
    <row r="32" spans="1:21" s="473" customFormat="1" ht="20.100000000000001" customHeight="1">
      <c r="A32" s="929"/>
      <c r="B32" s="472" t="s">
        <v>682</v>
      </c>
      <c r="C32" s="487"/>
      <c r="D32" s="488"/>
      <c r="E32" s="488"/>
      <c r="F32" s="488">
        <f>SUM(F30,F28,F23,F19:F21,F14:F16,F11,F8:F9)</f>
        <v>0</v>
      </c>
      <c r="H32" s="487"/>
      <c r="I32" s="488"/>
      <c r="J32" s="488"/>
      <c r="K32" s="488">
        <f>SUM(K30,K28,K23,K19:K21,K14:K16,K11,K8:K9)</f>
        <v>0</v>
      </c>
      <c r="M32" s="487"/>
      <c r="N32" s="488"/>
      <c r="O32" s="488"/>
      <c r="P32" s="488">
        <f>SUM(P30,P28,P23,P19:P21,P16,P14:P15,P11,P8)</f>
        <v>0</v>
      </c>
      <c r="R32" s="487"/>
      <c r="S32" s="488"/>
      <c r="T32" s="488"/>
      <c r="U32" s="488">
        <f>SUM(U30,U28,U23,U19:U21,U14:U16,U11,U9)</f>
        <v>0</v>
      </c>
    </row>
    <row r="33" spans="1:22">
      <c r="A33" s="379"/>
      <c r="B33" s="528"/>
    </row>
    <row r="34" spans="1:22">
      <c r="A34" s="379"/>
      <c r="B34" s="278"/>
    </row>
    <row r="35" spans="1:22">
      <c r="A35" s="379"/>
      <c r="B35" s="278"/>
    </row>
    <row r="36" spans="1:22">
      <c r="A36" s="379"/>
      <c r="B36" s="278"/>
    </row>
    <row r="37" spans="1:22">
      <c r="A37" s="379"/>
      <c r="B37" s="278"/>
      <c r="V37" s="1000"/>
    </row>
    <row r="38" spans="1:22">
      <c r="A38" s="379"/>
      <c r="B38" s="278"/>
    </row>
    <row r="39" spans="1:22">
      <c r="A39" s="379"/>
      <c r="B39" s="278"/>
    </row>
    <row r="40" spans="1:22">
      <c r="A40" s="379"/>
      <c r="B40" s="278"/>
    </row>
    <row r="41" spans="1:22">
      <c r="A41" s="379"/>
      <c r="B41" s="278"/>
    </row>
    <row r="42" spans="1:22">
      <c r="A42" s="379"/>
      <c r="B42" s="278"/>
    </row>
    <row r="43" spans="1:22">
      <c r="A43" s="379"/>
      <c r="B43" s="278"/>
    </row>
    <row r="44" spans="1:22" s="380" customFormat="1">
      <c r="A44" s="379"/>
      <c r="B44" s="278"/>
      <c r="D44" s="381"/>
      <c r="E44" s="382"/>
      <c r="F44" s="381"/>
      <c r="I44" s="381"/>
      <c r="J44" s="382"/>
      <c r="K44" s="381"/>
      <c r="N44" s="381"/>
      <c r="O44" s="382"/>
      <c r="P44" s="381"/>
      <c r="S44" s="381"/>
      <c r="T44" s="382"/>
      <c r="U44" s="381"/>
    </row>
    <row r="45" spans="1:22" s="380" customFormat="1">
      <c r="A45" s="379"/>
      <c r="B45" s="278"/>
      <c r="D45" s="381"/>
      <c r="E45" s="382"/>
      <c r="F45" s="381"/>
      <c r="I45" s="381"/>
      <c r="J45" s="382"/>
      <c r="K45" s="381"/>
      <c r="N45" s="381"/>
      <c r="O45" s="382"/>
      <c r="P45" s="381"/>
      <c r="S45" s="381"/>
      <c r="T45" s="382"/>
      <c r="U45" s="381"/>
    </row>
    <row r="46" spans="1:22" s="380" customFormat="1">
      <c r="A46" s="379"/>
      <c r="B46" s="278"/>
      <c r="D46" s="381"/>
      <c r="E46" s="382"/>
      <c r="F46" s="381"/>
      <c r="I46" s="381"/>
      <c r="J46" s="382"/>
      <c r="K46" s="381"/>
      <c r="N46" s="381"/>
      <c r="O46" s="382"/>
      <c r="P46" s="381"/>
      <c r="S46" s="381"/>
      <c r="T46" s="382"/>
      <c r="U46" s="381"/>
    </row>
    <row r="47" spans="1:22" s="380" customFormat="1">
      <c r="A47" s="379"/>
      <c r="B47" s="278"/>
      <c r="D47" s="381"/>
      <c r="E47" s="382"/>
      <c r="F47" s="381"/>
      <c r="I47" s="381"/>
      <c r="J47" s="382"/>
      <c r="K47" s="381"/>
      <c r="N47" s="381"/>
      <c r="O47" s="382"/>
      <c r="P47" s="381"/>
      <c r="S47" s="381"/>
      <c r="T47" s="382"/>
      <c r="U47" s="381"/>
    </row>
    <row r="48" spans="1:22" s="380" customFormat="1">
      <c r="A48" s="379"/>
      <c r="B48" s="278"/>
      <c r="D48" s="381"/>
      <c r="E48" s="382"/>
      <c r="F48" s="381"/>
      <c r="I48" s="381"/>
      <c r="J48" s="382"/>
      <c r="K48" s="381"/>
      <c r="N48" s="381"/>
      <c r="O48" s="382"/>
      <c r="P48" s="381"/>
      <c r="S48" s="381"/>
      <c r="T48" s="382"/>
      <c r="U48" s="381"/>
    </row>
    <row r="49" spans="1:21" s="380" customFormat="1">
      <c r="A49" s="379"/>
      <c r="B49" s="278"/>
      <c r="D49" s="381"/>
      <c r="E49" s="382"/>
      <c r="F49" s="381"/>
      <c r="I49" s="381"/>
      <c r="J49" s="382"/>
      <c r="K49" s="381"/>
      <c r="N49" s="381"/>
      <c r="O49" s="382"/>
      <c r="P49" s="381"/>
      <c r="S49" s="381"/>
      <c r="T49" s="382"/>
      <c r="U49" s="381"/>
    </row>
    <row r="50" spans="1:21" s="380" customFormat="1">
      <c r="A50" s="379"/>
      <c r="B50" s="278"/>
      <c r="D50" s="381"/>
      <c r="E50" s="382"/>
      <c r="F50" s="381"/>
      <c r="I50" s="381"/>
      <c r="J50" s="382"/>
      <c r="K50" s="381"/>
      <c r="N50" s="381"/>
      <c r="O50" s="382"/>
      <c r="P50" s="381"/>
      <c r="S50" s="381"/>
      <c r="T50" s="382"/>
      <c r="U50" s="381"/>
    </row>
    <row r="51" spans="1:21" s="380" customFormat="1">
      <c r="A51" s="379"/>
      <c r="B51" s="278"/>
      <c r="D51" s="381"/>
      <c r="E51" s="382"/>
      <c r="F51" s="381"/>
      <c r="I51" s="381"/>
      <c r="J51" s="382"/>
      <c r="K51" s="381"/>
      <c r="N51" s="381"/>
      <c r="O51" s="382"/>
      <c r="P51" s="381"/>
      <c r="S51" s="381"/>
      <c r="T51" s="382"/>
      <c r="U51" s="381"/>
    </row>
    <row r="52" spans="1:21" s="380" customFormat="1">
      <c r="A52" s="379"/>
      <c r="B52" s="278"/>
      <c r="D52" s="381"/>
      <c r="E52" s="382"/>
      <c r="F52" s="381"/>
      <c r="I52" s="381"/>
      <c r="J52" s="382"/>
      <c r="K52" s="381"/>
      <c r="N52" s="381"/>
      <c r="O52" s="382"/>
      <c r="P52" s="381"/>
      <c r="S52" s="381"/>
      <c r="T52" s="382"/>
      <c r="U52" s="381"/>
    </row>
    <row r="53" spans="1:21" s="380" customFormat="1">
      <c r="A53" s="379"/>
      <c r="B53" s="278"/>
      <c r="D53" s="381"/>
      <c r="E53" s="382"/>
      <c r="F53" s="381"/>
      <c r="I53" s="381"/>
      <c r="J53" s="382"/>
      <c r="K53" s="381"/>
      <c r="N53" s="381"/>
      <c r="O53" s="382"/>
      <c r="P53" s="381"/>
      <c r="S53" s="381"/>
      <c r="T53" s="382"/>
      <c r="U53" s="381"/>
    </row>
    <row r="54" spans="1:21" s="380" customFormat="1">
      <c r="A54" s="379"/>
      <c r="B54" s="278"/>
      <c r="D54" s="381"/>
      <c r="E54" s="382"/>
      <c r="F54" s="381"/>
      <c r="I54" s="381"/>
      <c r="J54" s="382"/>
      <c r="K54" s="381"/>
      <c r="N54" s="381"/>
      <c r="O54" s="382"/>
      <c r="P54" s="381"/>
      <c r="S54" s="381"/>
      <c r="T54" s="382"/>
      <c r="U54" s="381"/>
    </row>
    <row r="55" spans="1:21" s="380" customFormat="1">
      <c r="A55" s="379"/>
      <c r="B55" s="278"/>
      <c r="D55" s="381"/>
      <c r="E55" s="382"/>
      <c r="F55" s="381"/>
      <c r="I55" s="381"/>
      <c r="J55" s="382"/>
      <c r="K55" s="381"/>
      <c r="N55" s="381"/>
      <c r="O55" s="382"/>
      <c r="P55" s="381"/>
      <c r="S55" s="381"/>
      <c r="T55" s="382"/>
      <c r="U55" s="381"/>
    </row>
    <row r="56" spans="1:21" s="380" customFormat="1">
      <c r="A56" s="379"/>
      <c r="B56" s="278"/>
      <c r="D56" s="381"/>
      <c r="E56" s="382"/>
      <c r="F56" s="381"/>
      <c r="I56" s="381"/>
      <c r="J56" s="382"/>
      <c r="K56" s="381"/>
      <c r="N56" s="381"/>
      <c r="O56" s="382"/>
      <c r="P56" s="381"/>
      <c r="S56" s="381"/>
      <c r="T56" s="382"/>
      <c r="U56" s="381"/>
    </row>
    <row r="57" spans="1:21" s="380" customFormat="1">
      <c r="A57" s="379"/>
      <c r="B57" s="278"/>
      <c r="D57" s="381"/>
      <c r="E57" s="382"/>
      <c r="F57" s="381"/>
      <c r="I57" s="381"/>
      <c r="J57" s="382"/>
      <c r="K57" s="381"/>
      <c r="N57" s="381"/>
      <c r="O57" s="382"/>
      <c r="P57" s="381"/>
      <c r="S57" s="381"/>
      <c r="T57" s="382"/>
      <c r="U57" s="381"/>
    </row>
    <row r="58" spans="1:21" s="380" customFormat="1">
      <c r="A58" s="379"/>
      <c r="B58" s="278"/>
      <c r="D58" s="381"/>
      <c r="E58" s="382"/>
      <c r="F58" s="381"/>
      <c r="I58" s="381"/>
      <c r="J58" s="382"/>
      <c r="K58" s="381"/>
      <c r="N58" s="381"/>
      <c r="O58" s="382"/>
      <c r="P58" s="381"/>
      <c r="S58" s="381"/>
      <c r="T58" s="382"/>
      <c r="U58" s="381"/>
    </row>
    <row r="59" spans="1:21" s="380" customFormat="1">
      <c r="A59" s="379"/>
      <c r="B59" s="278"/>
      <c r="D59" s="381"/>
      <c r="E59" s="382"/>
      <c r="F59" s="381"/>
      <c r="I59" s="381"/>
      <c r="J59" s="382"/>
      <c r="K59" s="381"/>
      <c r="N59" s="381"/>
      <c r="O59" s="382"/>
      <c r="P59" s="381"/>
      <c r="S59" s="381"/>
      <c r="T59" s="382"/>
      <c r="U59" s="381"/>
    </row>
    <row r="60" spans="1:21" s="380" customFormat="1">
      <c r="A60" s="379"/>
      <c r="B60" s="278"/>
      <c r="D60" s="381"/>
      <c r="E60" s="382"/>
      <c r="F60" s="381"/>
      <c r="I60" s="381"/>
      <c r="J60" s="382"/>
      <c r="K60" s="381"/>
      <c r="N60" s="381"/>
      <c r="O60" s="382"/>
      <c r="P60" s="381"/>
      <c r="S60" s="381"/>
      <c r="T60" s="382"/>
      <c r="U60" s="381"/>
    </row>
    <row r="61" spans="1:21" s="380" customFormat="1">
      <c r="A61" s="379"/>
      <c r="B61" s="278"/>
      <c r="D61" s="381"/>
      <c r="E61" s="382"/>
      <c r="F61" s="381"/>
      <c r="I61" s="381"/>
      <c r="J61" s="382"/>
      <c r="K61" s="381"/>
      <c r="N61" s="381"/>
      <c r="O61" s="382"/>
      <c r="P61" s="381"/>
      <c r="S61" s="381"/>
      <c r="T61" s="382"/>
      <c r="U61" s="381"/>
    </row>
    <row r="62" spans="1:21" s="380" customFormat="1">
      <c r="A62" s="379"/>
      <c r="B62" s="278"/>
      <c r="D62" s="381"/>
      <c r="E62" s="382"/>
      <c r="F62" s="381"/>
      <c r="I62" s="381"/>
      <c r="J62" s="382"/>
      <c r="K62" s="381"/>
      <c r="N62" s="381"/>
      <c r="O62" s="382"/>
      <c r="P62" s="381"/>
      <c r="S62" s="381"/>
      <c r="T62" s="382"/>
      <c r="U62" s="381"/>
    </row>
    <row r="63" spans="1:21" s="380" customFormat="1">
      <c r="A63" s="379"/>
      <c r="B63" s="278"/>
      <c r="D63" s="381"/>
      <c r="E63" s="382"/>
      <c r="F63" s="381"/>
      <c r="I63" s="381"/>
      <c r="J63" s="382"/>
      <c r="K63" s="381"/>
      <c r="N63" s="381"/>
      <c r="O63" s="382"/>
      <c r="P63" s="381"/>
      <c r="S63" s="381"/>
      <c r="T63" s="382"/>
      <c r="U63" s="381"/>
    </row>
    <row r="64" spans="1:21" s="380" customFormat="1">
      <c r="A64" s="379"/>
      <c r="B64" s="278"/>
      <c r="D64" s="381"/>
      <c r="E64" s="382"/>
      <c r="F64" s="381"/>
      <c r="I64" s="381"/>
      <c r="J64" s="382"/>
      <c r="K64" s="381"/>
      <c r="N64" s="381"/>
      <c r="O64" s="382"/>
      <c r="P64" s="381"/>
      <c r="S64" s="381"/>
      <c r="T64" s="382"/>
      <c r="U64" s="381"/>
    </row>
    <row r="65" spans="1:21" s="380" customFormat="1">
      <c r="A65" s="379"/>
      <c r="B65" s="278"/>
      <c r="D65" s="381"/>
      <c r="E65" s="382"/>
      <c r="F65" s="381"/>
      <c r="I65" s="381"/>
      <c r="J65" s="382"/>
      <c r="K65" s="381"/>
      <c r="N65" s="381"/>
      <c r="O65" s="382"/>
      <c r="P65" s="381"/>
      <c r="S65" s="381"/>
      <c r="T65" s="382"/>
      <c r="U65" s="381"/>
    </row>
    <row r="66" spans="1:21" s="380" customFormat="1">
      <c r="A66" s="379"/>
      <c r="B66" s="278"/>
      <c r="D66" s="381"/>
      <c r="E66" s="382"/>
      <c r="F66" s="381"/>
      <c r="I66" s="381"/>
      <c r="J66" s="382"/>
      <c r="K66" s="381"/>
      <c r="N66" s="381"/>
      <c r="O66" s="382"/>
      <c r="P66" s="381"/>
      <c r="S66" s="381"/>
      <c r="T66" s="382"/>
      <c r="U66" s="381"/>
    </row>
    <row r="67" spans="1:21" s="380" customFormat="1">
      <c r="A67" s="379"/>
      <c r="B67" s="278"/>
      <c r="D67" s="381"/>
      <c r="E67" s="382"/>
      <c r="F67" s="381"/>
      <c r="I67" s="381"/>
      <c r="J67" s="382"/>
      <c r="K67" s="381"/>
      <c r="N67" s="381"/>
      <c r="O67" s="382"/>
      <c r="P67" s="381"/>
      <c r="S67" s="381"/>
      <c r="T67" s="382"/>
      <c r="U67" s="381"/>
    </row>
    <row r="68" spans="1:21" s="380" customFormat="1">
      <c r="A68" s="379"/>
      <c r="B68" s="278"/>
      <c r="D68" s="381"/>
      <c r="E68" s="382"/>
      <c r="F68" s="381"/>
      <c r="I68" s="381"/>
      <c r="J68" s="382"/>
      <c r="K68" s="381"/>
      <c r="N68" s="381"/>
      <c r="O68" s="382"/>
      <c r="P68" s="381"/>
      <c r="S68" s="381"/>
      <c r="T68" s="382"/>
      <c r="U68" s="381"/>
    </row>
    <row r="69" spans="1:21" s="380" customFormat="1">
      <c r="A69" s="379"/>
      <c r="B69" s="278"/>
      <c r="D69" s="381"/>
      <c r="E69" s="382"/>
      <c r="F69" s="381"/>
      <c r="I69" s="381"/>
      <c r="J69" s="382"/>
      <c r="K69" s="381"/>
      <c r="N69" s="381"/>
      <c r="O69" s="382"/>
      <c r="P69" s="381"/>
      <c r="S69" s="381"/>
      <c r="T69" s="382"/>
      <c r="U69" s="381"/>
    </row>
    <row r="70" spans="1:21" s="380" customFormat="1">
      <c r="A70" s="379"/>
      <c r="B70" s="278"/>
      <c r="D70" s="381"/>
      <c r="E70" s="382"/>
      <c r="F70" s="381"/>
      <c r="I70" s="381"/>
      <c r="J70" s="382"/>
      <c r="K70" s="381"/>
      <c r="N70" s="381"/>
      <c r="O70" s="382"/>
      <c r="P70" s="381"/>
      <c r="S70" s="381"/>
      <c r="T70" s="382"/>
      <c r="U70" s="381"/>
    </row>
    <row r="71" spans="1:21" s="380" customFormat="1">
      <c r="A71" s="379"/>
      <c r="B71" s="278"/>
      <c r="D71" s="381"/>
      <c r="E71" s="382"/>
      <c r="F71" s="381"/>
      <c r="I71" s="381"/>
      <c r="J71" s="382"/>
      <c r="K71" s="381"/>
      <c r="N71" s="381"/>
      <c r="O71" s="382"/>
      <c r="P71" s="381"/>
      <c r="S71" s="381"/>
      <c r="T71" s="382"/>
      <c r="U71" s="381"/>
    </row>
    <row r="72" spans="1:21" s="380" customFormat="1">
      <c r="A72" s="379"/>
      <c r="B72" s="278"/>
      <c r="D72" s="381"/>
      <c r="E72" s="382"/>
      <c r="F72" s="381"/>
      <c r="I72" s="381"/>
      <c r="J72" s="382"/>
      <c r="K72" s="381"/>
      <c r="N72" s="381"/>
      <c r="O72" s="382"/>
      <c r="P72" s="381"/>
      <c r="S72" s="381"/>
      <c r="T72" s="382"/>
      <c r="U72" s="381"/>
    </row>
    <row r="73" spans="1:21" s="380" customFormat="1">
      <c r="A73" s="379"/>
      <c r="B73" s="278"/>
      <c r="D73" s="381"/>
      <c r="E73" s="382"/>
      <c r="F73" s="381"/>
      <c r="I73" s="381"/>
      <c r="J73" s="382"/>
      <c r="K73" s="381"/>
      <c r="N73" s="381"/>
      <c r="O73" s="382"/>
      <c r="P73" s="381"/>
      <c r="S73" s="381"/>
      <c r="T73" s="382"/>
      <c r="U73" s="381"/>
    </row>
    <row r="74" spans="1:21" s="380" customFormat="1">
      <c r="A74" s="379"/>
      <c r="B74" s="278"/>
      <c r="D74" s="381"/>
      <c r="E74" s="382"/>
      <c r="F74" s="381"/>
      <c r="I74" s="381"/>
      <c r="J74" s="382"/>
      <c r="K74" s="381"/>
      <c r="N74" s="381"/>
      <c r="O74" s="382"/>
      <c r="P74" s="381"/>
      <c r="S74" s="381"/>
      <c r="T74" s="382"/>
      <c r="U74" s="381"/>
    </row>
    <row r="75" spans="1:21" s="380" customFormat="1">
      <c r="A75" s="379"/>
      <c r="B75" s="278"/>
      <c r="D75" s="381"/>
      <c r="E75" s="382"/>
      <c r="F75" s="381"/>
      <c r="I75" s="381"/>
      <c r="J75" s="382"/>
      <c r="K75" s="381"/>
      <c r="N75" s="381"/>
      <c r="O75" s="382"/>
      <c r="P75" s="381"/>
      <c r="S75" s="381"/>
      <c r="T75" s="382"/>
      <c r="U75" s="381"/>
    </row>
    <row r="76" spans="1:21">
      <c r="A76" s="379"/>
      <c r="B76" s="278"/>
    </row>
    <row r="77" spans="1:21">
      <c r="A77" s="379"/>
      <c r="B77" s="278"/>
    </row>
    <row r="78" spans="1:21">
      <c r="A78" s="379"/>
      <c r="B78" s="278"/>
    </row>
    <row r="79" spans="1:21">
      <c r="A79" s="379"/>
      <c r="B79" s="278"/>
    </row>
    <row r="80" spans="1:21">
      <c r="A80" s="379"/>
      <c r="B80" s="278"/>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57"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00B0F0"/>
    <pageSetUpPr fitToPage="1"/>
  </sheetPr>
  <dimension ref="A1:U68"/>
  <sheetViews>
    <sheetView windowProtection="1" showZeros="0" zoomScaleNormal="100" zoomScaleSheetLayoutView="100" zoomScalePageLayoutView="9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384" customWidth="1"/>
    <col min="2" max="2" width="40.7109375" style="470" customWidth="1"/>
    <col min="3" max="3" width="9.7109375" style="380" customWidth="1"/>
    <col min="4" max="4" width="9.7109375" style="381" customWidth="1"/>
    <col min="5" max="5" width="9.7109375" style="382" customWidth="1"/>
    <col min="6" max="6" width="11.5703125" style="381" customWidth="1"/>
    <col min="7" max="7" width="3.7109375" style="383" customWidth="1"/>
    <col min="8" max="8" width="9.7109375" style="380" customWidth="1"/>
    <col min="9" max="9" width="9.7109375" style="381" customWidth="1"/>
    <col min="10" max="10" width="9.7109375" style="382" customWidth="1"/>
    <col min="11" max="11" width="11.5703125" style="381" customWidth="1"/>
    <col min="12" max="12" width="3.7109375" style="383" customWidth="1"/>
    <col min="13" max="13" width="9.7109375" style="380" customWidth="1"/>
    <col min="14" max="14" width="9.7109375" style="381" customWidth="1"/>
    <col min="15" max="15" width="9.7109375" style="382" customWidth="1"/>
    <col min="16" max="16" width="11.5703125" style="381" customWidth="1"/>
    <col min="17" max="17" width="3.7109375" style="383" customWidth="1"/>
    <col min="18" max="18" width="9.7109375" style="380" customWidth="1"/>
    <col min="19" max="19" width="9.7109375" style="381" customWidth="1"/>
    <col min="20" max="20" width="9.7109375" style="382" customWidth="1"/>
    <col min="21" max="21" width="11.5703125" style="381" customWidth="1"/>
    <col min="22" max="16384" width="9" style="383"/>
  </cols>
  <sheetData>
    <row r="1" spans="1:21" ht="17.25" customHeight="1">
      <c r="C1" s="1144" t="s">
        <v>1265</v>
      </c>
      <c r="D1" s="1144"/>
      <c r="E1" s="1144"/>
      <c r="F1" s="1144"/>
      <c r="H1" s="1144" t="s">
        <v>1990</v>
      </c>
      <c r="I1" s="1144"/>
      <c r="J1" s="1144"/>
      <c r="K1" s="1144"/>
      <c r="M1" s="1144" t="s">
        <v>1991</v>
      </c>
      <c r="N1" s="1144"/>
      <c r="O1" s="1144"/>
      <c r="P1" s="1144"/>
      <c r="R1" s="1144" t="s">
        <v>1992</v>
      </c>
      <c r="S1" s="1144"/>
      <c r="T1" s="1144"/>
      <c r="U1" s="1144"/>
    </row>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439" customFormat="1">
      <c r="A4" s="373"/>
      <c r="B4" s="278"/>
      <c r="C4" s="400"/>
      <c r="D4" s="283"/>
      <c r="E4" s="460"/>
      <c r="F4" s="460"/>
      <c r="H4" s="400"/>
      <c r="I4" s="283"/>
      <c r="J4" s="460"/>
      <c r="K4" s="460"/>
      <c r="M4" s="400"/>
      <c r="N4" s="283"/>
      <c r="O4" s="460"/>
      <c r="P4" s="460"/>
      <c r="R4" s="400"/>
      <c r="S4" s="283"/>
      <c r="T4" s="460"/>
      <c r="U4" s="460"/>
    </row>
    <row r="5" spans="1:21" s="473" customFormat="1" ht="20.100000000000001" customHeight="1">
      <c r="A5" s="471" t="s">
        <v>677</v>
      </c>
      <c r="B5" s="472" t="s">
        <v>27</v>
      </c>
    </row>
    <row r="6" spans="1:21" s="372" customFormat="1">
      <c r="A6" s="373"/>
      <c r="B6" s="278"/>
      <c r="C6" s="369"/>
      <c r="D6" s="370"/>
      <c r="E6" s="371"/>
      <c r="F6" s="370"/>
      <c r="H6" s="369"/>
      <c r="I6" s="370"/>
      <c r="J6" s="371"/>
      <c r="K6" s="370"/>
      <c r="M6" s="369"/>
      <c r="N6" s="370"/>
      <c r="O6" s="371"/>
      <c r="P6" s="370"/>
      <c r="R6" s="369"/>
      <c r="S6" s="370"/>
      <c r="T6" s="371"/>
      <c r="U6" s="370"/>
    </row>
    <row r="7" spans="1:21" ht="27" customHeight="1">
      <c r="A7" s="373" t="s">
        <v>755</v>
      </c>
      <c r="B7" s="289" t="s">
        <v>927</v>
      </c>
      <c r="C7" s="351"/>
      <c r="D7" s="282"/>
      <c r="E7" s="490"/>
      <c r="F7" s="282"/>
      <c r="H7" s="351"/>
      <c r="I7" s="282"/>
      <c r="J7" s="490"/>
      <c r="K7" s="282"/>
      <c r="M7" s="351"/>
      <c r="N7" s="282"/>
      <c r="O7" s="490"/>
      <c r="P7" s="282"/>
      <c r="R7" s="351"/>
      <c r="S7" s="282"/>
      <c r="T7" s="490"/>
      <c r="U7" s="282"/>
    </row>
    <row r="8" spans="1:21" ht="106.5" customHeight="1">
      <c r="A8" s="374" t="s">
        <v>928</v>
      </c>
      <c r="B8" s="289" t="s">
        <v>959</v>
      </c>
      <c r="C8" s="397" t="s">
        <v>3</v>
      </c>
      <c r="D8" s="491">
        <v>57.5</v>
      </c>
      <c r="E8" s="1100"/>
      <c r="F8" s="398">
        <f>D8*E8</f>
        <v>0</v>
      </c>
      <c r="H8" s="397" t="s">
        <v>3</v>
      </c>
      <c r="I8" s="491">
        <v>57.5</v>
      </c>
      <c r="J8" s="491">
        <f>E8</f>
        <v>0</v>
      </c>
      <c r="K8" s="398">
        <f>I8*J8</f>
        <v>0</v>
      </c>
      <c r="M8" s="397" t="s">
        <v>3</v>
      </c>
      <c r="N8" s="491"/>
      <c r="O8" s="491">
        <f>E8</f>
        <v>0</v>
      </c>
      <c r="P8" s="398">
        <f>N8*O8</f>
        <v>0</v>
      </c>
      <c r="R8" s="397" t="s">
        <v>3</v>
      </c>
      <c r="S8" s="491"/>
      <c r="T8" s="491">
        <f>E8</f>
        <v>0</v>
      </c>
      <c r="U8" s="398">
        <f>S8*T8</f>
        <v>0</v>
      </c>
    </row>
    <row r="9" spans="1:21" ht="72.75" customHeight="1">
      <c r="A9" s="374" t="s">
        <v>929</v>
      </c>
      <c r="B9" s="289" t="s">
        <v>960</v>
      </c>
      <c r="C9" s="397" t="s">
        <v>34</v>
      </c>
      <c r="D9" s="491">
        <v>160</v>
      </c>
      <c r="E9" s="1100"/>
      <c r="F9" s="398">
        <f>D9*E9</f>
        <v>0</v>
      </c>
      <c r="H9" s="397" t="s">
        <v>34</v>
      </c>
      <c r="I9" s="491"/>
      <c r="J9" s="491">
        <f t="shared" ref="J9:J47" si="0">E9</f>
        <v>0</v>
      </c>
      <c r="K9" s="398">
        <f>I9*J9</f>
        <v>0</v>
      </c>
      <c r="M9" s="397" t="s">
        <v>34</v>
      </c>
      <c r="N9" s="491">
        <v>160</v>
      </c>
      <c r="O9" s="491">
        <f t="shared" ref="O9:O47" si="1">E9</f>
        <v>0</v>
      </c>
      <c r="P9" s="398">
        <f>N9*O9</f>
        <v>0</v>
      </c>
      <c r="R9" s="397" t="s">
        <v>34</v>
      </c>
      <c r="S9" s="491">
        <v>0</v>
      </c>
      <c r="T9" s="491">
        <f t="shared" ref="T9:T47" si="2">E9</f>
        <v>0</v>
      </c>
      <c r="U9" s="398">
        <f>S9*T9</f>
        <v>0</v>
      </c>
    </row>
    <row r="10" spans="1:21" ht="144.75" customHeight="1">
      <c r="A10" s="374" t="s">
        <v>930</v>
      </c>
      <c r="B10" s="289" t="s">
        <v>961</v>
      </c>
      <c r="C10" s="397" t="s">
        <v>3</v>
      </c>
      <c r="D10" s="491">
        <v>138.5</v>
      </c>
      <c r="E10" s="1100"/>
      <c r="F10" s="398">
        <f>D10*E10</f>
        <v>0</v>
      </c>
      <c r="H10" s="397" t="s">
        <v>3</v>
      </c>
      <c r="I10" s="491">
        <v>138.5</v>
      </c>
      <c r="J10" s="491">
        <f t="shared" si="0"/>
        <v>0</v>
      </c>
      <c r="K10" s="398">
        <f>I10*J10</f>
        <v>0</v>
      </c>
      <c r="M10" s="397" t="s">
        <v>3</v>
      </c>
      <c r="N10" s="491">
        <v>0</v>
      </c>
      <c r="O10" s="491">
        <f t="shared" si="1"/>
        <v>0</v>
      </c>
      <c r="P10" s="398">
        <f>N10*O10</f>
        <v>0</v>
      </c>
      <c r="R10" s="397" t="s">
        <v>3</v>
      </c>
      <c r="S10" s="491">
        <v>0</v>
      </c>
      <c r="T10" s="491">
        <f t="shared" si="2"/>
        <v>0</v>
      </c>
      <c r="U10" s="398">
        <f>S10*T10</f>
        <v>0</v>
      </c>
    </row>
    <row r="11" spans="1:21" ht="146.25" customHeight="1">
      <c r="A11" s="374" t="s">
        <v>931</v>
      </c>
      <c r="B11" s="289" t="s">
        <v>962</v>
      </c>
      <c r="C11" s="397" t="s">
        <v>3</v>
      </c>
      <c r="D11" s="491">
        <v>65</v>
      </c>
      <c r="E11" s="1100"/>
      <c r="F11" s="398">
        <f>D11*E11</f>
        <v>0</v>
      </c>
      <c r="H11" s="397" t="s">
        <v>3</v>
      </c>
      <c r="I11" s="491">
        <v>65</v>
      </c>
      <c r="J11" s="491">
        <f t="shared" si="0"/>
        <v>0</v>
      </c>
      <c r="K11" s="398">
        <f>I11*J11</f>
        <v>0</v>
      </c>
      <c r="M11" s="397" t="s">
        <v>3</v>
      </c>
      <c r="N11" s="491"/>
      <c r="O11" s="491">
        <f t="shared" si="1"/>
        <v>0</v>
      </c>
      <c r="P11" s="398">
        <f>N11*O11</f>
        <v>0</v>
      </c>
      <c r="R11" s="397" t="s">
        <v>3</v>
      </c>
      <c r="S11" s="491"/>
      <c r="T11" s="491">
        <f t="shared" si="2"/>
        <v>0</v>
      </c>
      <c r="U11" s="398">
        <f>S11*T11</f>
        <v>0</v>
      </c>
    </row>
    <row r="12" spans="1:21">
      <c r="A12" s="379"/>
      <c r="B12" s="289"/>
      <c r="C12" s="385"/>
      <c r="D12" s="282"/>
      <c r="E12" s="490"/>
      <c r="F12" s="282"/>
      <c r="H12" s="385"/>
      <c r="I12" s="282"/>
      <c r="J12" s="491">
        <f t="shared" si="0"/>
        <v>0</v>
      </c>
      <c r="K12" s="282"/>
      <c r="M12" s="385"/>
      <c r="N12" s="282"/>
      <c r="O12" s="491">
        <f t="shared" si="1"/>
        <v>0</v>
      </c>
      <c r="P12" s="282"/>
      <c r="R12" s="385"/>
      <c r="S12" s="282"/>
      <c r="T12" s="491">
        <f t="shared" si="2"/>
        <v>0</v>
      </c>
      <c r="U12" s="282"/>
    </row>
    <row r="13" spans="1:21">
      <c r="A13" s="373" t="s">
        <v>756</v>
      </c>
      <c r="B13" s="289" t="s">
        <v>932</v>
      </c>
      <c r="C13" s="351"/>
      <c r="D13" s="282"/>
      <c r="E13" s="490"/>
      <c r="F13" s="282"/>
      <c r="H13" s="351"/>
      <c r="I13" s="282"/>
      <c r="J13" s="491">
        <f t="shared" si="0"/>
        <v>0</v>
      </c>
      <c r="K13" s="282"/>
      <c r="M13" s="351"/>
      <c r="N13" s="282"/>
      <c r="O13" s="491">
        <f t="shared" si="1"/>
        <v>0</v>
      </c>
      <c r="P13" s="282"/>
      <c r="R13" s="351"/>
      <c r="S13" s="282"/>
      <c r="T13" s="491">
        <f t="shared" si="2"/>
        <v>0</v>
      </c>
      <c r="U13" s="282"/>
    </row>
    <row r="14" spans="1:21" ht="109.5" customHeight="1">
      <c r="A14" s="374" t="s">
        <v>928</v>
      </c>
      <c r="B14" s="289" t="s">
        <v>2077</v>
      </c>
      <c r="C14" s="397" t="s">
        <v>34</v>
      </c>
      <c r="D14" s="398">
        <v>60.5</v>
      </c>
      <c r="E14" s="1100"/>
      <c r="F14" s="398">
        <f>D14*E14</f>
        <v>0</v>
      </c>
      <c r="H14" s="397" t="s">
        <v>34</v>
      </c>
      <c r="I14" s="398"/>
      <c r="J14" s="491">
        <f t="shared" si="0"/>
        <v>0</v>
      </c>
      <c r="K14" s="398">
        <f>I14*J14</f>
        <v>0</v>
      </c>
      <c r="M14" s="397" t="s">
        <v>34</v>
      </c>
      <c r="N14" s="398">
        <v>30</v>
      </c>
      <c r="O14" s="491">
        <f t="shared" si="1"/>
        <v>0</v>
      </c>
      <c r="P14" s="398">
        <f>N14*O14</f>
        <v>0</v>
      </c>
      <c r="R14" s="397" t="s">
        <v>34</v>
      </c>
      <c r="S14" s="398">
        <v>30.5</v>
      </c>
      <c r="T14" s="491">
        <f t="shared" si="2"/>
        <v>0</v>
      </c>
      <c r="U14" s="398">
        <f>S14*T14</f>
        <v>0</v>
      </c>
    </row>
    <row r="15" spans="1:21" ht="101.25" customHeight="1">
      <c r="A15" s="374" t="s">
        <v>929</v>
      </c>
      <c r="B15" s="289" t="s">
        <v>2078</v>
      </c>
      <c r="C15" s="397" t="s">
        <v>3</v>
      </c>
      <c r="D15" s="398">
        <v>67.5</v>
      </c>
      <c r="E15" s="1100"/>
      <c r="F15" s="398">
        <f>D15*E15</f>
        <v>0</v>
      </c>
      <c r="H15" s="397" t="s">
        <v>3</v>
      </c>
      <c r="I15" s="398"/>
      <c r="J15" s="491">
        <f t="shared" si="0"/>
        <v>0</v>
      </c>
      <c r="K15" s="398">
        <f>I15*J15</f>
        <v>0</v>
      </c>
      <c r="M15" s="397" t="s">
        <v>3</v>
      </c>
      <c r="N15" s="398">
        <v>35</v>
      </c>
      <c r="O15" s="491">
        <f t="shared" si="1"/>
        <v>0</v>
      </c>
      <c r="P15" s="398">
        <f>N15*O15</f>
        <v>0</v>
      </c>
      <c r="R15" s="397" t="s">
        <v>3</v>
      </c>
      <c r="S15" s="398">
        <f>D15-N15</f>
        <v>32.5</v>
      </c>
      <c r="T15" s="491">
        <f t="shared" si="2"/>
        <v>0</v>
      </c>
      <c r="U15" s="398">
        <f>S15*T15</f>
        <v>0</v>
      </c>
    </row>
    <row r="16" spans="1:21">
      <c r="A16" s="379"/>
      <c r="B16" s="289"/>
      <c r="C16" s="383"/>
      <c r="D16" s="383"/>
      <c r="E16" s="383"/>
      <c r="F16" s="383"/>
      <c r="H16" s="383"/>
      <c r="I16" s="383"/>
      <c r="J16" s="491">
        <f t="shared" si="0"/>
        <v>0</v>
      </c>
      <c r="K16" s="383"/>
      <c r="M16" s="383"/>
      <c r="N16" s="383"/>
      <c r="O16" s="491">
        <f t="shared" si="1"/>
        <v>0</v>
      </c>
      <c r="P16" s="383"/>
      <c r="R16" s="383"/>
      <c r="S16" s="383"/>
      <c r="T16" s="491">
        <f t="shared" si="2"/>
        <v>0</v>
      </c>
      <c r="U16" s="383"/>
    </row>
    <row r="17" spans="1:21" s="177" customFormat="1" ht="91.5" customHeight="1">
      <c r="A17" s="379" t="s">
        <v>757</v>
      </c>
      <c r="B17" s="289" t="s">
        <v>2075</v>
      </c>
      <c r="C17" s="351"/>
      <c r="D17" s="282"/>
      <c r="E17" s="491"/>
      <c r="F17" s="491">
        <f t="shared" ref="F17:F20" si="3">D17*E17</f>
        <v>0</v>
      </c>
      <c r="H17" s="351"/>
      <c r="I17" s="282"/>
      <c r="J17" s="491">
        <f t="shared" si="0"/>
        <v>0</v>
      </c>
      <c r="K17" s="491">
        <f t="shared" ref="K17" si="4">I17*J17</f>
        <v>0</v>
      </c>
      <c r="M17" s="351"/>
      <c r="N17" s="282"/>
      <c r="O17" s="491">
        <f t="shared" si="1"/>
        <v>0</v>
      </c>
      <c r="P17" s="491">
        <f t="shared" ref="P17" si="5">N17*O17</f>
        <v>0</v>
      </c>
      <c r="R17" s="351"/>
      <c r="S17" s="282"/>
      <c r="T17" s="491">
        <f t="shared" si="2"/>
        <v>0</v>
      </c>
      <c r="U17" s="491">
        <f t="shared" ref="U17" si="6">S17*T17</f>
        <v>0</v>
      </c>
    </row>
    <row r="18" spans="1:21" s="177" customFormat="1">
      <c r="A18" s="379"/>
      <c r="B18" s="351" t="s">
        <v>935</v>
      </c>
      <c r="C18" s="385" t="s">
        <v>3</v>
      </c>
      <c r="D18" s="282">
        <v>44</v>
      </c>
      <c r="E18" s="1100"/>
      <c r="F18" s="491">
        <f>D18*E18</f>
        <v>0</v>
      </c>
      <c r="H18" s="385" t="s">
        <v>3</v>
      </c>
      <c r="I18" s="282"/>
      <c r="J18" s="491">
        <f t="shared" si="0"/>
        <v>0</v>
      </c>
      <c r="K18" s="491">
        <f>I18*J18</f>
        <v>0</v>
      </c>
      <c r="M18" s="385" t="s">
        <v>3</v>
      </c>
      <c r="N18" s="282">
        <v>44</v>
      </c>
      <c r="O18" s="491">
        <f t="shared" si="1"/>
        <v>0</v>
      </c>
      <c r="P18" s="491">
        <f>N18*O18</f>
        <v>0</v>
      </c>
      <c r="R18" s="385" t="s">
        <v>3</v>
      </c>
      <c r="S18" s="282"/>
      <c r="T18" s="491">
        <f t="shared" si="2"/>
        <v>0</v>
      </c>
      <c r="U18" s="491">
        <f>S18*T18</f>
        <v>0</v>
      </c>
    </row>
    <row r="19" spans="1:21" s="177" customFormat="1">
      <c r="A19" s="379"/>
      <c r="B19" s="351" t="s">
        <v>934</v>
      </c>
      <c r="C19" s="385" t="s">
        <v>3</v>
      </c>
      <c r="D19" s="282">
        <v>16.5</v>
      </c>
      <c r="E19" s="1100"/>
      <c r="F19" s="491">
        <f t="shared" si="3"/>
        <v>0</v>
      </c>
      <c r="H19" s="385" t="s">
        <v>3</v>
      </c>
      <c r="I19" s="282"/>
      <c r="J19" s="491">
        <f t="shared" si="0"/>
        <v>0</v>
      </c>
      <c r="K19" s="491">
        <f t="shared" ref="K19:K20" si="7">I19*J19</f>
        <v>0</v>
      </c>
      <c r="M19" s="385" t="s">
        <v>3</v>
      </c>
      <c r="N19" s="282">
        <v>16.5</v>
      </c>
      <c r="O19" s="491">
        <f t="shared" si="1"/>
        <v>0</v>
      </c>
      <c r="P19" s="491">
        <f t="shared" ref="P19:P20" si="8">N19*O19</f>
        <v>0</v>
      </c>
      <c r="R19" s="385" t="s">
        <v>3</v>
      </c>
      <c r="S19" s="282"/>
      <c r="T19" s="491">
        <f t="shared" si="2"/>
        <v>0</v>
      </c>
      <c r="U19" s="491">
        <f t="shared" ref="U19:U20" si="9">S19*T19</f>
        <v>0</v>
      </c>
    </row>
    <row r="20" spans="1:21" s="177" customFormat="1">
      <c r="A20" s="379"/>
      <c r="B20" s="289"/>
      <c r="C20" s="385"/>
      <c r="D20" s="282"/>
      <c r="E20" s="491"/>
      <c r="F20" s="491">
        <f t="shared" si="3"/>
        <v>0</v>
      </c>
      <c r="H20" s="385"/>
      <c r="I20" s="282"/>
      <c r="J20" s="491">
        <f t="shared" si="0"/>
        <v>0</v>
      </c>
      <c r="K20" s="491">
        <f t="shared" si="7"/>
        <v>0</v>
      </c>
      <c r="M20" s="385"/>
      <c r="N20" s="282"/>
      <c r="O20" s="491">
        <f t="shared" si="1"/>
        <v>0</v>
      </c>
      <c r="P20" s="491">
        <f t="shared" si="8"/>
        <v>0</v>
      </c>
      <c r="R20" s="385"/>
      <c r="S20" s="282"/>
      <c r="T20" s="491">
        <f t="shared" si="2"/>
        <v>0</v>
      </c>
      <c r="U20" s="491">
        <f t="shared" si="9"/>
        <v>0</v>
      </c>
    </row>
    <row r="21" spans="1:21" s="177" customFormat="1" ht="105.75" customHeight="1">
      <c r="A21" s="379" t="s">
        <v>758</v>
      </c>
      <c r="B21" s="289" t="s">
        <v>2076</v>
      </c>
      <c r="C21" s="397" t="s">
        <v>3</v>
      </c>
      <c r="D21" s="491">
        <v>33</v>
      </c>
      <c r="E21" s="1100"/>
      <c r="F21" s="491">
        <f>D21*E21</f>
        <v>0</v>
      </c>
      <c r="G21" s="492"/>
      <c r="H21" s="397" t="s">
        <v>3</v>
      </c>
      <c r="I21" s="491"/>
      <c r="J21" s="491">
        <f t="shared" si="0"/>
        <v>0</v>
      </c>
      <c r="K21" s="491">
        <f>I21*J21</f>
        <v>0</v>
      </c>
      <c r="L21" s="492"/>
      <c r="M21" s="397" t="s">
        <v>3</v>
      </c>
      <c r="N21" s="491">
        <v>33</v>
      </c>
      <c r="O21" s="491">
        <f t="shared" si="1"/>
        <v>0</v>
      </c>
      <c r="P21" s="491">
        <f>N21*O21</f>
        <v>0</v>
      </c>
      <c r="Q21" s="492"/>
      <c r="R21" s="397" t="s">
        <v>3</v>
      </c>
      <c r="S21" s="491"/>
      <c r="T21" s="491">
        <f t="shared" si="2"/>
        <v>0</v>
      </c>
      <c r="U21" s="491">
        <f>S21*T21</f>
        <v>0</v>
      </c>
    </row>
    <row r="22" spans="1:21" s="177" customFormat="1">
      <c r="A22" s="379"/>
      <c r="B22" s="289"/>
      <c r="C22" s="385"/>
      <c r="D22" s="282"/>
      <c r="E22" s="491"/>
      <c r="F22" s="491">
        <f t="shared" ref="F22" si="10">D22*E22</f>
        <v>0</v>
      </c>
      <c r="H22" s="385"/>
      <c r="I22" s="282"/>
      <c r="J22" s="491">
        <f t="shared" si="0"/>
        <v>0</v>
      </c>
      <c r="K22" s="491">
        <f t="shared" ref="K22" si="11">I22*J22</f>
        <v>0</v>
      </c>
      <c r="M22" s="385"/>
      <c r="N22" s="282"/>
      <c r="O22" s="491">
        <f t="shared" si="1"/>
        <v>0</v>
      </c>
      <c r="P22" s="491">
        <f t="shared" ref="P22" si="12">N22*O22</f>
        <v>0</v>
      </c>
      <c r="R22" s="385"/>
      <c r="S22" s="282"/>
      <c r="T22" s="491">
        <f t="shared" si="2"/>
        <v>0</v>
      </c>
      <c r="U22" s="491">
        <f t="shared" ref="U22" si="13">S22*T22</f>
        <v>0</v>
      </c>
    </row>
    <row r="23" spans="1:21" s="372" customFormat="1" ht="94.5" customHeight="1">
      <c r="A23" s="373" t="s">
        <v>759</v>
      </c>
      <c r="B23" s="278" t="s">
        <v>940</v>
      </c>
      <c r="C23" s="376"/>
      <c r="D23" s="474"/>
      <c r="E23" s="295"/>
      <c r="F23" s="474"/>
      <c r="H23" s="376"/>
      <c r="I23" s="474"/>
      <c r="J23" s="491">
        <f t="shared" si="0"/>
        <v>0</v>
      </c>
      <c r="K23" s="474"/>
      <c r="M23" s="376"/>
      <c r="N23" s="474"/>
      <c r="O23" s="491">
        <f t="shared" si="1"/>
        <v>0</v>
      </c>
      <c r="P23" s="474"/>
      <c r="R23" s="376"/>
      <c r="S23" s="474"/>
      <c r="T23" s="491">
        <f t="shared" si="2"/>
        <v>0</v>
      </c>
      <c r="U23" s="474"/>
    </row>
    <row r="24" spans="1:21" s="372" customFormat="1">
      <c r="A24" s="373"/>
      <c r="B24" s="351" t="s">
        <v>936</v>
      </c>
      <c r="C24" s="374" t="s">
        <v>3</v>
      </c>
      <c r="D24" s="398">
        <v>225</v>
      </c>
      <c r="E24" s="1103"/>
      <c r="F24" s="381">
        <f>D24*E24</f>
        <v>0</v>
      </c>
      <c r="H24" s="374" t="s">
        <v>3</v>
      </c>
      <c r="I24" s="398"/>
      <c r="J24" s="491">
        <f t="shared" si="0"/>
        <v>0</v>
      </c>
      <c r="K24" s="381">
        <f>I24*J24</f>
        <v>0</v>
      </c>
      <c r="M24" s="374" t="s">
        <v>3</v>
      </c>
      <c r="N24" s="398">
        <v>225</v>
      </c>
      <c r="O24" s="491">
        <f t="shared" si="1"/>
        <v>0</v>
      </c>
      <c r="P24" s="381">
        <f>N24*O24</f>
        <v>0</v>
      </c>
      <c r="R24" s="374" t="s">
        <v>3</v>
      </c>
      <c r="S24" s="398"/>
      <c r="T24" s="491">
        <f t="shared" si="2"/>
        <v>0</v>
      </c>
      <c r="U24" s="381">
        <f>S24*T24</f>
        <v>0</v>
      </c>
    </row>
    <row r="25" spans="1:21" s="372" customFormat="1">
      <c r="A25" s="373"/>
      <c r="B25" s="351" t="s">
        <v>937</v>
      </c>
      <c r="C25" s="374" t="s">
        <v>3</v>
      </c>
      <c r="D25" s="398">
        <v>50</v>
      </c>
      <c r="E25" s="1103"/>
      <c r="F25" s="381">
        <f>D25*E25</f>
        <v>0</v>
      </c>
      <c r="H25" s="374" t="s">
        <v>3</v>
      </c>
      <c r="I25" s="398"/>
      <c r="J25" s="491">
        <f t="shared" si="0"/>
        <v>0</v>
      </c>
      <c r="K25" s="381">
        <f>I25*J25</f>
        <v>0</v>
      </c>
      <c r="M25" s="374" t="s">
        <v>3</v>
      </c>
      <c r="N25" s="398">
        <v>50</v>
      </c>
      <c r="O25" s="491">
        <f t="shared" si="1"/>
        <v>0</v>
      </c>
      <c r="P25" s="381">
        <f>N25*O25</f>
        <v>0</v>
      </c>
      <c r="R25" s="374" t="s">
        <v>3</v>
      </c>
      <c r="S25" s="398"/>
      <c r="T25" s="491">
        <f t="shared" si="2"/>
        <v>0</v>
      </c>
      <c r="U25" s="381">
        <f>S25*T25</f>
        <v>0</v>
      </c>
    </row>
    <row r="26" spans="1:21" s="372" customFormat="1">
      <c r="A26" s="373"/>
      <c r="B26" s="278"/>
      <c r="C26" s="374"/>
      <c r="D26" s="474"/>
      <c r="E26" s="295"/>
      <c r="F26" s="474"/>
      <c r="H26" s="374"/>
      <c r="I26" s="474"/>
      <c r="J26" s="491">
        <f t="shared" si="0"/>
        <v>0</v>
      </c>
      <c r="K26" s="474"/>
      <c r="M26" s="374"/>
      <c r="N26" s="474"/>
      <c r="O26" s="491">
        <f t="shared" si="1"/>
        <v>0</v>
      </c>
      <c r="P26" s="474"/>
      <c r="R26" s="374"/>
      <c r="S26" s="474"/>
      <c r="T26" s="491">
        <f t="shared" si="2"/>
        <v>0</v>
      </c>
      <c r="U26" s="474"/>
    </row>
    <row r="27" spans="1:21" s="439" customFormat="1" ht="108" customHeight="1">
      <c r="A27" s="373" t="s">
        <v>759</v>
      </c>
      <c r="B27" s="278" t="s">
        <v>948</v>
      </c>
      <c r="C27" s="400" t="s">
        <v>3</v>
      </c>
      <c r="D27" s="398">
        <v>45</v>
      </c>
      <c r="E27" s="1100"/>
      <c r="F27" s="398">
        <f>D27*E27</f>
        <v>0</v>
      </c>
      <c r="G27" s="493"/>
      <c r="H27" s="400" t="s">
        <v>3</v>
      </c>
      <c r="I27" s="398"/>
      <c r="J27" s="491">
        <f t="shared" si="0"/>
        <v>0</v>
      </c>
      <c r="K27" s="398">
        <f>I27*J27</f>
        <v>0</v>
      </c>
      <c r="L27" s="493"/>
      <c r="M27" s="400" t="s">
        <v>3</v>
      </c>
      <c r="N27" s="398">
        <v>45</v>
      </c>
      <c r="O27" s="491">
        <f t="shared" si="1"/>
        <v>0</v>
      </c>
      <c r="P27" s="398">
        <f>N27*O27</f>
        <v>0</v>
      </c>
      <c r="Q27" s="493"/>
      <c r="R27" s="400" t="s">
        <v>3</v>
      </c>
      <c r="S27" s="398"/>
      <c r="T27" s="491">
        <f t="shared" si="2"/>
        <v>0</v>
      </c>
      <c r="U27" s="398">
        <f>S27*T27</f>
        <v>0</v>
      </c>
    </row>
    <row r="28" spans="1:21" s="439" customFormat="1">
      <c r="A28" s="373"/>
      <c r="B28" s="278"/>
      <c r="C28" s="374"/>
      <c r="D28" s="474"/>
      <c r="E28" s="295"/>
      <c r="F28" s="474"/>
      <c r="H28" s="374"/>
      <c r="I28" s="474"/>
      <c r="J28" s="491">
        <f t="shared" si="0"/>
        <v>0</v>
      </c>
      <c r="K28" s="474"/>
      <c r="M28" s="374"/>
      <c r="N28" s="474"/>
      <c r="O28" s="491">
        <f t="shared" si="1"/>
        <v>0</v>
      </c>
      <c r="P28" s="474"/>
      <c r="R28" s="374"/>
      <c r="S28" s="474"/>
      <c r="T28" s="491">
        <f t="shared" si="2"/>
        <v>0</v>
      </c>
      <c r="U28" s="474"/>
    </row>
    <row r="29" spans="1:21" s="372" customFormat="1" ht="139.5" customHeight="1">
      <c r="A29" s="373" t="s">
        <v>760</v>
      </c>
      <c r="B29" s="278" t="s">
        <v>1979</v>
      </c>
      <c r="C29" s="400" t="s">
        <v>3</v>
      </c>
      <c r="D29" s="398">
        <v>13</v>
      </c>
      <c r="E29" s="1100"/>
      <c r="F29" s="398">
        <f>D29*E29</f>
        <v>0</v>
      </c>
      <c r="G29" s="445"/>
      <c r="H29" s="400" t="s">
        <v>3</v>
      </c>
      <c r="I29" s="398"/>
      <c r="J29" s="491">
        <f t="shared" si="0"/>
        <v>0</v>
      </c>
      <c r="K29" s="398">
        <f>I29*J29</f>
        <v>0</v>
      </c>
      <c r="L29" s="445"/>
      <c r="M29" s="400" t="s">
        <v>3</v>
      </c>
      <c r="N29" s="398">
        <v>13</v>
      </c>
      <c r="O29" s="491">
        <f t="shared" si="1"/>
        <v>0</v>
      </c>
      <c r="P29" s="398">
        <f>N29*O29</f>
        <v>0</v>
      </c>
      <c r="Q29" s="445"/>
      <c r="R29" s="400" t="s">
        <v>3</v>
      </c>
      <c r="S29" s="398"/>
      <c r="T29" s="491">
        <f t="shared" si="2"/>
        <v>0</v>
      </c>
      <c r="U29" s="398">
        <f>S29*T29</f>
        <v>0</v>
      </c>
    </row>
    <row r="30" spans="1:21" s="372" customFormat="1">
      <c r="A30" s="373"/>
      <c r="B30" s="278"/>
      <c r="C30" s="374"/>
      <c r="D30" s="474"/>
      <c r="E30" s="295"/>
      <c r="F30" s="474"/>
      <c r="H30" s="374"/>
      <c r="I30" s="474"/>
      <c r="J30" s="491">
        <f t="shared" si="0"/>
        <v>0</v>
      </c>
      <c r="K30" s="474"/>
      <c r="M30" s="374"/>
      <c r="N30" s="474"/>
      <c r="O30" s="491">
        <f t="shared" si="1"/>
        <v>0</v>
      </c>
      <c r="P30" s="474"/>
      <c r="R30" s="374"/>
      <c r="S30" s="474"/>
      <c r="T30" s="491">
        <f t="shared" si="2"/>
        <v>0</v>
      </c>
      <c r="U30" s="474"/>
    </row>
    <row r="31" spans="1:21" s="372" customFormat="1" ht="93" customHeight="1">
      <c r="A31" s="373" t="s">
        <v>761</v>
      </c>
      <c r="B31" s="278" t="s">
        <v>941</v>
      </c>
      <c r="C31" s="400" t="s">
        <v>3</v>
      </c>
      <c r="D31" s="398">
        <v>18.5</v>
      </c>
      <c r="E31" s="1100"/>
      <c r="F31" s="398">
        <f>D31*E31</f>
        <v>0</v>
      </c>
      <c r="G31" s="445"/>
      <c r="H31" s="400" t="s">
        <v>3</v>
      </c>
      <c r="I31" s="398"/>
      <c r="J31" s="491">
        <f t="shared" si="0"/>
        <v>0</v>
      </c>
      <c r="K31" s="398">
        <f>I31*J31</f>
        <v>0</v>
      </c>
      <c r="L31" s="445"/>
      <c r="M31" s="400" t="s">
        <v>3</v>
      </c>
      <c r="N31" s="398">
        <v>18.5</v>
      </c>
      <c r="O31" s="491">
        <f t="shared" si="1"/>
        <v>0</v>
      </c>
      <c r="P31" s="398">
        <f>N31*O31</f>
        <v>0</v>
      </c>
      <c r="Q31" s="445"/>
      <c r="R31" s="400" t="s">
        <v>3</v>
      </c>
      <c r="S31" s="398"/>
      <c r="T31" s="491">
        <f t="shared" si="2"/>
        <v>0</v>
      </c>
      <c r="U31" s="398">
        <f>S31*T31</f>
        <v>0</v>
      </c>
    </row>
    <row r="32" spans="1:21" s="372" customFormat="1">
      <c r="A32" s="373"/>
      <c r="B32" s="278"/>
      <c r="C32" s="374"/>
      <c r="D32" s="474"/>
      <c r="E32" s="295"/>
      <c r="F32" s="474"/>
      <c r="H32" s="374"/>
      <c r="I32" s="474"/>
      <c r="J32" s="491">
        <f t="shared" si="0"/>
        <v>0</v>
      </c>
      <c r="K32" s="474"/>
      <c r="M32" s="374"/>
      <c r="N32" s="474"/>
      <c r="O32" s="491">
        <f t="shared" si="1"/>
        <v>0</v>
      </c>
      <c r="P32" s="474"/>
      <c r="R32" s="374"/>
      <c r="S32" s="474"/>
      <c r="T32" s="491">
        <f t="shared" si="2"/>
        <v>0</v>
      </c>
      <c r="U32" s="474"/>
    </row>
    <row r="33" spans="1:21" s="372" customFormat="1" ht="97.5" customHeight="1">
      <c r="A33" s="373" t="s">
        <v>762</v>
      </c>
      <c r="B33" s="278" t="s">
        <v>942</v>
      </c>
      <c r="C33" s="400" t="s">
        <v>3</v>
      </c>
      <c r="D33" s="398">
        <v>107</v>
      </c>
      <c r="E33" s="1100"/>
      <c r="F33" s="398">
        <f>D33*E33</f>
        <v>0</v>
      </c>
      <c r="G33" s="445"/>
      <c r="H33" s="400" t="s">
        <v>3</v>
      </c>
      <c r="I33" s="398"/>
      <c r="J33" s="491">
        <f t="shared" si="0"/>
        <v>0</v>
      </c>
      <c r="K33" s="398">
        <f>I33*J33</f>
        <v>0</v>
      </c>
      <c r="L33" s="445"/>
      <c r="M33" s="400" t="s">
        <v>3</v>
      </c>
      <c r="N33" s="398"/>
      <c r="O33" s="491">
        <f t="shared" si="1"/>
        <v>0</v>
      </c>
      <c r="P33" s="398">
        <f>N33*O33</f>
        <v>0</v>
      </c>
      <c r="Q33" s="445"/>
      <c r="R33" s="400" t="s">
        <v>3</v>
      </c>
      <c r="S33" s="398">
        <v>107</v>
      </c>
      <c r="T33" s="491">
        <f t="shared" si="2"/>
        <v>0</v>
      </c>
      <c r="U33" s="398">
        <f>S33*T33</f>
        <v>0</v>
      </c>
    </row>
    <row r="34" spans="1:21" s="372" customFormat="1">
      <c r="A34" s="373"/>
      <c r="B34" s="278"/>
      <c r="C34" s="374"/>
      <c r="D34" s="474"/>
      <c r="E34" s="295"/>
      <c r="F34" s="474"/>
      <c r="H34" s="374"/>
      <c r="I34" s="474"/>
      <c r="J34" s="491">
        <f t="shared" si="0"/>
        <v>0</v>
      </c>
      <c r="K34" s="474"/>
      <c r="M34" s="374"/>
      <c r="N34" s="474"/>
      <c r="O34" s="491">
        <f t="shared" si="1"/>
        <v>0</v>
      </c>
      <c r="P34" s="474"/>
      <c r="R34" s="374"/>
      <c r="S34" s="474"/>
      <c r="T34" s="491">
        <f t="shared" si="2"/>
        <v>0</v>
      </c>
      <c r="U34" s="474"/>
    </row>
    <row r="35" spans="1:21" s="372" customFormat="1" ht="94.5" customHeight="1">
      <c r="A35" s="373" t="s">
        <v>763</v>
      </c>
      <c r="B35" s="278" t="s">
        <v>943</v>
      </c>
      <c r="C35" s="376"/>
      <c r="D35" s="474"/>
      <c r="E35" s="295"/>
      <c r="F35" s="474"/>
      <c r="H35" s="376"/>
      <c r="I35" s="474"/>
      <c r="J35" s="491">
        <f t="shared" si="0"/>
        <v>0</v>
      </c>
      <c r="K35" s="474"/>
      <c r="M35" s="376"/>
      <c r="N35" s="474"/>
      <c r="O35" s="491">
        <f t="shared" si="1"/>
        <v>0</v>
      </c>
      <c r="P35" s="474"/>
      <c r="R35" s="376"/>
      <c r="S35" s="474"/>
      <c r="T35" s="491">
        <f t="shared" si="2"/>
        <v>0</v>
      </c>
      <c r="U35" s="474"/>
    </row>
    <row r="36" spans="1:21" s="372" customFormat="1">
      <c r="A36" s="373"/>
      <c r="B36" s="351" t="s">
        <v>938</v>
      </c>
      <c r="C36" s="374" t="s">
        <v>3</v>
      </c>
      <c r="D36" s="474">
        <v>105</v>
      </c>
      <c r="E36" s="1103"/>
      <c r="F36" s="381">
        <f>D36*E36</f>
        <v>0</v>
      </c>
      <c r="H36" s="374" t="s">
        <v>3</v>
      </c>
      <c r="I36" s="474"/>
      <c r="J36" s="491">
        <f t="shared" si="0"/>
        <v>0</v>
      </c>
      <c r="K36" s="381">
        <f>I36*J36</f>
        <v>0</v>
      </c>
      <c r="M36" s="374" t="s">
        <v>3</v>
      </c>
      <c r="N36" s="474">
        <v>105</v>
      </c>
      <c r="O36" s="491">
        <f t="shared" si="1"/>
        <v>0</v>
      </c>
      <c r="P36" s="381">
        <f>N36*O36</f>
        <v>0</v>
      </c>
      <c r="R36" s="374" t="s">
        <v>3</v>
      </c>
      <c r="S36" s="474"/>
      <c r="T36" s="491">
        <f t="shared" si="2"/>
        <v>0</v>
      </c>
      <c r="U36" s="381">
        <f>S36*T36</f>
        <v>0</v>
      </c>
    </row>
    <row r="37" spans="1:21" s="372" customFormat="1">
      <c r="A37" s="373"/>
      <c r="B37" s="351" t="s">
        <v>939</v>
      </c>
      <c r="C37" s="374" t="s">
        <v>3</v>
      </c>
      <c r="D37" s="474">
        <v>90.5</v>
      </c>
      <c r="E37" s="1103"/>
      <c r="F37" s="381">
        <f>D37*E37</f>
        <v>0</v>
      </c>
      <c r="H37" s="374" t="s">
        <v>3</v>
      </c>
      <c r="I37" s="474"/>
      <c r="J37" s="491">
        <f t="shared" si="0"/>
        <v>0</v>
      </c>
      <c r="K37" s="381">
        <f>I37*J37</f>
        <v>0</v>
      </c>
      <c r="M37" s="374" t="s">
        <v>3</v>
      </c>
      <c r="N37" s="474"/>
      <c r="O37" s="491">
        <f t="shared" si="1"/>
        <v>0</v>
      </c>
      <c r="P37" s="381">
        <f>N37*O37</f>
        <v>0</v>
      </c>
      <c r="R37" s="374" t="s">
        <v>3</v>
      </c>
      <c r="S37" s="474">
        <v>90.5</v>
      </c>
      <c r="T37" s="491">
        <f t="shared" si="2"/>
        <v>0</v>
      </c>
      <c r="U37" s="381">
        <f>S37*T37</f>
        <v>0</v>
      </c>
    </row>
    <row r="38" spans="1:21" s="372" customFormat="1">
      <c r="A38" s="373"/>
      <c r="B38" s="278"/>
      <c r="C38" s="374"/>
      <c r="D38" s="474"/>
      <c r="E38" s="295"/>
      <c r="F38" s="474"/>
      <c r="H38" s="374"/>
      <c r="I38" s="474"/>
      <c r="J38" s="491">
        <f t="shared" si="0"/>
        <v>0</v>
      </c>
      <c r="K38" s="474"/>
      <c r="M38" s="374"/>
      <c r="N38" s="474"/>
      <c r="O38" s="491">
        <f t="shared" si="1"/>
        <v>0</v>
      </c>
      <c r="P38" s="474"/>
      <c r="R38" s="374"/>
      <c r="S38" s="474"/>
      <c r="T38" s="491">
        <f t="shared" si="2"/>
        <v>0</v>
      </c>
      <c r="U38" s="474"/>
    </row>
    <row r="39" spans="1:21" s="372" customFormat="1" ht="93.75" customHeight="1">
      <c r="A39" s="373" t="s">
        <v>764</v>
      </c>
      <c r="B39" s="278" t="s">
        <v>944</v>
      </c>
      <c r="C39" s="400" t="s">
        <v>3</v>
      </c>
      <c r="D39" s="475">
        <f>D36+D37</f>
        <v>195.5</v>
      </c>
      <c r="E39" s="1100"/>
      <c r="F39" s="398">
        <f>D39*E39</f>
        <v>0</v>
      </c>
      <c r="G39" s="445"/>
      <c r="H39" s="400" t="s">
        <v>3</v>
      </c>
      <c r="I39" s="475">
        <f>I36+I37</f>
        <v>0</v>
      </c>
      <c r="J39" s="491">
        <f t="shared" si="0"/>
        <v>0</v>
      </c>
      <c r="K39" s="398">
        <f>I39*J39</f>
        <v>0</v>
      </c>
      <c r="L39" s="445"/>
      <c r="M39" s="400" t="s">
        <v>3</v>
      </c>
      <c r="N39" s="475">
        <f>N36+N37</f>
        <v>105</v>
      </c>
      <c r="O39" s="491">
        <f t="shared" si="1"/>
        <v>0</v>
      </c>
      <c r="P39" s="398">
        <f>N39*O39</f>
        <v>0</v>
      </c>
      <c r="Q39" s="445"/>
      <c r="R39" s="400" t="s">
        <v>3</v>
      </c>
      <c r="S39" s="475">
        <f>S36+S37</f>
        <v>90.5</v>
      </c>
      <c r="T39" s="491">
        <f t="shared" si="2"/>
        <v>0</v>
      </c>
      <c r="U39" s="398">
        <f>S39*T39</f>
        <v>0</v>
      </c>
    </row>
    <row r="40" spans="1:21" s="372" customFormat="1">
      <c r="A40" s="373"/>
      <c r="B40" s="278"/>
      <c r="C40" s="374"/>
      <c r="D40" s="474"/>
      <c r="E40" s="295"/>
      <c r="F40" s="474"/>
      <c r="H40" s="374"/>
      <c r="I40" s="474"/>
      <c r="J40" s="491">
        <f t="shared" si="0"/>
        <v>0</v>
      </c>
      <c r="K40" s="474"/>
      <c r="M40" s="374"/>
      <c r="N40" s="474"/>
      <c r="O40" s="491">
        <f t="shared" si="1"/>
        <v>0</v>
      </c>
      <c r="P40" s="474"/>
      <c r="R40" s="374"/>
      <c r="S40" s="474"/>
      <c r="T40" s="491">
        <f t="shared" si="2"/>
        <v>0</v>
      </c>
      <c r="U40" s="474"/>
    </row>
    <row r="41" spans="1:21" ht="141" customHeight="1">
      <c r="A41" s="373" t="s">
        <v>768</v>
      </c>
      <c r="B41" s="278" t="s">
        <v>945</v>
      </c>
      <c r="C41" s="397" t="s">
        <v>3</v>
      </c>
      <c r="D41" s="283">
        <f>D39</f>
        <v>195.5</v>
      </c>
      <c r="E41" s="1100"/>
      <c r="F41" s="398">
        <f>D41*E41</f>
        <v>0</v>
      </c>
      <c r="G41" s="401"/>
      <c r="H41" s="397" t="s">
        <v>3</v>
      </c>
      <c r="I41" s="283"/>
      <c r="J41" s="491">
        <f t="shared" si="0"/>
        <v>0</v>
      </c>
      <c r="K41" s="398">
        <f>I41*J41</f>
        <v>0</v>
      </c>
      <c r="L41" s="401"/>
      <c r="M41" s="397" t="s">
        <v>3</v>
      </c>
      <c r="N41" s="283">
        <v>100</v>
      </c>
      <c r="O41" s="491">
        <f t="shared" si="1"/>
        <v>0</v>
      </c>
      <c r="P41" s="398">
        <f>N41*O41</f>
        <v>0</v>
      </c>
      <c r="Q41" s="401"/>
      <c r="R41" s="397" t="s">
        <v>3</v>
      </c>
      <c r="S41" s="283">
        <f>D41-N41</f>
        <v>95.5</v>
      </c>
      <c r="T41" s="491">
        <f t="shared" si="2"/>
        <v>0</v>
      </c>
      <c r="U41" s="398">
        <f>S41*T41</f>
        <v>0</v>
      </c>
    </row>
    <row r="42" spans="1:21" ht="11.1" customHeight="1">
      <c r="B42" s="289"/>
      <c r="C42" s="385"/>
      <c r="F42" s="474"/>
      <c r="H42" s="385"/>
      <c r="J42" s="491">
        <f t="shared" si="0"/>
        <v>0</v>
      </c>
      <c r="K42" s="474"/>
      <c r="M42" s="385"/>
      <c r="O42" s="491">
        <f t="shared" si="1"/>
        <v>0</v>
      </c>
      <c r="P42" s="474"/>
      <c r="R42" s="385"/>
      <c r="T42" s="491">
        <f t="shared" si="2"/>
        <v>0</v>
      </c>
      <c r="U42" s="474"/>
    </row>
    <row r="43" spans="1:21" ht="93.75" customHeight="1">
      <c r="A43" s="373" t="s">
        <v>769</v>
      </c>
      <c r="B43" s="278" t="s">
        <v>946</v>
      </c>
      <c r="C43" s="397" t="s">
        <v>3</v>
      </c>
      <c r="D43" s="283">
        <f>D33</f>
        <v>107</v>
      </c>
      <c r="E43" s="1100"/>
      <c r="F43" s="398">
        <f>D43*E43</f>
        <v>0</v>
      </c>
      <c r="G43" s="401"/>
      <c r="H43" s="397" t="s">
        <v>3</v>
      </c>
      <c r="I43" s="283">
        <f>I33</f>
        <v>0</v>
      </c>
      <c r="J43" s="491">
        <f t="shared" si="0"/>
        <v>0</v>
      </c>
      <c r="K43" s="398">
        <f>I43*J43</f>
        <v>0</v>
      </c>
      <c r="L43" s="401"/>
      <c r="M43" s="397" t="s">
        <v>3</v>
      </c>
      <c r="N43" s="283">
        <f>N33</f>
        <v>0</v>
      </c>
      <c r="O43" s="491">
        <f t="shared" si="1"/>
        <v>0</v>
      </c>
      <c r="P43" s="398">
        <f>N43*O43</f>
        <v>0</v>
      </c>
      <c r="Q43" s="401"/>
      <c r="R43" s="397" t="s">
        <v>3</v>
      </c>
      <c r="S43" s="283">
        <f>S33</f>
        <v>107</v>
      </c>
      <c r="T43" s="491">
        <f t="shared" si="2"/>
        <v>0</v>
      </c>
      <c r="U43" s="398">
        <f>S43*T43</f>
        <v>0</v>
      </c>
    </row>
    <row r="44" spans="1:21" ht="11.1" customHeight="1">
      <c r="B44" s="289"/>
      <c r="C44" s="385"/>
      <c r="F44" s="474"/>
      <c r="H44" s="385"/>
      <c r="J44" s="491">
        <f t="shared" si="0"/>
        <v>0</v>
      </c>
      <c r="K44" s="474"/>
      <c r="M44" s="385"/>
      <c r="O44" s="491">
        <f t="shared" si="1"/>
        <v>0</v>
      </c>
      <c r="P44" s="474"/>
      <c r="R44" s="385"/>
      <c r="T44" s="491">
        <f t="shared" si="2"/>
        <v>0</v>
      </c>
      <c r="U44" s="474"/>
    </row>
    <row r="45" spans="1:21" ht="179.25" customHeight="1">
      <c r="A45" s="379" t="s">
        <v>770</v>
      </c>
      <c r="B45" s="289" t="s">
        <v>963</v>
      </c>
      <c r="C45" s="397" t="s">
        <v>3</v>
      </c>
      <c r="D45" s="398">
        <v>21.5</v>
      </c>
      <c r="E45" s="1100"/>
      <c r="F45" s="491">
        <f>D45*E45</f>
        <v>0</v>
      </c>
      <c r="G45" s="401"/>
      <c r="H45" s="397" t="s">
        <v>3</v>
      </c>
      <c r="I45" s="398"/>
      <c r="J45" s="491">
        <f t="shared" si="0"/>
        <v>0</v>
      </c>
      <c r="K45" s="491">
        <f>I45*J45</f>
        <v>0</v>
      </c>
      <c r="L45" s="401"/>
      <c r="M45" s="397" t="s">
        <v>3</v>
      </c>
      <c r="N45" s="398">
        <v>21.5</v>
      </c>
      <c r="O45" s="491">
        <f t="shared" si="1"/>
        <v>0</v>
      </c>
      <c r="P45" s="491">
        <f>N45*O45</f>
        <v>0</v>
      </c>
      <c r="Q45" s="401"/>
      <c r="R45" s="397" t="s">
        <v>3</v>
      </c>
      <c r="S45" s="398"/>
      <c r="T45" s="491">
        <f t="shared" si="2"/>
        <v>0</v>
      </c>
      <c r="U45" s="491">
        <f>S45*T45</f>
        <v>0</v>
      </c>
    </row>
    <row r="46" spans="1:21">
      <c r="A46" s="379"/>
      <c r="B46" s="289"/>
      <c r="C46" s="385"/>
      <c r="E46" s="490"/>
      <c r="H46" s="385"/>
      <c r="J46" s="491">
        <f t="shared" si="0"/>
        <v>0</v>
      </c>
      <c r="M46" s="385"/>
      <c r="O46" s="491">
        <f t="shared" si="1"/>
        <v>0</v>
      </c>
      <c r="R46" s="385"/>
      <c r="T46" s="491">
        <f t="shared" si="2"/>
        <v>0</v>
      </c>
    </row>
    <row r="47" spans="1:21" ht="99.75" customHeight="1">
      <c r="A47" s="379" t="s">
        <v>771</v>
      </c>
      <c r="B47" s="289" t="s">
        <v>947</v>
      </c>
      <c r="C47" s="397" t="s">
        <v>3</v>
      </c>
      <c r="D47" s="398">
        <v>40</v>
      </c>
      <c r="E47" s="1100"/>
      <c r="F47" s="491">
        <f>D47*E47</f>
        <v>0</v>
      </c>
      <c r="G47" s="401"/>
      <c r="H47" s="397" t="s">
        <v>3</v>
      </c>
      <c r="I47" s="398"/>
      <c r="J47" s="491">
        <f t="shared" si="0"/>
        <v>0</v>
      </c>
      <c r="K47" s="491">
        <f>I47*J47</f>
        <v>0</v>
      </c>
      <c r="L47" s="401"/>
      <c r="M47" s="397" t="s">
        <v>3</v>
      </c>
      <c r="N47" s="398">
        <v>40</v>
      </c>
      <c r="O47" s="491">
        <f t="shared" si="1"/>
        <v>0</v>
      </c>
      <c r="P47" s="491">
        <f>N47*O47</f>
        <v>0</v>
      </c>
      <c r="Q47" s="401"/>
      <c r="R47" s="397" t="s">
        <v>3</v>
      </c>
      <c r="S47" s="398"/>
      <c r="T47" s="491">
        <f t="shared" si="2"/>
        <v>0</v>
      </c>
      <c r="U47" s="491">
        <f>S47*T47</f>
        <v>0</v>
      </c>
    </row>
    <row r="48" spans="1:21">
      <c r="A48" s="379"/>
      <c r="B48" s="289"/>
      <c r="C48" s="385"/>
      <c r="E48" s="490"/>
      <c r="H48" s="385"/>
      <c r="J48" s="490"/>
      <c r="M48" s="385"/>
      <c r="O48" s="490"/>
      <c r="R48" s="385"/>
      <c r="T48" s="490"/>
    </row>
    <row r="49" spans="1:21" s="473" customFormat="1" ht="20.100000000000001" customHeight="1">
      <c r="A49" s="471"/>
      <c r="B49" s="472" t="s">
        <v>683</v>
      </c>
      <c r="C49" s="487"/>
      <c r="D49" s="488"/>
      <c r="E49" s="488"/>
      <c r="F49" s="488">
        <f>SUM(F8:F47)</f>
        <v>0</v>
      </c>
      <c r="H49" s="487"/>
      <c r="I49" s="488"/>
      <c r="J49" s="488"/>
      <c r="K49" s="488">
        <f>SUM(K8:K47)</f>
        <v>0</v>
      </c>
      <c r="M49" s="487"/>
      <c r="N49" s="488"/>
      <c r="O49" s="488"/>
      <c r="P49" s="488">
        <f>SUM(P8:P47)</f>
        <v>0</v>
      </c>
      <c r="R49" s="487"/>
      <c r="S49" s="488"/>
      <c r="T49" s="488"/>
      <c r="U49" s="488">
        <f>SUM(U8:U47)</f>
        <v>0</v>
      </c>
    </row>
    <row r="50" spans="1:21" s="372" customFormat="1" ht="11.25" customHeight="1">
      <c r="A50" s="373"/>
      <c r="B50" s="368"/>
      <c r="C50" s="369"/>
      <c r="D50" s="370"/>
      <c r="E50" s="371"/>
      <c r="F50" s="370"/>
      <c r="H50" s="369"/>
      <c r="I50" s="370"/>
      <c r="J50" s="371"/>
      <c r="K50" s="370"/>
      <c r="M50" s="369"/>
      <c r="N50" s="370"/>
      <c r="O50" s="371"/>
      <c r="P50" s="370"/>
      <c r="R50" s="369"/>
      <c r="S50" s="370"/>
      <c r="T50" s="371"/>
      <c r="U50" s="370"/>
    </row>
    <row r="51" spans="1:21" s="372" customFormat="1" ht="11.25" customHeight="1">
      <c r="A51" s="373"/>
      <c r="B51" s="368"/>
      <c r="C51" s="369"/>
      <c r="D51" s="370"/>
      <c r="E51" s="371"/>
      <c r="F51" s="370"/>
      <c r="H51" s="369"/>
      <c r="I51" s="370"/>
      <c r="J51" s="371"/>
      <c r="K51" s="370"/>
      <c r="M51" s="369"/>
      <c r="N51" s="370"/>
      <c r="O51" s="371"/>
      <c r="P51" s="370"/>
      <c r="R51" s="369"/>
      <c r="S51" s="370"/>
      <c r="T51" s="371"/>
      <c r="U51" s="370"/>
    </row>
    <row r="52" spans="1:21" s="372" customFormat="1" ht="11.25" customHeight="1">
      <c r="A52" s="373"/>
      <c r="B52" s="368"/>
      <c r="C52" s="369"/>
      <c r="D52" s="370"/>
      <c r="E52" s="371"/>
      <c r="F52" s="370"/>
      <c r="H52" s="369"/>
      <c r="I52" s="370"/>
      <c r="J52" s="371"/>
      <c r="K52" s="370"/>
      <c r="M52" s="369"/>
      <c r="N52" s="370"/>
      <c r="O52" s="371"/>
      <c r="P52" s="370"/>
      <c r="R52" s="369"/>
      <c r="S52" s="370"/>
      <c r="T52" s="371"/>
      <c r="U52" s="370"/>
    </row>
    <row r="53" spans="1:21" s="372" customFormat="1" ht="11.25" customHeight="1">
      <c r="A53" s="373"/>
      <c r="B53" s="368"/>
      <c r="C53" s="369"/>
      <c r="D53" s="370"/>
      <c r="E53" s="371"/>
      <c r="F53" s="370"/>
      <c r="H53" s="369"/>
      <c r="I53" s="370"/>
      <c r="J53" s="371"/>
      <c r="K53" s="370"/>
      <c r="M53" s="369"/>
      <c r="N53" s="370"/>
      <c r="O53" s="371"/>
      <c r="P53" s="370"/>
      <c r="R53" s="369"/>
      <c r="S53" s="370"/>
      <c r="T53" s="371"/>
      <c r="U53" s="370"/>
    </row>
    <row r="54" spans="1:21" s="372" customFormat="1" ht="11.25" customHeight="1">
      <c r="A54" s="373"/>
      <c r="B54" s="368"/>
      <c r="C54" s="369"/>
      <c r="D54" s="370"/>
      <c r="E54" s="371"/>
      <c r="F54" s="370"/>
      <c r="H54" s="369"/>
      <c r="I54" s="370"/>
      <c r="J54" s="371"/>
      <c r="K54" s="370"/>
      <c r="M54" s="369"/>
      <c r="N54" s="370"/>
      <c r="O54" s="371"/>
      <c r="P54" s="370"/>
      <c r="R54" s="369"/>
      <c r="S54" s="370"/>
      <c r="T54" s="371"/>
      <c r="U54" s="370"/>
    </row>
    <row r="55" spans="1:21" s="372" customFormat="1" ht="11.25" customHeight="1">
      <c r="A55" s="373"/>
      <c r="B55" s="368"/>
      <c r="C55" s="369"/>
      <c r="D55" s="370"/>
      <c r="E55" s="371"/>
      <c r="F55" s="370"/>
      <c r="H55" s="369"/>
      <c r="I55" s="370"/>
      <c r="J55" s="371"/>
      <c r="K55" s="370"/>
      <c r="M55" s="369"/>
      <c r="N55" s="370"/>
      <c r="O55" s="371"/>
      <c r="P55" s="370"/>
      <c r="R55" s="369"/>
      <c r="S55" s="370"/>
      <c r="T55" s="371"/>
      <c r="U55" s="370"/>
    </row>
    <row r="56" spans="1:21" s="372" customFormat="1" ht="11.25" customHeight="1">
      <c r="A56" s="373"/>
      <c r="B56" s="368"/>
      <c r="C56" s="369"/>
      <c r="D56" s="370"/>
      <c r="E56" s="371"/>
      <c r="F56" s="370"/>
      <c r="H56" s="369"/>
      <c r="I56" s="370"/>
      <c r="J56" s="371"/>
      <c r="K56" s="370"/>
      <c r="M56" s="369"/>
      <c r="N56" s="370"/>
      <c r="O56" s="371"/>
      <c r="P56" s="370"/>
      <c r="R56" s="369"/>
      <c r="S56" s="370"/>
      <c r="T56" s="371"/>
      <c r="U56" s="370"/>
    </row>
    <row r="57" spans="1:21" s="372" customFormat="1" ht="11.25" customHeight="1">
      <c r="A57" s="373"/>
      <c r="B57" s="368"/>
      <c r="C57" s="369"/>
      <c r="D57" s="370"/>
      <c r="E57" s="371"/>
      <c r="F57" s="370"/>
      <c r="H57" s="369"/>
      <c r="I57" s="370"/>
      <c r="J57" s="371"/>
      <c r="K57" s="370"/>
      <c r="M57" s="369"/>
      <c r="N57" s="370"/>
      <c r="O57" s="371"/>
      <c r="P57" s="370"/>
      <c r="R57" s="369"/>
      <c r="S57" s="370"/>
      <c r="T57" s="371"/>
      <c r="U57" s="370"/>
    </row>
    <row r="58" spans="1:21" s="372" customFormat="1" ht="11.25" customHeight="1">
      <c r="A58" s="373"/>
      <c r="B58" s="368"/>
      <c r="C58" s="369"/>
      <c r="D58" s="370"/>
      <c r="E58" s="371"/>
      <c r="F58" s="370"/>
      <c r="H58" s="369"/>
      <c r="I58" s="370"/>
      <c r="J58" s="371"/>
      <c r="K58" s="370"/>
      <c r="M58" s="369"/>
      <c r="N58" s="370"/>
      <c r="O58" s="371"/>
      <c r="P58" s="370"/>
      <c r="R58" s="369"/>
      <c r="S58" s="370"/>
      <c r="T58" s="371"/>
      <c r="U58" s="370"/>
    </row>
    <row r="59" spans="1:21" s="372" customFormat="1" ht="11.25" customHeight="1">
      <c r="A59" s="373"/>
      <c r="B59" s="368"/>
      <c r="C59" s="369"/>
      <c r="D59" s="370"/>
      <c r="E59" s="371"/>
      <c r="F59" s="370"/>
      <c r="H59" s="369"/>
      <c r="I59" s="370"/>
      <c r="J59" s="371"/>
      <c r="K59" s="370"/>
      <c r="M59" s="369"/>
      <c r="N59" s="370"/>
      <c r="O59" s="371"/>
      <c r="P59" s="370"/>
      <c r="R59" s="369"/>
      <c r="S59" s="370"/>
      <c r="T59" s="371"/>
      <c r="U59" s="370"/>
    </row>
    <row r="60" spans="1:21" s="372" customFormat="1" ht="11.25" customHeight="1">
      <c r="A60" s="373"/>
      <c r="B60" s="368"/>
      <c r="C60" s="369"/>
      <c r="D60" s="370"/>
      <c r="E60" s="371"/>
      <c r="F60" s="370"/>
      <c r="H60" s="369"/>
      <c r="I60" s="370"/>
      <c r="J60" s="371"/>
      <c r="K60" s="370"/>
      <c r="M60" s="369"/>
      <c r="N60" s="370"/>
      <c r="O60" s="371"/>
      <c r="P60" s="370"/>
      <c r="R60" s="369"/>
      <c r="S60" s="370"/>
      <c r="T60" s="371"/>
      <c r="U60" s="370"/>
    </row>
    <row r="61" spans="1:21" s="372" customFormat="1" ht="11.25" customHeight="1">
      <c r="A61" s="373"/>
      <c r="B61" s="368"/>
      <c r="C61" s="369"/>
      <c r="D61" s="370"/>
      <c r="E61" s="371"/>
      <c r="F61" s="370"/>
      <c r="H61" s="369"/>
      <c r="I61" s="370"/>
      <c r="J61" s="371"/>
      <c r="K61" s="370"/>
      <c r="M61" s="369"/>
      <c r="N61" s="370"/>
      <c r="O61" s="371"/>
      <c r="P61" s="370"/>
      <c r="R61" s="369"/>
      <c r="S61" s="370"/>
      <c r="T61" s="371"/>
      <c r="U61" s="370"/>
    </row>
    <row r="62" spans="1:21" s="372" customFormat="1" ht="11.25" customHeight="1">
      <c r="A62" s="373"/>
      <c r="B62" s="368"/>
      <c r="C62" s="369"/>
      <c r="D62" s="370"/>
      <c r="E62" s="371"/>
      <c r="F62" s="370"/>
      <c r="H62" s="369"/>
      <c r="I62" s="370"/>
      <c r="J62" s="371"/>
      <c r="K62" s="370"/>
      <c r="M62" s="369"/>
      <c r="N62" s="370"/>
      <c r="O62" s="371"/>
      <c r="P62" s="370"/>
      <c r="R62" s="369"/>
      <c r="S62" s="370"/>
      <c r="T62" s="371"/>
      <c r="U62" s="370"/>
    </row>
    <row r="63" spans="1:21" s="372" customFormat="1" ht="11.25" customHeight="1">
      <c r="A63" s="373"/>
      <c r="B63" s="368"/>
      <c r="C63" s="369"/>
      <c r="D63" s="370"/>
      <c r="E63" s="371"/>
      <c r="F63" s="370"/>
      <c r="H63" s="369"/>
      <c r="I63" s="370"/>
      <c r="J63" s="371"/>
      <c r="K63" s="370"/>
      <c r="M63" s="369"/>
      <c r="N63" s="370"/>
      <c r="O63" s="371"/>
      <c r="P63" s="370"/>
      <c r="R63" s="369"/>
      <c r="S63" s="370"/>
      <c r="T63" s="371"/>
      <c r="U63" s="370"/>
    </row>
    <row r="64" spans="1:21" s="372" customFormat="1" ht="11.25" customHeight="1">
      <c r="A64" s="373"/>
      <c r="B64" s="368"/>
      <c r="C64" s="369"/>
      <c r="D64" s="370"/>
      <c r="E64" s="371"/>
      <c r="F64" s="370"/>
      <c r="H64" s="369"/>
      <c r="I64" s="370"/>
      <c r="J64" s="371"/>
      <c r="K64" s="370"/>
      <c r="M64" s="369"/>
      <c r="N64" s="370"/>
      <c r="O64" s="371"/>
      <c r="P64" s="370"/>
      <c r="R64" s="369"/>
      <c r="S64" s="370"/>
      <c r="T64" s="371"/>
      <c r="U64" s="370"/>
    </row>
    <row r="65" spans="1:21" s="372" customFormat="1" ht="11.25" customHeight="1">
      <c r="A65" s="373"/>
      <c r="B65" s="368"/>
      <c r="C65" s="369"/>
      <c r="D65" s="370"/>
      <c r="E65" s="371"/>
      <c r="F65" s="370"/>
      <c r="H65" s="369"/>
      <c r="I65" s="370"/>
      <c r="J65" s="371"/>
      <c r="K65" s="370"/>
      <c r="M65" s="369"/>
      <c r="N65" s="370"/>
      <c r="O65" s="371"/>
      <c r="P65" s="370"/>
      <c r="R65" s="369"/>
      <c r="S65" s="370"/>
      <c r="T65" s="371"/>
      <c r="U65" s="370"/>
    </row>
    <row r="66" spans="1:21" s="372" customFormat="1" ht="11.25" customHeight="1">
      <c r="A66" s="373"/>
      <c r="B66" s="368"/>
      <c r="C66" s="369"/>
      <c r="D66" s="370"/>
      <c r="E66" s="371"/>
      <c r="F66" s="370"/>
      <c r="H66" s="369"/>
      <c r="I66" s="370"/>
      <c r="J66" s="371"/>
      <c r="K66" s="370"/>
      <c r="M66" s="369"/>
      <c r="N66" s="370"/>
      <c r="O66" s="371"/>
      <c r="P66" s="370"/>
      <c r="R66" s="369"/>
      <c r="S66" s="370"/>
      <c r="T66" s="371"/>
      <c r="U66" s="370"/>
    </row>
    <row r="67" spans="1:21" s="372" customFormat="1" ht="11.25" customHeight="1">
      <c r="A67" s="373"/>
      <c r="B67" s="368"/>
      <c r="C67" s="369"/>
      <c r="D67" s="370"/>
      <c r="E67" s="371"/>
      <c r="F67" s="370"/>
      <c r="H67" s="369"/>
      <c r="I67" s="370"/>
      <c r="J67" s="371"/>
      <c r="K67" s="370"/>
      <c r="M67" s="369"/>
      <c r="N67" s="370"/>
      <c r="O67" s="371"/>
      <c r="P67" s="370"/>
      <c r="R67" s="369"/>
      <c r="S67" s="370"/>
      <c r="T67" s="371"/>
      <c r="U67" s="370"/>
    </row>
    <row r="68" spans="1:21" s="372" customFormat="1" ht="11.25" customHeight="1">
      <c r="A68" s="373"/>
      <c r="B68" s="368"/>
      <c r="C68" s="369"/>
      <c r="D68" s="370"/>
      <c r="E68" s="371"/>
      <c r="F68" s="370"/>
      <c r="H68" s="369"/>
      <c r="I68" s="370"/>
      <c r="J68" s="371"/>
      <c r="K68" s="370"/>
      <c r="M68" s="369"/>
      <c r="N68" s="370"/>
      <c r="O68" s="371"/>
      <c r="P68" s="370"/>
      <c r="R68" s="369"/>
      <c r="S68" s="370"/>
      <c r="T68" s="371"/>
      <c r="U68" s="370"/>
    </row>
  </sheetData>
  <sheetProtection password="E4C2" sheet="1" objects="1" scenarios="1"/>
  <mergeCells count="4">
    <mergeCell ref="C1:F1"/>
    <mergeCell ref="H1:K1"/>
    <mergeCell ref="M1:P1"/>
    <mergeCell ref="R1:U1"/>
  </mergeCells>
  <pageMargins left="0.78740157480314965" right="0.19685039370078741" top="0.62992125984251968" bottom="0.55118110236220474" header="0.31496062992125984" footer="0.27559055118110237"/>
  <pageSetup paperSize="9" scale="62"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rowBreaks count="1" manualBreakCount="1">
    <brk id="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00B0F0"/>
    <pageSetUpPr fitToPage="1"/>
  </sheetPr>
  <dimension ref="A1:U39"/>
  <sheetViews>
    <sheetView windowProtection="1" showZeros="0" zoomScaleNormal="100" zoomScaleSheetLayoutView="100" zoomScalePageLayoutView="90" workbookViewId="0">
      <pane xSplit="1" ySplit="3" topLeftCell="B4" activePane="bottomRight" state="frozen"/>
      <selection activeCell="F25" sqref="F25"/>
      <selection pane="topRight" activeCell="F25" sqref="F25"/>
      <selection pane="bottomLeft" activeCell="F25" sqref="F25"/>
      <selection pane="bottomRight" activeCell="F25" sqref="F25"/>
    </sheetView>
  </sheetViews>
  <sheetFormatPr defaultColWidth="9" defaultRowHeight="12.75"/>
  <cols>
    <col min="1" max="1" width="7.7109375" style="384" customWidth="1"/>
    <col min="2" max="2" width="40.7109375" style="470" customWidth="1"/>
    <col min="3" max="3" width="10.140625" style="380" customWidth="1"/>
    <col min="4" max="4" width="10.140625" style="381" customWidth="1"/>
    <col min="5" max="5" width="11.7109375" style="382" customWidth="1"/>
    <col min="6" max="6" width="14.28515625" style="381" customWidth="1"/>
    <col min="7" max="7" width="3.7109375" style="383" customWidth="1"/>
    <col min="8" max="8" width="10.140625" style="380" customWidth="1"/>
    <col min="9" max="9" width="10.140625" style="381" customWidth="1"/>
    <col min="10" max="10" width="11.7109375" style="382" customWidth="1"/>
    <col min="11" max="11" width="14.28515625" style="381" customWidth="1"/>
    <col min="12" max="12" width="3.7109375" style="383" customWidth="1"/>
    <col min="13" max="13" width="10.140625" style="380" customWidth="1"/>
    <col min="14" max="14" width="10.140625" style="381" customWidth="1"/>
    <col min="15" max="15" width="11.7109375" style="382" customWidth="1"/>
    <col min="16" max="16" width="14.28515625" style="381" customWidth="1"/>
    <col min="17" max="17" width="3.7109375" style="383" customWidth="1"/>
    <col min="18" max="18" width="10.140625" style="380" customWidth="1"/>
    <col min="19" max="19" width="10.140625" style="381" customWidth="1"/>
    <col min="20" max="20" width="11.7109375" style="382" customWidth="1"/>
    <col min="21" max="21" width="14.28515625" style="381" customWidth="1"/>
    <col min="22" max="16384" width="9" style="383"/>
  </cols>
  <sheetData>
    <row r="1" spans="1:21" ht="14.25" customHeight="1">
      <c r="C1" s="1144" t="s">
        <v>1265</v>
      </c>
      <c r="D1" s="1144"/>
      <c r="E1" s="1144"/>
      <c r="F1" s="1144"/>
      <c r="H1" s="1144" t="s">
        <v>1990</v>
      </c>
      <c r="I1" s="1144"/>
      <c r="J1" s="1144"/>
      <c r="K1" s="1144"/>
      <c r="M1" s="1144" t="s">
        <v>1991</v>
      </c>
      <c r="N1" s="1144"/>
      <c r="O1" s="1144"/>
      <c r="P1" s="1144"/>
      <c r="R1" s="1144" t="s">
        <v>1992</v>
      </c>
      <c r="S1" s="1144"/>
      <c r="T1" s="1144"/>
      <c r="U1" s="1144"/>
    </row>
    <row r="2" spans="1:21" ht="10.5" customHeight="1"/>
    <row r="3" spans="1:21" s="274" customFormat="1" ht="24.95" customHeight="1">
      <c r="A3" s="274" t="s">
        <v>632</v>
      </c>
      <c r="B3" s="274" t="s">
        <v>633</v>
      </c>
      <c r="C3" s="274" t="s">
        <v>634</v>
      </c>
      <c r="D3" s="324" t="s">
        <v>635</v>
      </c>
      <c r="E3" s="325" t="s">
        <v>636</v>
      </c>
      <c r="F3" s="325" t="s">
        <v>637</v>
      </c>
      <c r="H3" s="274" t="s">
        <v>634</v>
      </c>
      <c r="I3" s="324" t="s">
        <v>635</v>
      </c>
      <c r="J3" s="325" t="s">
        <v>636</v>
      </c>
      <c r="K3" s="325" t="s">
        <v>637</v>
      </c>
      <c r="M3" s="274" t="s">
        <v>634</v>
      </c>
      <c r="N3" s="324" t="s">
        <v>635</v>
      </c>
      <c r="O3" s="325" t="s">
        <v>636</v>
      </c>
      <c r="P3" s="325" t="s">
        <v>637</v>
      </c>
      <c r="R3" s="274" t="s">
        <v>634</v>
      </c>
      <c r="S3" s="324" t="s">
        <v>635</v>
      </c>
      <c r="T3" s="325" t="s">
        <v>636</v>
      </c>
      <c r="U3" s="325" t="s">
        <v>637</v>
      </c>
    </row>
    <row r="4" spans="1:21" s="439" customFormat="1">
      <c r="A4" s="373"/>
      <c r="B4" s="278"/>
      <c r="C4" s="400"/>
      <c r="D4" s="283"/>
      <c r="E4" s="460"/>
      <c r="F4" s="460"/>
      <c r="H4" s="400"/>
      <c r="I4" s="283"/>
      <c r="J4" s="460"/>
      <c r="K4" s="460"/>
      <c r="M4" s="400"/>
      <c r="N4" s="283"/>
      <c r="O4" s="460"/>
      <c r="P4" s="460"/>
      <c r="R4" s="400"/>
      <c r="S4" s="283"/>
      <c r="T4" s="460"/>
      <c r="U4" s="460"/>
    </row>
    <row r="5" spans="1:21" s="473" customFormat="1" ht="20.100000000000001" customHeight="1">
      <c r="A5" s="471" t="s">
        <v>678</v>
      </c>
      <c r="B5" s="472" t="s">
        <v>28</v>
      </c>
    </row>
    <row r="6" spans="1:21">
      <c r="F6" s="474"/>
      <c r="K6" s="474"/>
      <c r="P6" s="474"/>
      <c r="U6" s="474"/>
    </row>
    <row r="7" spans="1:21" s="372" customFormat="1" ht="314.25" customHeight="1">
      <c r="A7" s="373" t="s">
        <v>765</v>
      </c>
      <c r="B7" s="278" t="s">
        <v>2080</v>
      </c>
      <c r="C7" s="400" t="s">
        <v>3</v>
      </c>
      <c r="D7" s="283">
        <v>355</v>
      </c>
      <c r="E7" s="1078"/>
      <c r="F7" s="283">
        <f>D7*E7</f>
        <v>0</v>
      </c>
      <c r="G7" s="445"/>
      <c r="H7" s="400" t="s">
        <v>3</v>
      </c>
      <c r="I7" s="283"/>
      <c r="J7" s="283">
        <f>E7</f>
        <v>0</v>
      </c>
      <c r="K7" s="283">
        <f>I7*J7</f>
        <v>0</v>
      </c>
      <c r="L7" s="445"/>
      <c r="M7" s="400" t="s">
        <v>3</v>
      </c>
      <c r="N7" s="283">
        <v>355</v>
      </c>
      <c r="O7" s="283">
        <f>E7</f>
        <v>0</v>
      </c>
      <c r="P7" s="283">
        <f>N7*O7</f>
        <v>0</v>
      </c>
      <c r="Q7" s="445"/>
      <c r="R7" s="400" t="s">
        <v>3</v>
      </c>
      <c r="S7" s="283"/>
      <c r="T7" s="283">
        <f>E7</f>
        <v>0</v>
      </c>
      <c r="U7" s="283">
        <f>S7*T7</f>
        <v>0</v>
      </c>
    </row>
    <row r="8" spans="1:21" s="372" customFormat="1">
      <c r="A8" s="373"/>
      <c r="B8" s="278"/>
      <c r="C8" s="374"/>
      <c r="D8" s="370"/>
      <c r="E8" s="371"/>
      <c r="F8" s="370"/>
      <c r="H8" s="374"/>
      <c r="I8" s="370"/>
      <c r="J8" s="283">
        <f t="shared" ref="J8:J22" si="0">E8</f>
        <v>0</v>
      </c>
      <c r="K8" s="370"/>
      <c r="M8" s="374"/>
      <c r="N8" s="370"/>
      <c r="O8" s="283">
        <f t="shared" ref="O8:O22" si="1">E8</f>
        <v>0</v>
      </c>
      <c r="P8" s="370"/>
      <c r="R8" s="374"/>
      <c r="S8" s="370"/>
      <c r="T8" s="283">
        <f t="shared" ref="T8:T22" si="2">E8</f>
        <v>0</v>
      </c>
      <c r="U8" s="370"/>
    </row>
    <row r="9" spans="1:21" ht="87" customHeight="1">
      <c r="A9" s="379" t="s">
        <v>766</v>
      </c>
      <c r="B9" s="289" t="s">
        <v>968</v>
      </c>
      <c r="C9" s="385"/>
      <c r="F9" s="181">
        <f t="shared" ref="F9:F13" si="3">D9*E9</f>
        <v>0</v>
      </c>
      <c r="H9" s="385"/>
      <c r="J9" s="283">
        <f t="shared" si="0"/>
        <v>0</v>
      </c>
      <c r="K9" s="181">
        <f t="shared" ref="K9:K13" si="4">I9*J9</f>
        <v>0</v>
      </c>
      <c r="M9" s="385"/>
      <c r="O9" s="283">
        <f t="shared" si="1"/>
        <v>0</v>
      </c>
      <c r="P9" s="181">
        <f t="shared" ref="P9:P13" si="5">N9*O9</f>
        <v>0</v>
      </c>
      <c r="R9" s="385"/>
      <c r="T9" s="283">
        <f t="shared" si="2"/>
        <v>0</v>
      </c>
      <c r="U9" s="181">
        <f t="shared" ref="U9:U13" si="6">S9*T9</f>
        <v>0</v>
      </c>
    </row>
    <row r="10" spans="1:21" ht="114" customHeight="1">
      <c r="A10" s="379"/>
      <c r="B10" s="496" t="s">
        <v>967</v>
      </c>
      <c r="C10" s="385"/>
      <c r="F10" s="181">
        <f t="shared" si="3"/>
        <v>0</v>
      </c>
      <c r="H10" s="385"/>
      <c r="J10" s="283">
        <f t="shared" si="0"/>
        <v>0</v>
      </c>
      <c r="K10" s="181">
        <f t="shared" si="4"/>
        <v>0</v>
      </c>
      <c r="M10" s="385"/>
      <c r="O10" s="283">
        <f t="shared" si="1"/>
        <v>0</v>
      </c>
      <c r="P10" s="181">
        <f t="shared" si="5"/>
        <v>0</v>
      </c>
      <c r="R10" s="385"/>
      <c r="T10" s="283">
        <f t="shared" si="2"/>
        <v>0</v>
      </c>
      <c r="U10" s="181">
        <f t="shared" si="6"/>
        <v>0</v>
      </c>
    </row>
    <row r="11" spans="1:21" ht="12.95" customHeight="1">
      <c r="A11" s="379"/>
      <c r="B11" s="351" t="s">
        <v>965</v>
      </c>
      <c r="C11" s="385" t="s">
        <v>3</v>
      </c>
      <c r="D11" s="381">
        <v>350</v>
      </c>
      <c r="E11" s="1080"/>
      <c r="F11" s="181">
        <f t="shared" si="3"/>
        <v>0</v>
      </c>
      <c r="H11" s="385" t="s">
        <v>3</v>
      </c>
      <c r="J11" s="283">
        <f t="shared" si="0"/>
        <v>0</v>
      </c>
      <c r="K11" s="181">
        <f t="shared" si="4"/>
        <v>0</v>
      </c>
      <c r="M11" s="385" t="s">
        <v>3</v>
      </c>
      <c r="N11" s="381">
        <v>350</v>
      </c>
      <c r="O11" s="283">
        <f t="shared" si="1"/>
        <v>0</v>
      </c>
      <c r="P11" s="181">
        <f t="shared" si="5"/>
        <v>0</v>
      </c>
      <c r="R11" s="385" t="s">
        <v>3</v>
      </c>
      <c r="T11" s="283">
        <f t="shared" si="2"/>
        <v>0</v>
      </c>
      <c r="U11" s="181">
        <f t="shared" si="6"/>
        <v>0</v>
      </c>
    </row>
    <row r="12" spans="1:21">
      <c r="B12" s="351" t="s">
        <v>966</v>
      </c>
      <c r="C12" s="385" t="s">
        <v>34</v>
      </c>
      <c r="D12" s="381">
        <v>18</v>
      </c>
      <c r="E12" s="1080"/>
      <c r="F12" s="181">
        <f t="shared" si="3"/>
        <v>0</v>
      </c>
      <c r="H12" s="385" t="s">
        <v>34</v>
      </c>
      <c r="J12" s="283">
        <f t="shared" si="0"/>
        <v>0</v>
      </c>
      <c r="K12" s="181">
        <f t="shared" si="4"/>
        <v>0</v>
      </c>
      <c r="M12" s="385" t="s">
        <v>34</v>
      </c>
      <c r="N12" s="381">
        <v>18</v>
      </c>
      <c r="O12" s="283">
        <f t="shared" si="1"/>
        <v>0</v>
      </c>
      <c r="P12" s="181">
        <f t="shared" si="5"/>
        <v>0</v>
      </c>
      <c r="R12" s="385" t="s">
        <v>34</v>
      </c>
      <c r="T12" s="283">
        <f t="shared" si="2"/>
        <v>0</v>
      </c>
      <c r="U12" s="181">
        <f t="shared" si="6"/>
        <v>0</v>
      </c>
    </row>
    <row r="13" spans="1:21" s="177" customFormat="1">
      <c r="A13" s="384"/>
      <c r="B13" s="470"/>
      <c r="C13" s="380"/>
      <c r="D13" s="381"/>
      <c r="E13" s="382"/>
      <c r="F13" s="181">
        <f t="shared" si="3"/>
        <v>0</v>
      </c>
      <c r="H13" s="380"/>
      <c r="I13" s="381"/>
      <c r="J13" s="283">
        <f t="shared" si="0"/>
        <v>0</v>
      </c>
      <c r="K13" s="181">
        <f t="shared" si="4"/>
        <v>0</v>
      </c>
      <c r="M13" s="380"/>
      <c r="N13" s="381"/>
      <c r="O13" s="283">
        <f t="shared" si="1"/>
        <v>0</v>
      </c>
      <c r="P13" s="181">
        <f t="shared" si="5"/>
        <v>0</v>
      </c>
      <c r="R13" s="380"/>
      <c r="S13" s="381"/>
      <c r="T13" s="283">
        <f t="shared" si="2"/>
        <v>0</v>
      </c>
      <c r="U13" s="181">
        <f t="shared" si="6"/>
        <v>0</v>
      </c>
    </row>
    <row r="14" spans="1:21" ht="117" customHeight="1">
      <c r="A14" s="379" t="s">
        <v>767</v>
      </c>
      <c r="B14" s="289" t="s">
        <v>969</v>
      </c>
      <c r="C14" s="397" t="s">
        <v>3</v>
      </c>
      <c r="D14" s="398">
        <v>16.5</v>
      </c>
      <c r="E14" s="1077"/>
      <c r="F14" s="337">
        <f>D14*E14</f>
        <v>0</v>
      </c>
      <c r="G14" s="401"/>
      <c r="H14" s="397" t="s">
        <v>3</v>
      </c>
      <c r="I14" s="398"/>
      <c r="J14" s="283">
        <f t="shared" si="0"/>
        <v>0</v>
      </c>
      <c r="K14" s="337">
        <f>I14*J14</f>
        <v>0</v>
      </c>
      <c r="L14" s="401"/>
      <c r="M14" s="397" t="s">
        <v>3</v>
      </c>
      <c r="N14" s="398">
        <v>16.5</v>
      </c>
      <c r="O14" s="283">
        <f t="shared" si="1"/>
        <v>0</v>
      </c>
      <c r="P14" s="337">
        <f>N14*O14</f>
        <v>0</v>
      </c>
      <c r="Q14" s="401"/>
      <c r="R14" s="397" t="s">
        <v>3</v>
      </c>
      <c r="S14" s="398"/>
      <c r="T14" s="283">
        <f t="shared" si="2"/>
        <v>0</v>
      </c>
      <c r="U14" s="337">
        <f>S14*T14</f>
        <v>0</v>
      </c>
    </row>
    <row r="15" spans="1:21" s="177" customFormat="1">
      <c r="A15" s="384"/>
      <c r="B15" s="470"/>
      <c r="C15" s="380"/>
      <c r="D15" s="381"/>
      <c r="E15" s="382"/>
      <c r="F15" s="282"/>
      <c r="H15" s="380"/>
      <c r="I15" s="381"/>
      <c r="J15" s="283">
        <f t="shared" si="0"/>
        <v>0</v>
      </c>
      <c r="K15" s="282"/>
      <c r="M15" s="380"/>
      <c r="N15" s="381"/>
      <c r="O15" s="283">
        <f t="shared" si="1"/>
        <v>0</v>
      </c>
      <c r="P15" s="282"/>
      <c r="R15" s="380"/>
      <c r="S15" s="381"/>
      <c r="T15" s="283">
        <f t="shared" si="2"/>
        <v>0</v>
      </c>
      <c r="U15" s="282"/>
    </row>
    <row r="16" spans="1:21" ht="92.25" customHeight="1">
      <c r="A16" s="379" t="s">
        <v>767</v>
      </c>
      <c r="B16" s="289" t="s">
        <v>970</v>
      </c>
      <c r="C16" s="385"/>
      <c r="F16" s="181">
        <f t="shared" ref="F16:F23" si="7">D16*E16</f>
        <v>0</v>
      </c>
      <c r="H16" s="385"/>
      <c r="J16" s="283"/>
      <c r="K16" s="181">
        <f t="shared" ref="K16:K23" si="8">I16*J16</f>
        <v>0</v>
      </c>
      <c r="M16" s="385"/>
      <c r="O16" s="283">
        <f t="shared" si="1"/>
        <v>0</v>
      </c>
      <c r="P16" s="181">
        <f t="shared" ref="P16:P23" si="9">N16*O16</f>
        <v>0</v>
      </c>
      <c r="R16" s="385"/>
      <c r="T16" s="283">
        <f t="shared" si="2"/>
        <v>0</v>
      </c>
      <c r="U16" s="181">
        <f t="shared" ref="U16:U23" si="10">S16*T16</f>
        <v>0</v>
      </c>
    </row>
    <row r="17" spans="1:21" ht="139.5" customHeight="1">
      <c r="A17" s="379"/>
      <c r="B17" s="289" t="s">
        <v>2079</v>
      </c>
      <c r="C17" s="385"/>
      <c r="F17" s="181">
        <f t="shared" si="7"/>
        <v>0</v>
      </c>
      <c r="H17" s="385"/>
      <c r="J17" s="283">
        <f t="shared" si="0"/>
        <v>0</v>
      </c>
      <c r="K17" s="181">
        <f t="shared" si="8"/>
        <v>0</v>
      </c>
      <c r="M17" s="385"/>
      <c r="O17" s="283">
        <f t="shared" si="1"/>
        <v>0</v>
      </c>
      <c r="P17" s="181">
        <f t="shared" si="9"/>
        <v>0</v>
      </c>
      <c r="R17" s="385"/>
      <c r="T17" s="283">
        <f t="shared" si="2"/>
        <v>0</v>
      </c>
      <c r="U17" s="181">
        <f t="shared" si="10"/>
        <v>0</v>
      </c>
    </row>
    <row r="18" spans="1:21" ht="111" customHeight="1">
      <c r="A18" s="379"/>
      <c r="B18" s="289" t="s">
        <v>2081</v>
      </c>
      <c r="C18" s="385"/>
      <c r="F18" s="181">
        <f t="shared" si="7"/>
        <v>0</v>
      </c>
      <c r="H18" s="385"/>
      <c r="J18" s="283">
        <f t="shared" si="0"/>
        <v>0</v>
      </c>
      <c r="K18" s="181">
        <f t="shared" si="8"/>
        <v>0</v>
      </c>
      <c r="M18" s="385"/>
      <c r="O18" s="283">
        <f t="shared" si="1"/>
        <v>0</v>
      </c>
      <c r="P18" s="181">
        <f t="shared" si="9"/>
        <v>0</v>
      </c>
      <c r="R18" s="385"/>
      <c r="T18" s="283">
        <f t="shared" si="2"/>
        <v>0</v>
      </c>
      <c r="U18" s="181">
        <f t="shared" si="10"/>
        <v>0</v>
      </c>
    </row>
    <row r="19" spans="1:21" ht="54.75" customHeight="1">
      <c r="A19" s="379"/>
      <c r="B19" s="289" t="s">
        <v>971</v>
      </c>
      <c r="C19" s="385"/>
      <c r="F19" s="181">
        <f t="shared" si="7"/>
        <v>0</v>
      </c>
      <c r="H19" s="385"/>
      <c r="J19" s="283">
        <f t="shared" si="0"/>
        <v>0</v>
      </c>
      <c r="K19" s="181">
        <f t="shared" si="8"/>
        <v>0</v>
      </c>
      <c r="M19" s="385"/>
      <c r="O19" s="283">
        <f t="shared" si="1"/>
        <v>0</v>
      </c>
      <c r="P19" s="181">
        <f t="shared" si="9"/>
        <v>0</v>
      </c>
      <c r="R19" s="385"/>
      <c r="T19" s="283">
        <f t="shared" si="2"/>
        <v>0</v>
      </c>
      <c r="U19" s="181">
        <f t="shared" si="10"/>
        <v>0</v>
      </c>
    </row>
    <row r="20" spans="1:21" ht="44.25" customHeight="1">
      <c r="A20" s="379"/>
      <c r="B20" s="289" t="s">
        <v>964</v>
      </c>
      <c r="C20" s="385"/>
      <c r="F20" s="181">
        <f t="shared" si="7"/>
        <v>0</v>
      </c>
      <c r="H20" s="385"/>
      <c r="J20" s="283">
        <f t="shared" si="0"/>
        <v>0</v>
      </c>
      <c r="K20" s="181">
        <f t="shared" si="8"/>
        <v>0</v>
      </c>
      <c r="M20" s="385"/>
      <c r="O20" s="283">
        <f t="shared" si="1"/>
        <v>0</v>
      </c>
      <c r="P20" s="181">
        <f t="shared" si="9"/>
        <v>0</v>
      </c>
      <c r="R20" s="385"/>
      <c r="T20" s="283">
        <f t="shared" si="2"/>
        <v>0</v>
      </c>
      <c r="U20" s="181">
        <f t="shared" si="10"/>
        <v>0</v>
      </c>
    </row>
    <row r="21" spans="1:21" ht="12.95" customHeight="1">
      <c r="A21" s="379"/>
      <c r="B21" s="351" t="s">
        <v>965</v>
      </c>
      <c r="C21" s="385" t="s">
        <v>3</v>
      </c>
      <c r="D21" s="381">
        <f>'05. Izolaterski radovi'!D45</f>
        <v>21.5</v>
      </c>
      <c r="E21" s="1080"/>
      <c r="F21" s="181">
        <f t="shared" si="7"/>
        <v>0</v>
      </c>
      <c r="H21" s="385" t="s">
        <v>3</v>
      </c>
      <c r="I21" s="381">
        <f>'05. Izolaterski radovi'!I45</f>
        <v>0</v>
      </c>
      <c r="J21" s="283">
        <f t="shared" si="0"/>
        <v>0</v>
      </c>
      <c r="K21" s="181">
        <f t="shared" si="8"/>
        <v>0</v>
      </c>
      <c r="M21" s="385" t="s">
        <v>3</v>
      </c>
      <c r="N21" s="381">
        <f>'05. Izolaterski radovi'!N45</f>
        <v>21.5</v>
      </c>
      <c r="O21" s="283">
        <f t="shared" si="1"/>
        <v>0</v>
      </c>
      <c r="P21" s="181">
        <f t="shared" si="9"/>
        <v>0</v>
      </c>
      <c r="R21" s="385" t="s">
        <v>3</v>
      </c>
      <c r="S21" s="381">
        <f>'05. Izolaterski radovi'!S45</f>
        <v>0</v>
      </c>
      <c r="T21" s="283">
        <f t="shared" si="2"/>
        <v>0</v>
      </c>
      <c r="U21" s="181">
        <f t="shared" si="10"/>
        <v>0</v>
      </c>
    </row>
    <row r="22" spans="1:21" ht="12.95" customHeight="1">
      <c r="A22" s="379"/>
      <c r="B22" s="351" t="s">
        <v>966</v>
      </c>
      <c r="C22" s="385" t="s">
        <v>34</v>
      </c>
      <c r="D22" s="381">
        <v>16.5</v>
      </c>
      <c r="E22" s="1080"/>
      <c r="F22" s="181">
        <f t="shared" si="7"/>
        <v>0</v>
      </c>
      <c r="H22" s="385" t="s">
        <v>34</v>
      </c>
      <c r="J22" s="283">
        <f t="shared" si="0"/>
        <v>0</v>
      </c>
      <c r="K22" s="181">
        <f t="shared" si="8"/>
        <v>0</v>
      </c>
      <c r="M22" s="385" t="s">
        <v>34</v>
      </c>
      <c r="N22" s="381">
        <v>16.5</v>
      </c>
      <c r="O22" s="283">
        <f t="shared" si="1"/>
        <v>0</v>
      </c>
      <c r="P22" s="181">
        <f t="shared" si="9"/>
        <v>0</v>
      </c>
      <c r="R22" s="385" t="s">
        <v>34</v>
      </c>
      <c r="T22" s="283">
        <f t="shared" si="2"/>
        <v>0</v>
      </c>
      <c r="U22" s="181">
        <f t="shared" si="10"/>
        <v>0</v>
      </c>
    </row>
    <row r="23" spans="1:21" s="177" customFormat="1">
      <c r="A23" s="384"/>
      <c r="B23" s="470"/>
      <c r="C23" s="380"/>
      <c r="D23" s="381"/>
      <c r="E23" s="382"/>
      <c r="F23" s="181">
        <f t="shared" si="7"/>
        <v>0</v>
      </c>
      <c r="H23" s="380"/>
      <c r="I23" s="381"/>
      <c r="J23" s="382"/>
      <c r="K23" s="181">
        <f t="shared" si="8"/>
        <v>0</v>
      </c>
      <c r="M23" s="380"/>
      <c r="N23" s="381"/>
      <c r="O23" s="382"/>
      <c r="P23" s="181">
        <f t="shared" si="9"/>
        <v>0</v>
      </c>
      <c r="R23" s="380"/>
      <c r="S23" s="381"/>
      <c r="T23" s="382"/>
      <c r="U23" s="181">
        <f t="shared" si="10"/>
        <v>0</v>
      </c>
    </row>
    <row r="24" spans="1:21" s="473" customFormat="1" ht="20.100000000000001" customHeight="1">
      <c r="A24" s="471"/>
      <c r="B24" s="472" t="s">
        <v>684</v>
      </c>
      <c r="C24" s="487"/>
      <c r="D24" s="488"/>
      <c r="E24" s="488"/>
      <c r="F24" s="488">
        <f>SUM(F7:F23)</f>
        <v>0</v>
      </c>
      <c r="H24" s="487"/>
      <c r="I24" s="488"/>
      <c r="J24" s="488"/>
      <c r="K24" s="488">
        <f>SUM(K7:K23)</f>
        <v>0</v>
      </c>
      <c r="M24" s="487"/>
      <c r="N24" s="488"/>
      <c r="O24" s="488"/>
      <c r="P24" s="488">
        <f>SUM(P7:P23)</f>
        <v>0</v>
      </c>
      <c r="R24" s="487"/>
      <c r="S24" s="488"/>
      <c r="T24" s="488"/>
      <c r="U24" s="488">
        <f>SUM(U7:U23)</f>
        <v>0</v>
      </c>
    </row>
    <row r="25" spans="1:21" s="177" customFormat="1">
      <c r="A25" s="384"/>
      <c r="B25" s="470"/>
      <c r="C25" s="380"/>
      <c r="D25" s="381"/>
      <c r="E25" s="382"/>
      <c r="F25" s="474"/>
      <c r="H25" s="380"/>
      <c r="I25" s="381"/>
      <c r="J25" s="382"/>
      <c r="K25" s="474"/>
      <c r="M25" s="380"/>
      <c r="N25" s="381"/>
      <c r="O25" s="382"/>
      <c r="P25" s="474"/>
      <c r="R25" s="380"/>
      <c r="S25" s="381"/>
      <c r="T25" s="382"/>
      <c r="U25" s="474"/>
    </row>
    <row r="26" spans="1:21" s="177" customFormat="1">
      <c r="A26" s="384"/>
      <c r="B26" s="470"/>
      <c r="C26" s="380"/>
      <c r="D26" s="381"/>
      <c r="E26" s="382"/>
      <c r="F26" s="474"/>
      <c r="H26" s="380"/>
      <c r="I26" s="381"/>
      <c r="J26" s="382"/>
      <c r="K26" s="474"/>
      <c r="M26" s="380"/>
      <c r="N26" s="381"/>
      <c r="O26" s="382"/>
      <c r="P26" s="474"/>
      <c r="R26" s="380"/>
      <c r="S26" s="381"/>
      <c r="T26" s="382"/>
      <c r="U26" s="474"/>
    </row>
    <row r="27" spans="1:21" s="177" customFormat="1">
      <c r="A27" s="384"/>
      <c r="B27" s="470"/>
      <c r="C27" s="380"/>
      <c r="D27" s="381"/>
      <c r="E27" s="382"/>
      <c r="F27" s="474"/>
      <c r="H27" s="380"/>
      <c r="I27" s="381"/>
      <c r="J27" s="382"/>
      <c r="K27" s="474"/>
      <c r="M27" s="380"/>
      <c r="N27" s="381"/>
      <c r="O27" s="382"/>
      <c r="P27" s="474"/>
      <c r="R27" s="380"/>
      <c r="S27" s="381"/>
      <c r="T27" s="382"/>
      <c r="U27" s="474"/>
    </row>
    <row r="28" spans="1:21" s="177" customFormat="1">
      <c r="A28" s="384"/>
      <c r="B28" s="470"/>
      <c r="C28" s="380"/>
      <c r="D28" s="381"/>
      <c r="E28" s="382"/>
      <c r="F28" s="474"/>
      <c r="H28" s="380"/>
      <c r="I28" s="381"/>
      <c r="J28" s="382"/>
      <c r="K28" s="474"/>
      <c r="M28" s="380"/>
      <c r="N28" s="381"/>
      <c r="O28" s="382"/>
      <c r="P28" s="474"/>
      <c r="R28" s="380"/>
      <c r="S28" s="381"/>
      <c r="T28" s="382"/>
      <c r="U28" s="474"/>
    </row>
    <row r="29" spans="1:21" s="177" customFormat="1">
      <c r="A29" s="384"/>
      <c r="B29" s="470"/>
      <c r="C29" s="380"/>
      <c r="D29" s="381"/>
      <c r="E29" s="382"/>
      <c r="F29" s="474"/>
      <c r="H29" s="380"/>
      <c r="I29" s="381"/>
      <c r="J29" s="382"/>
      <c r="K29" s="474"/>
      <c r="M29" s="380"/>
      <c r="N29" s="381"/>
      <c r="O29" s="382"/>
      <c r="P29" s="474"/>
      <c r="R29" s="380"/>
      <c r="S29" s="381"/>
      <c r="T29" s="382"/>
      <c r="U29" s="474"/>
    </row>
    <row r="30" spans="1:21" s="177" customFormat="1">
      <c r="A30" s="384"/>
      <c r="B30" s="470"/>
      <c r="C30" s="380"/>
      <c r="D30" s="381"/>
      <c r="E30" s="382"/>
      <c r="F30" s="474"/>
      <c r="H30" s="380"/>
      <c r="I30" s="381"/>
      <c r="J30" s="382"/>
      <c r="K30" s="474"/>
      <c r="M30" s="380"/>
      <c r="N30" s="381"/>
      <c r="O30" s="382"/>
      <c r="P30" s="474"/>
      <c r="R30" s="380"/>
      <c r="S30" s="381"/>
      <c r="T30" s="382"/>
      <c r="U30" s="474"/>
    </row>
    <row r="31" spans="1:21" s="177" customFormat="1">
      <c r="A31" s="384"/>
      <c r="B31" s="470"/>
      <c r="C31" s="380"/>
      <c r="D31" s="381"/>
      <c r="E31" s="382"/>
      <c r="F31" s="474"/>
      <c r="H31" s="380"/>
      <c r="I31" s="381"/>
      <c r="J31" s="382"/>
      <c r="K31" s="474"/>
      <c r="M31" s="380"/>
      <c r="N31" s="381"/>
      <c r="O31" s="382"/>
      <c r="P31" s="474"/>
      <c r="R31" s="380"/>
      <c r="S31" s="381"/>
      <c r="T31" s="382"/>
      <c r="U31" s="474"/>
    </row>
    <row r="32" spans="1:21" s="177" customFormat="1">
      <c r="A32" s="384"/>
      <c r="B32" s="470"/>
      <c r="C32" s="380"/>
      <c r="D32" s="381"/>
      <c r="E32" s="382"/>
      <c r="F32" s="474"/>
      <c r="H32" s="380"/>
      <c r="I32" s="381"/>
      <c r="J32" s="382"/>
      <c r="K32" s="474"/>
      <c r="M32" s="380"/>
      <c r="N32" s="381"/>
      <c r="O32" s="382"/>
      <c r="P32" s="474"/>
      <c r="R32" s="380"/>
      <c r="S32" s="381"/>
      <c r="T32" s="382"/>
      <c r="U32" s="474"/>
    </row>
    <row r="33" spans="1:21" s="177" customFormat="1">
      <c r="A33" s="384"/>
      <c r="B33" s="470"/>
      <c r="C33" s="380"/>
      <c r="D33" s="381"/>
      <c r="E33" s="382"/>
      <c r="F33" s="474"/>
      <c r="H33" s="380"/>
      <c r="I33" s="381"/>
      <c r="J33" s="382"/>
      <c r="K33" s="474"/>
      <c r="M33" s="380"/>
      <c r="N33" s="381"/>
      <c r="O33" s="382"/>
      <c r="P33" s="474"/>
      <c r="R33" s="380"/>
      <c r="S33" s="381"/>
      <c r="T33" s="382"/>
      <c r="U33" s="474"/>
    </row>
    <row r="34" spans="1:21" s="177" customFormat="1">
      <c r="A34" s="384"/>
      <c r="B34" s="470"/>
      <c r="C34" s="380"/>
      <c r="D34" s="381"/>
      <c r="E34" s="382"/>
      <c r="F34" s="474"/>
      <c r="H34" s="380"/>
      <c r="I34" s="381"/>
      <c r="J34" s="382"/>
      <c r="K34" s="474"/>
      <c r="M34" s="380"/>
      <c r="N34" s="381"/>
      <c r="O34" s="382"/>
      <c r="P34" s="474"/>
      <c r="R34" s="380"/>
      <c r="S34" s="381"/>
      <c r="T34" s="382"/>
      <c r="U34" s="474"/>
    </row>
    <row r="35" spans="1:21" s="177" customFormat="1">
      <c r="A35" s="384"/>
      <c r="B35" s="470"/>
      <c r="C35" s="380"/>
      <c r="D35" s="381"/>
      <c r="E35" s="382"/>
      <c r="F35" s="474"/>
      <c r="H35" s="380"/>
      <c r="I35" s="381"/>
      <c r="J35" s="382"/>
      <c r="K35" s="474"/>
      <c r="M35" s="380"/>
      <c r="N35" s="381"/>
      <c r="O35" s="382"/>
      <c r="P35" s="474"/>
      <c r="R35" s="380"/>
      <c r="S35" s="381"/>
      <c r="T35" s="382"/>
      <c r="U35" s="474"/>
    </row>
    <row r="36" spans="1:21" s="177" customFormat="1">
      <c r="A36" s="384"/>
      <c r="B36" s="470"/>
      <c r="C36" s="380"/>
      <c r="D36" s="381"/>
      <c r="E36" s="382"/>
      <c r="F36" s="474"/>
      <c r="H36" s="380"/>
      <c r="I36" s="381"/>
      <c r="J36" s="382"/>
      <c r="K36" s="474"/>
      <c r="M36" s="380"/>
      <c r="N36" s="381"/>
      <c r="O36" s="382"/>
      <c r="P36" s="474"/>
      <c r="R36" s="380"/>
      <c r="S36" s="381"/>
      <c r="T36" s="382"/>
      <c r="U36" s="474"/>
    </row>
    <row r="37" spans="1:21" s="177" customFormat="1">
      <c r="A37" s="384"/>
      <c r="B37" s="470"/>
      <c r="C37" s="380"/>
      <c r="D37" s="381"/>
      <c r="E37" s="382"/>
      <c r="F37" s="474"/>
      <c r="H37" s="380"/>
      <c r="I37" s="381"/>
      <c r="J37" s="382"/>
      <c r="K37" s="474"/>
      <c r="M37" s="380"/>
      <c r="N37" s="381"/>
      <c r="O37" s="382"/>
      <c r="P37" s="474"/>
      <c r="R37" s="380"/>
      <c r="S37" s="381"/>
      <c r="T37" s="382"/>
      <c r="U37" s="474"/>
    </row>
    <row r="38" spans="1:21" s="177" customFormat="1">
      <c r="A38" s="384"/>
      <c r="B38" s="470"/>
      <c r="C38" s="380"/>
      <c r="D38" s="381"/>
      <c r="E38" s="382"/>
      <c r="F38" s="474"/>
      <c r="H38" s="380"/>
      <c r="I38" s="381"/>
      <c r="J38" s="382"/>
      <c r="K38" s="474"/>
      <c r="M38" s="380"/>
      <c r="N38" s="381"/>
      <c r="O38" s="382"/>
      <c r="P38" s="474"/>
      <c r="R38" s="380"/>
      <c r="S38" s="381"/>
      <c r="T38" s="382"/>
      <c r="U38" s="474"/>
    </row>
    <row r="39" spans="1:21" s="177" customFormat="1">
      <c r="A39" s="384"/>
      <c r="B39" s="470"/>
      <c r="C39" s="380"/>
      <c r="D39" s="381"/>
      <c r="E39" s="382"/>
      <c r="F39" s="474"/>
      <c r="H39" s="380"/>
      <c r="I39" s="381"/>
      <c r="J39" s="382"/>
      <c r="K39" s="474"/>
      <c r="M39" s="380"/>
      <c r="N39" s="381"/>
      <c r="O39" s="382"/>
      <c r="P39" s="474"/>
      <c r="R39" s="380"/>
      <c r="S39" s="381"/>
      <c r="T39" s="382"/>
      <c r="U39" s="474"/>
    </row>
  </sheetData>
  <sheetProtection password="E4C2" sheet="1" objects="1" scenarios="1"/>
  <mergeCells count="4">
    <mergeCell ref="R1:U1"/>
    <mergeCell ref="M1:P1"/>
    <mergeCell ref="H1:K1"/>
    <mergeCell ref="C1:F1"/>
  </mergeCells>
  <pageMargins left="0.78740157480314965" right="0.19685039370078741" top="0.62992125984251968" bottom="0.55118110236220474" header="0.31496062992125984" footer="0.27559055118110237"/>
  <pageSetup paperSize="9" scale="57" firstPageNumber="7" fitToHeight="0" orientation="landscape" r:id="rId1"/>
  <headerFooter>
    <oddHeader>&amp;LIzgradnja građevine javne namjene - Zavod za hitnu medicinu karlovačke županije - Ispostava Vojnić&amp;R&amp;"-,Regular"Stranica &amp;P od &amp;N</oddHeader>
    <oddFooter>&amp;L&amp;"-,Regular"Ponudbeni troškovnik - FAZNI&amp;C&amp;"-,Regular"Rujan 2020.&amp;R&amp;"-,Regular"&amp;A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111</vt:i4>
      </vt:variant>
    </vt:vector>
  </HeadingPairs>
  <TitlesOfParts>
    <vt:vector size="167" baseType="lpstr">
      <vt:lpstr>Naslovna</vt:lpstr>
      <vt:lpstr>Opći uvjeti</vt:lpstr>
      <vt:lpstr>A. Građevinski radovi</vt:lpstr>
      <vt:lpstr>01. Pripremni radovi</vt:lpstr>
      <vt:lpstr>02. Zemljani radovi</vt:lpstr>
      <vt:lpstr>03. Betonski radovi</vt:lpstr>
      <vt:lpstr>04. Zidarski radovi</vt:lpstr>
      <vt:lpstr>05. Izolaterski radovi</vt:lpstr>
      <vt:lpstr>06. Fasaderski radovi</vt:lpstr>
      <vt:lpstr>07. Tesarski radovi</vt:lpstr>
      <vt:lpstr>08. Razni radovi</vt:lpstr>
      <vt:lpstr>Rekapitulacija 1</vt:lpstr>
      <vt:lpstr>B. Obrtnički radovi</vt:lpstr>
      <vt:lpstr>01. Limarski radovi</vt:lpstr>
      <vt:lpstr>02. Krovopokrivački radovi</vt:lpstr>
      <vt:lpstr>03. Vanjska stolarija</vt:lpstr>
      <vt:lpstr>04. Unutarnja stolarija</vt:lpstr>
      <vt:lpstr>05. Vatrootporna stolarija</vt:lpstr>
      <vt:lpstr>06. Bravarski radovi</vt:lpstr>
      <vt:lpstr>07. Gipskartonski radovi</vt:lpstr>
      <vt:lpstr>08. Kamenorezački radovi</vt:lpstr>
      <vt:lpstr>09. Keramičarski radovi</vt:lpstr>
      <vt:lpstr>10. Parketarski radovi</vt:lpstr>
      <vt:lpstr>11. Soboslikarski radovi</vt:lpstr>
      <vt:lpstr>12. Podoplagački radovi</vt:lpstr>
      <vt:lpstr>13.Radovi na okolišu</vt:lpstr>
      <vt:lpstr>Rekapitulacija 2</vt:lpstr>
      <vt:lpstr>C. Elektrotehnički radovi</vt:lpstr>
      <vt:lpstr>EL_Sadržaj</vt:lpstr>
      <vt:lpstr>1-Razdjelnici</vt:lpstr>
      <vt:lpstr>2-Rasvjeta</vt:lpstr>
      <vt:lpstr>3-Jaka struja</vt:lpstr>
      <vt:lpstr>4-Slaba struja</vt:lpstr>
      <vt:lpstr>5-Zaštita od munje</vt:lpstr>
      <vt:lpstr>6-Solarna elektrana</vt:lpstr>
      <vt:lpstr>7-Grijači žljebova</vt:lpstr>
      <vt:lpstr>8-Katodna zaštita</vt:lpstr>
      <vt:lpstr>9-Ulazna Rampa</vt:lpstr>
      <vt:lpstr>10-Ostali troškovi</vt:lpstr>
      <vt:lpstr>Rekapitulacija elektro radova</vt:lpstr>
      <vt:lpstr>D. Vatrodojava</vt:lpstr>
      <vt:lpstr>Vatrodojava</vt:lpstr>
      <vt:lpstr>E. Grijanje</vt:lpstr>
      <vt:lpstr>Plin</vt:lpstr>
      <vt:lpstr>F. VIK</vt:lpstr>
      <vt:lpstr>OPĆI UVJETI VIK</vt:lpstr>
      <vt:lpstr>ViK</vt:lpstr>
      <vt:lpstr>G. Oprema</vt:lpstr>
      <vt:lpstr>Video nadzor</vt:lpstr>
      <vt:lpstr>Kontrola prolaza</vt:lpstr>
      <vt:lpstr>Videoportafon</vt:lpstr>
      <vt:lpstr>IT oprema</vt:lpstr>
      <vt:lpstr>Antenski sustav</vt:lpstr>
      <vt:lpstr>IT Rekapitulacija</vt:lpstr>
      <vt:lpstr>Rekapitulacija oprema</vt:lpstr>
      <vt:lpstr>Rekapitulacija sveukupno</vt:lpstr>
      <vt:lpstr>assa</vt:lpstr>
      <vt:lpstr>bet</vt:lpstr>
      <vt:lpstr>bra</vt:lpstr>
      <vt:lpstr>fas</vt:lpstr>
      <vt:lpstr>gips</vt:lpstr>
      <vt:lpstr>građ</vt:lpstr>
      <vt:lpstr>itoprema</vt:lpstr>
      <vt:lpstr>izo</vt:lpstr>
      <vt:lpstr>kam</vt:lpstr>
      <vt:lpstr>ker</vt:lpstr>
      <vt:lpstr>kro</vt:lpstr>
      <vt:lpstr>lim</vt:lpstr>
      <vt:lpstr>obrt</vt:lpstr>
      <vt:lpstr>okoliš</vt:lpstr>
      <vt:lpstr>oprema</vt:lpstr>
      <vt:lpstr>'10. Parketarski radovi'!par</vt:lpstr>
      <vt:lpstr>pod</vt:lpstr>
      <vt:lpstr>pri</vt:lpstr>
      <vt:lpstr>'01. Limarski radovi'!Print_Area</vt:lpstr>
      <vt:lpstr>'01. Pripremni radovi'!Print_Area</vt:lpstr>
      <vt:lpstr>'02. Krovopokrivački radovi'!Print_Area</vt:lpstr>
      <vt:lpstr>'02. Zemljani radovi'!Print_Area</vt:lpstr>
      <vt:lpstr>'03. Betonski radovi'!Print_Area</vt:lpstr>
      <vt:lpstr>'03. Vanjska stolarija'!Print_Area</vt:lpstr>
      <vt:lpstr>'04. Unutarnja stolarija'!Print_Area</vt:lpstr>
      <vt:lpstr>'05. Vatrootporna stolarija'!Print_Area</vt:lpstr>
      <vt:lpstr>'06. Bravarski radovi'!Print_Area</vt:lpstr>
      <vt:lpstr>'06. Fasaderski radovi'!Print_Area</vt:lpstr>
      <vt:lpstr>'07. Gipskartonski radovi'!Print_Area</vt:lpstr>
      <vt:lpstr>'07. Tesarski radovi'!Print_Area</vt:lpstr>
      <vt:lpstr>'08. Kamenorezački radovi'!Print_Area</vt:lpstr>
      <vt:lpstr>'08. Razni radovi'!Print_Area</vt:lpstr>
      <vt:lpstr>'09. Keramičarski radovi'!Print_Area</vt:lpstr>
      <vt:lpstr>'10. Parketarski radovi'!Print_Area</vt:lpstr>
      <vt:lpstr>'10-Ostali troškovi'!Print_Area</vt:lpstr>
      <vt:lpstr>'11. Soboslikarski radovi'!Print_Area</vt:lpstr>
      <vt:lpstr>'12. Podoplagački radovi'!Print_Area</vt:lpstr>
      <vt:lpstr>'13.Radovi na okolišu'!Print_Area</vt:lpstr>
      <vt:lpstr>'1-Razdjelnici'!Print_Area</vt:lpstr>
      <vt:lpstr>'2-Rasvjeta'!Print_Area</vt:lpstr>
      <vt:lpstr>'3-Jaka struja'!Print_Area</vt:lpstr>
      <vt:lpstr>'4-Slaba struja'!Print_Area</vt:lpstr>
      <vt:lpstr>'5-Zaštita od munje'!Print_Area</vt:lpstr>
      <vt:lpstr>'6-Solarna elektrana'!Print_Area</vt:lpstr>
      <vt:lpstr>'7-Grijači žljebova'!Print_Area</vt:lpstr>
      <vt:lpstr>'8-Katodna zaštita'!Print_Area</vt:lpstr>
      <vt:lpstr>'9-Ulazna Rampa'!Print_Area</vt:lpstr>
      <vt:lpstr>'A. Građevinski radovi'!Print_Area</vt:lpstr>
      <vt:lpstr>'Antenski sustav'!Print_Area</vt:lpstr>
      <vt:lpstr>'C. Elektrotehnički radovi'!Print_Area</vt:lpstr>
      <vt:lpstr>EL_Sadržaj!Print_Area</vt:lpstr>
      <vt:lpstr>'F. VIK'!Print_Area</vt:lpstr>
      <vt:lpstr>'IT oprema'!Print_Area</vt:lpstr>
      <vt:lpstr>'IT Rekapitulacija'!Print_Area</vt:lpstr>
      <vt:lpstr>'Kontrola prolaza'!Print_Area</vt:lpstr>
      <vt:lpstr>Naslovna!Print_Area</vt:lpstr>
      <vt:lpstr>'Opći uvjeti'!Print_Area</vt:lpstr>
      <vt:lpstr>'OPĆI UVJETI VIK'!Print_Area</vt:lpstr>
      <vt:lpstr>Plin!Print_Area</vt:lpstr>
      <vt:lpstr>'Rekapitulacija 1'!Print_Area</vt:lpstr>
      <vt:lpstr>'Rekapitulacija 2'!Print_Area</vt:lpstr>
      <vt:lpstr>'Rekapitulacija elektro radova'!Print_Area</vt:lpstr>
      <vt:lpstr>'Rekapitulacija sveukupno'!Print_Area</vt:lpstr>
      <vt:lpstr>Vatrodojava!Print_Area</vt:lpstr>
      <vt:lpstr>'Video nadzor'!Print_Area</vt:lpstr>
      <vt:lpstr>Videoportafon!Print_Area</vt:lpstr>
      <vt:lpstr>ViK!Print_Area</vt:lpstr>
      <vt:lpstr>'01. Pripremni radovi'!Print_Titles</vt:lpstr>
      <vt:lpstr>'02. Krovopokrivački radovi'!Print_Titles</vt:lpstr>
      <vt:lpstr>'02. Zemljani radovi'!Print_Titles</vt:lpstr>
      <vt:lpstr>'03. Betonski radovi'!Print_Titles</vt:lpstr>
      <vt:lpstr>'03. Vanjska stolarija'!Print_Titles</vt:lpstr>
      <vt:lpstr>'04. Unutarnja stolarija'!Print_Titles</vt:lpstr>
      <vt:lpstr>'04. Zidarski radovi'!Print_Titles</vt:lpstr>
      <vt:lpstr>'05. Izolaterski radovi'!Print_Titles</vt:lpstr>
      <vt:lpstr>'05. Vatrootporna stolarija'!Print_Titles</vt:lpstr>
      <vt:lpstr>'06. Bravarski radovi'!Print_Titles</vt:lpstr>
      <vt:lpstr>'06. Fasaderski radovi'!Print_Titles</vt:lpstr>
      <vt:lpstr>'07. Gipskartonski radovi'!Print_Titles</vt:lpstr>
      <vt:lpstr>'07. Tesarski radovi'!Print_Titles</vt:lpstr>
      <vt:lpstr>'08. Kamenorezački radovi'!Print_Titles</vt:lpstr>
      <vt:lpstr>'08. Razni radovi'!Print_Titles</vt:lpstr>
      <vt:lpstr>'09. Keramičarski radovi'!Print_Titles</vt:lpstr>
      <vt:lpstr>'10. Parketarski radovi'!Print_Titles</vt:lpstr>
      <vt:lpstr>'10-Ostali troškovi'!Print_Titles</vt:lpstr>
      <vt:lpstr>'11. Soboslikarski radovi'!Print_Titles</vt:lpstr>
      <vt:lpstr>'12. Podoplagački radovi'!Print_Titles</vt:lpstr>
      <vt:lpstr>'13.Radovi na okolišu'!Print_Titles</vt:lpstr>
      <vt:lpstr>'1-Razdjelnici'!Print_Titles</vt:lpstr>
      <vt:lpstr>'2-Rasvjeta'!Print_Titles</vt:lpstr>
      <vt:lpstr>'3-Jaka struja'!Print_Titles</vt:lpstr>
      <vt:lpstr>'4-Slaba struja'!Print_Titles</vt:lpstr>
      <vt:lpstr>'9-Ulazna Rampa'!Print_Titles</vt:lpstr>
      <vt:lpstr>'Antenski sustav'!Print_Titles</vt:lpstr>
      <vt:lpstr>'IT oprema'!Print_Titles</vt:lpstr>
      <vt:lpstr>'Kontrola prolaza'!Print_Titles</vt:lpstr>
      <vt:lpstr>Plin!Print_Titles</vt:lpstr>
      <vt:lpstr>Vatrodojava!Print_Titles</vt:lpstr>
      <vt:lpstr>'Video nadzor'!Print_Titles</vt:lpstr>
      <vt:lpstr>Videoportafon!Print_Titles</vt:lpstr>
      <vt:lpstr>ViK!Print_Titles</vt:lpstr>
      <vt:lpstr>raz</vt:lpstr>
      <vt:lpstr>sob</vt:lpstr>
      <vt:lpstr>sto</vt:lpstr>
      <vt:lpstr>strojarstvo</vt:lpstr>
      <vt:lpstr>struja</vt:lpstr>
      <vt:lpstr>tes</vt:lpstr>
      <vt:lpstr>usto</vt:lpstr>
      <vt:lpstr>vatrodojava</vt:lpstr>
      <vt:lpstr>zem</vt:lpstr>
      <vt:lpstr>zid</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imalo</cp:lastModifiedBy>
  <cp:lastPrinted>2020-09-28T20:15:00Z</cp:lastPrinted>
  <dcterms:created xsi:type="dcterms:W3CDTF">2013-09-03T07:48:19Z</dcterms:created>
  <dcterms:modified xsi:type="dcterms:W3CDTF">2020-10-12T09:54:58Z</dcterms:modified>
</cp:coreProperties>
</file>