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Računovodstvo\Desktop\Izvršenje financijskog plana 1-6mj2026\"/>
    </mc:Choice>
  </mc:AlternateContent>
  <xr:revisionPtr revIDLastSave="0" documentId="13_ncr:1_{86DDE705-208F-4E3A-88D8-294F019394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Račun fin prema izvorima f" sheetId="10" r:id="rId6"/>
    <sheet name="Programska klasifikacija" sheetId="7" r:id="rId7"/>
    <sheet name="Posebni izvještaji" sheetId="12" r:id="rId8"/>
  </sheets>
  <externalReferences>
    <externalReference r:id="rId9"/>
  </externalReferences>
  <definedNames>
    <definedName name="_xlnm.Print_Area" localSheetId="1">' Račun prihoda i rashoda'!$B$1:$M$11</definedName>
    <definedName name="_xlnm.Print_Area" localSheetId="7">'Posebni izvještaji'!$A$1:$M$83</definedName>
    <definedName name="_xlnm.Print_Area" localSheetId="6">'Programska klasifikacija'!$A$1:$G$4</definedName>
    <definedName name="_xlnm.Print_Area" localSheetId="4">'Račun financiranja '!$B$2:$L$16</definedName>
    <definedName name="_xlnm.Print_Area" localSheetId="2">'Rashodi i prihodi prema izvoru'!$A$2:$I$5</definedName>
    <definedName name="_xlnm.Print_Area" localSheetId="3">'Rashodi prema funkcijskoj k '!$A$2:$I$5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5" i="7" l="1"/>
  <c r="F153" i="7"/>
  <c r="F152" i="7"/>
  <c r="F151" i="7"/>
  <c r="F150" i="7"/>
  <c r="F149" i="7"/>
  <c r="F148" i="7"/>
  <c r="F147" i="7"/>
  <c r="F140" i="7"/>
  <c r="F139" i="7"/>
  <c r="F138" i="7"/>
  <c r="F134" i="7"/>
  <c r="F132" i="7"/>
  <c r="F131" i="7"/>
  <c r="F130" i="7"/>
  <c r="F129" i="7"/>
  <c r="F124" i="7"/>
  <c r="F123" i="7"/>
  <c r="F122" i="7"/>
  <c r="F121" i="7"/>
  <c r="F120" i="7"/>
  <c r="F119" i="7"/>
  <c r="F118" i="7"/>
  <c r="F117" i="7"/>
  <c r="F115" i="7"/>
  <c r="F114" i="7"/>
  <c r="F113" i="7"/>
  <c r="F112" i="7"/>
  <c r="F111" i="7"/>
  <c r="F110" i="7"/>
  <c r="F109" i="7"/>
  <c r="F108" i="7"/>
  <c r="F107" i="7"/>
  <c r="F106" i="7"/>
  <c r="F105" i="7"/>
  <c r="F104" i="7"/>
  <c r="F103" i="7"/>
  <c r="F102" i="7"/>
  <c r="F101" i="7"/>
  <c r="F100" i="7"/>
  <c r="F99" i="7"/>
  <c r="F98" i="7"/>
  <c r="F97" i="7"/>
  <c r="F96" i="7"/>
  <c r="F95" i="7"/>
  <c r="F94" i="7"/>
  <c r="F92" i="7"/>
  <c r="F91" i="7"/>
  <c r="F90" i="7"/>
  <c r="F89" i="7"/>
  <c r="F88" i="7"/>
  <c r="F87" i="7"/>
  <c r="F86" i="7"/>
  <c r="F84" i="7"/>
  <c r="F83" i="7"/>
  <c r="F82" i="7"/>
  <c r="F81" i="7"/>
  <c r="F80" i="7"/>
  <c r="F79" i="7"/>
  <c r="F78" i="7"/>
  <c r="F77" i="7"/>
  <c r="F76" i="7"/>
  <c r="F75" i="7"/>
  <c r="F74" i="7"/>
  <c r="F73" i="7"/>
  <c r="F56" i="7"/>
  <c r="F53" i="7"/>
  <c r="F51" i="7"/>
  <c r="F50" i="7"/>
  <c r="F49" i="7"/>
  <c r="F48" i="7"/>
  <c r="F47" i="7"/>
  <c r="F46" i="7"/>
  <c r="F45" i="7"/>
  <c r="F44" i="7"/>
  <c r="F41" i="7"/>
  <c r="F40" i="7"/>
  <c r="F39" i="7"/>
  <c r="F38" i="7"/>
  <c r="F37" i="7"/>
  <c r="F35" i="7"/>
  <c r="F34" i="7"/>
  <c r="F33" i="7"/>
  <c r="F32" i="7"/>
  <c r="F11" i="7"/>
  <c r="F9" i="7"/>
  <c r="F8" i="7"/>
  <c r="F7" i="7"/>
  <c r="F6" i="7"/>
  <c r="F5" i="7"/>
  <c r="G27" i="11"/>
  <c r="G26" i="11"/>
  <c r="G25" i="11"/>
  <c r="G24" i="11"/>
  <c r="G23" i="11"/>
  <c r="G22" i="11"/>
  <c r="G21" i="11"/>
  <c r="G19" i="11"/>
  <c r="G18" i="11"/>
  <c r="G17" i="11"/>
  <c r="G16" i="11"/>
  <c r="G15" i="11"/>
  <c r="G10" i="11"/>
  <c r="G9" i="11"/>
  <c r="G8" i="11"/>
  <c r="G7" i="11"/>
  <c r="G6" i="11"/>
  <c r="G70" i="8"/>
  <c r="G66" i="8"/>
  <c r="G64" i="8"/>
  <c r="G60" i="8"/>
  <c r="G58" i="8"/>
  <c r="G55" i="8"/>
  <c r="G50" i="8"/>
  <c r="G48" i="8"/>
  <c r="G46" i="8"/>
  <c r="G44" i="8"/>
  <c r="G43" i="8"/>
  <c r="G40" i="8"/>
  <c r="G39" i="8"/>
  <c r="G38" i="8"/>
  <c r="G37" i="8"/>
  <c r="G33" i="8"/>
  <c r="G31" i="8"/>
  <c r="G30" i="8"/>
  <c r="G29" i="8"/>
  <c r="G23" i="8"/>
  <c r="G22" i="8"/>
  <c r="G21" i="8"/>
  <c r="G19" i="8"/>
  <c r="G18" i="8"/>
  <c r="G17" i="8"/>
  <c r="G16" i="8"/>
  <c r="G13" i="8"/>
  <c r="G8" i="8"/>
  <c r="G7" i="8"/>
  <c r="K104" i="3"/>
  <c r="K103" i="3"/>
  <c r="K102" i="3"/>
  <c r="K101" i="3"/>
  <c r="K97" i="3"/>
  <c r="K95" i="3"/>
  <c r="K94" i="3"/>
  <c r="K93" i="3"/>
  <c r="K92" i="3"/>
  <c r="K88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6" i="3"/>
  <c r="K45" i="3"/>
  <c r="K44" i="3"/>
  <c r="K43" i="3"/>
  <c r="K42" i="3"/>
  <c r="K41" i="3"/>
  <c r="K40" i="3"/>
  <c r="K39" i="3"/>
  <c r="K38" i="3"/>
  <c r="K37" i="3"/>
  <c r="K31" i="3"/>
  <c r="K30" i="3"/>
  <c r="K28" i="3"/>
  <c r="K27" i="3"/>
  <c r="K26" i="3"/>
  <c r="K25" i="3"/>
  <c r="K24" i="3"/>
  <c r="K23" i="3"/>
  <c r="K22" i="3"/>
  <c r="K21" i="3"/>
  <c r="K20" i="3"/>
  <c r="K18" i="3"/>
  <c r="K17" i="3"/>
  <c r="K16" i="3"/>
  <c r="K14" i="3"/>
  <c r="K13" i="3"/>
  <c r="K12" i="3"/>
  <c r="K11" i="3"/>
  <c r="C72" i="12"/>
  <c r="L59" i="12"/>
  <c r="K59" i="12"/>
  <c r="J59" i="12"/>
  <c r="I59" i="12"/>
  <c r="H59" i="12"/>
  <c r="G59" i="12"/>
  <c r="F59" i="12"/>
  <c r="E59" i="12"/>
  <c r="D59" i="12"/>
  <c r="B59" i="12"/>
  <c r="C58" i="12"/>
  <c r="C57" i="12"/>
  <c r="C56" i="12"/>
  <c r="C55" i="12"/>
  <c r="C54" i="12"/>
  <c r="C53" i="12"/>
  <c r="C52" i="12"/>
  <c r="C51" i="12"/>
  <c r="C50" i="12"/>
  <c r="C49" i="12"/>
  <c r="C48" i="12"/>
  <c r="C59" i="12" s="1"/>
  <c r="L33" i="12"/>
  <c r="L41" i="12"/>
  <c r="K41" i="12"/>
  <c r="J41" i="12"/>
  <c r="I41" i="12"/>
  <c r="H41" i="12"/>
  <c r="G41" i="12"/>
  <c r="F41" i="12"/>
  <c r="E41" i="12"/>
  <c r="D41" i="12"/>
  <c r="B41" i="12"/>
  <c r="C40" i="12"/>
  <c r="C39" i="12"/>
  <c r="C38" i="12"/>
  <c r="C37" i="12"/>
  <c r="C36" i="12"/>
  <c r="C41" i="12" s="1"/>
  <c r="G15" i="12"/>
  <c r="L24" i="1"/>
  <c r="L23" i="1"/>
  <c r="L22" i="1"/>
  <c r="K24" i="1"/>
  <c r="K23" i="1"/>
  <c r="K22" i="1"/>
  <c r="L15" i="1"/>
  <c r="L14" i="1"/>
  <c r="L13" i="1"/>
  <c r="L12" i="1"/>
  <c r="L9" i="1"/>
  <c r="K15" i="1"/>
  <c r="K10" i="1"/>
  <c r="G22" i="12" l="1"/>
  <c r="L11" i="1"/>
  <c r="L10" i="1"/>
  <c r="G24" i="1"/>
  <c r="K11" i="1"/>
  <c r="K13" i="1"/>
  <c r="K14" i="1"/>
  <c r="J12" i="1"/>
  <c r="I12" i="1"/>
  <c r="H12" i="1"/>
  <c r="G12" i="1"/>
  <c r="J9" i="1"/>
  <c r="J15" i="1" s="1"/>
  <c r="J22" i="1" s="1"/>
  <c r="I9" i="1"/>
  <c r="H9" i="1"/>
  <c r="G9" i="1"/>
  <c r="J24" i="1" l="1"/>
  <c r="K9" i="1"/>
  <c r="K12" i="1"/>
  <c r="I15" i="1"/>
  <c r="G15" i="1"/>
  <c r="H15" i="1"/>
  <c r="H22" i="1" s="1"/>
  <c r="I22" i="1" l="1"/>
</calcChain>
</file>

<file path=xl/sharedStrings.xml><?xml version="1.0" encoding="utf-8"?>
<sst xmlns="http://schemas.openxmlformats.org/spreadsheetml/2006/main" count="630" uniqueCount="303">
  <si>
    <t>PRIHODI UKUPNO</t>
  </si>
  <si>
    <t>RASHODI UKUPNO</t>
  </si>
  <si>
    <t>BROJČANA OZNAKA I NAZIV</t>
  </si>
  <si>
    <t>Primici od financijske imovine i zaduživanja</t>
  </si>
  <si>
    <t>Izdaci za financijsku imovinu i otplate zajmova</t>
  </si>
  <si>
    <t>II. POSEBNI DIO</t>
  </si>
  <si>
    <t>I. OPĆI DIO</t>
  </si>
  <si>
    <t>Primici od zaduživanja</t>
  </si>
  <si>
    <t>Izdaci za otplatu glavnice primljenih kredita i zajmova</t>
  </si>
  <si>
    <t>…</t>
  </si>
  <si>
    <t>INDEKS</t>
  </si>
  <si>
    <t xml:space="preserve">IZVJEŠTAJ O PRIHODIMA I RASHODIMA PREMA EKONOMSKOJ KLASIFIKACIJI </t>
  </si>
  <si>
    <t>6=5/2*100</t>
  </si>
  <si>
    <t>7=5/4*100</t>
  </si>
  <si>
    <t>….</t>
  </si>
  <si>
    <t>31 Vlastiti prihodi</t>
  </si>
  <si>
    <t>3 Vlastiti prihodi</t>
  </si>
  <si>
    <t>21 Doprinosi za mirovinsko osiguranje</t>
  </si>
  <si>
    <t>2 Doprinosi</t>
  </si>
  <si>
    <t>12 Sredstva učešća za pomoći</t>
  </si>
  <si>
    <t>11 Opći prihodi i primici</t>
  </si>
  <si>
    <t>1 Opći prihodi i primici</t>
  </si>
  <si>
    <t>IZVJEŠTAJ O PRIHODIMA I RASHODIMA PREMA IZVORIMA FINANCIRANJA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</si>
  <si>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</si>
  <si>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</si>
  <si>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</si>
  <si>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</si>
  <si>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</si>
  <si>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</si>
  <si>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</si>
  <si>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</si>
  <si>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</si>
  <si>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</si>
  <si>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</si>
  <si>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</si>
  <si>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</si>
  <si>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</si>
  <si>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</si>
  <si>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</si>
  <si>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</si>
  <si>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</si>
  <si>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</si>
  <si>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</si>
  <si>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</si>
  <si>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</si>
  <si>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</si>
  <si>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 RAČUN PRIHODA I RASHODA </t>
  </si>
  <si>
    <t xml:space="preserve"> RAČUN FINANCIRANJA</t>
  </si>
  <si>
    <t>IZVJEŠTAJ PO PROGRAMSKOJ KLASIFIKACIJI</t>
  </si>
  <si>
    <t>Oznaka</t>
  </si>
  <si>
    <t>Ind.
(5/2)</t>
  </si>
  <si>
    <t>Ind.
(5/4)</t>
  </si>
  <si>
    <t>129 Zakonski standardi u zdravstvu</t>
  </si>
  <si>
    <t>K100005 Uređenje i dogradnja prostora i nabavka opreme i održavanje</t>
  </si>
  <si>
    <t>3 Rashodi poslovanja</t>
  </si>
  <si>
    <t>32 Materijalni rashodi</t>
  </si>
  <si>
    <t>322 Rashodi za materijal i energiju</t>
  </si>
  <si>
    <t>3225 Sitni inventar i auto gume</t>
  </si>
  <si>
    <t>3227 Službena, radna i zaštitna odjeća i obuća</t>
  </si>
  <si>
    <t>323 Rashodi za usluge</t>
  </si>
  <si>
    <t>3232 Usluge tekućeg i investicijskog održavanja</t>
  </si>
  <si>
    <t>4 Rashodi za nabavu nefinancijske imovine</t>
  </si>
  <si>
    <t>42 Rashodi za nabavu proizvedene dugotrajne imovine</t>
  </si>
  <si>
    <t>422 Postrojenja i oprema</t>
  </si>
  <si>
    <t>4224 Medicinska i laboratorijska oprema</t>
  </si>
  <si>
    <t>423 Prijevozna sredstva</t>
  </si>
  <si>
    <t>4231 Prijevozna sredstva u cestovnom prometu</t>
  </si>
  <si>
    <t>131 Ulaganje u zdravstvo iznad standarda</t>
  </si>
  <si>
    <t>A100050 Sufinanciranje ulaganja u zdravstvene ustanove</t>
  </si>
  <si>
    <t>31 Rashodi za zaposlene</t>
  </si>
  <si>
    <t>311 Plaće (Bruto)</t>
  </si>
  <si>
    <t>3111 Plaće za redovan rad</t>
  </si>
  <si>
    <t>3113 Plaće za prekovremeni rad</t>
  </si>
  <si>
    <t>313 Doprinosi na plaće</t>
  </si>
  <si>
    <t>3132 Doprinosi za obvezno zdravstveno osiguranje</t>
  </si>
  <si>
    <t>3133 Doprinosi za obvezno osiguranje u slučaju nezaposlenosti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</si>
  <si>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</si>
  <si>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</si>
  <si>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</si>
  <si>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</si>
  <si>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3231 Usluge telefona, pošte i prijevoza</t>
  </si>
  <si>
    <t>3234 Komunalne usluge</t>
  </si>
  <si>
    <t>3235 Zakupnine i najamnine</t>
  </si>
  <si>
    <t>3237 Intelektualne i osobne usluge</t>
  </si>
  <si>
    <t>3238 Računalne usluge</t>
  </si>
  <si>
    <t>329 Ostali nespomenuti rashodi poslovanja</t>
  </si>
  <si>
    <t>3293 Reprezentacija</t>
  </si>
  <si>
    <t>3295 Pristojbe i naknade</t>
  </si>
  <si>
    <t>3296 troškovi sudskih postupaka</t>
  </si>
  <si>
    <t>3299 Ostali nespomenuti rashodi poslovanja</t>
  </si>
  <si>
    <t>34 Financijski rashodi</t>
  </si>
  <si>
    <t>343 Ostali financijski rashodi</t>
  </si>
  <si>
    <t>3433 Zatezne kamate</t>
  </si>
  <si>
    <t>37 Naknade građanima i kućanstvima na temelju osiguranja i druge naknade</t>
  </si>
  <si>
    <t>45 Rashodi za dodatna ulaganja na nefinancijskoj imovini</t>
  </si>
  <si>
    <t>451 Dodatna ulaganja na građevinskim objektima</t>
  </si>
  <si>
    <t>4511 Dodatna ulaganja na građevinskim objektima</t>
  </si>
  <si>
    <t>41 Rashodi za nabavu neproizvedene dugotrajne imovine</t>
  </si>
  <si>
    <t>412 Nematerijalna imovina</t>
  </si>
  <si>
    <t>4123 Licence</t>
  </si>
  <si>
    <t>149 Financiranje redovne djelatnosti iz HZZO-a</t>
  </si>
  <si>
    <t>A100140 Financiranje redovne djelatnosti iz HZZO-a</t>
  </si>
  <si>
    <t>312 Ostali rashodi za zaposlene</t>
  </si>
  <si>
    <t>3121 Ostali rashodi za zaposlene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</si>
  <si>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</si>
  <si>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</si>
  <si>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</si>
  <si>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</si>
  <si>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3233 Usluge promidžbe i informiranja</t>
  </si>
  <si>
    <t>3236 Zdravstvene i veterinarske usluge</t>
  </si>
  <si>
    <t>3239 Ostale usluge</t>
  </si>
  <si>
    <t>3291 Naknade za rad predstavničkih i izvršnih tijela, povjerenstava i slično</t>
  </si>
  <si>
    <t>3292 Premije osiguranja</t>
  </si>
  <si>
    <t>3294 Članarine</t>
  </si>
  <si>
    <t>3431 Bankarske usluge i usluge platnog prometa</t>
  </si>
  <si>
    <t>38 Ostali rashodi</t>
  </si>
  <si>
    <t>4221 Uredska oprema i namještaj</t>
  </si>
  <si>
    <t>4222 Komunikacijska oprema</t>
  </si>
  <si>
    <t>4223 Oprema za održavanje i zaštitu</t>
  </si>
  <si>
    <t>4227 Uređaji, strojevi i oprema za ostale namjene</t>
  </si>
  <si>
    <t>150 Prihodi za posebne namjene korisnika</t>
  </si>
  <si>
    <t>A100141 Prihodi za posebne namjene korisnika</t>
  </si>
  <si>
    <t>151 Prihodi od nefinancijske imovine i nadoknade štete s osnova osiguranja</t>
  </si>
  <si>
    <t>A100142 Prihodi od nefinancijske imovine i nadoknade štete s osnova osiguranja</t>
  </si>
  <si>
    <t>152 Donacije</t>
  </si>
  <si>
    <t>A100143 Donacije</t>
  </si>
  <si>
    <t>156 Pomoći - FOND EU KORISNICI</t>
  </si>
  <si>
    <t>A100147 Pomoći - FOND EU KORISNICI</t>
  </si>
  <si>
    <t>372 Ostale naknade građanima i kućanstvima iz proračuna</t>
  </si>
  <si>
    <t>3721 Naknade građanima i kućanstvima u novcu</t>
  </si>
  <si>
    <t>168 Prijenos sredstava iz nenadležnih proračuna</t>
  </si>
  <si>
    <t>A100162B Prijenos sredstava iz nenadležnih proračuna</t>
  </si>
  <si>
    <t>Red.br.</t>
  </si>
  <si>
    <t>Naziv dužnika</t>
  </si>
  <si>
    <t>Datum izdavanja</t>
  </si>
  <si>
    <t>Osnova izdavanja</t>
  </si>
  <si>
    <t>Broj</t>
  </si>
  <si>
    <t>Iznos u eurima</t>
  </si>
  <si>
    <t>Vrijedi do</t>
  </si>
  <si>
    <t>Jamstvo</t>
  </si>
  <si>
    <t>MS Ambulance d.o.o.V.Gorica</t>
  </si>
  <si>
    <t>09.12.2024.</t>
  </si>
  <si>
    <t>31.966,40</t>
  </si>
  <si>
    <t>2 godine</t>
  </si>
  <si>
    <t>Ukupno</t>
  </si>
  <si>
    <t>Tužitelj</t>
  </si>
  <si>
    <t>Datum pokretanja sudskog spora</t>
  </si>
  <si>
    <t>Broj tužbi</t>
  </si>
  <si>
    <t>Nadležno tijelo</t>
  </si>
  <si>
    <t>Predmet spora</t>
  </si>
  <si>
    <t>Iznos glavnice (EUR)</t>
  </si>
  <si>
    <t>Ukupno:</t>
  </si>
  <si>
    <t>POTRAŽIVANJA</t>
  </si>
  <si>
    <t>O P I S</t>
  </si>
  <si>
    <t>Ukupno dospjela potraživanja</t>
  </si>
  <si>
    <t>Dospjela potraživanja do 60 dana</t>
  </si>
  <si>
    <t>Dospjelo od 61 do 90 dana</t>
  </si>
  <si>
    <t>Dospjelo od 91 do 120 dana</t>
  </si>
  <si>
    <t>Dospjelo od 121 do 150 dana</t>
  </si>
  <si>
    <t>Dospjelo od 151 do 180 dana</t>
  </si>
  <si>
    <t>Dospjelo od 181 do 365 dana</t>
  </si>
  <si>
    <t>Dospjelo od 366 do 730 dana</t>
  </si>
  <si>
    <t>Dospjelo preko 730 dana</t>
  </si>
  <si>
    <t>Koliko dana kasni najstarije dospjelo potraživanje (u danima)</t>
  </si>
  <si>
    <t>Potraživanja od HZZO-a na osnovi pružanja zdravstvene zaštite</t>
  </si>
  <si>
    <t xml:space="preserve">Potraživanja od dopunskog zdravstvenog osiguranja </t>
  </si>
  <si>
    <t xml:space="preserve">Potraživanja na osnovi ozljeda na radu i profesionalne bolesti </t>
  </si>
  <si>
    <t>Potraživanja od drugih zdravstvenih ustanova</t>
  </si>
  <si>
    <t>Ostala potraživanja</t>
  </si>
  <si>
    <t>UKUPNO:</t>
  </si>
  <si>
    <t xml:space="preserve">                                                 OBVEZE</t>
  </si>
  <si>
    <t>Ukupno dospjele obveze</t>
  </si>
  <si>
    <t>Dospjele obveze do 60 dana</t>
  </si>
  <si>
    <t>Dospjele obveze od 61 do 90 dana</t>
  </si>
  <si>
    <t>Dospjele obveze od 91 do 120 dana</t>
  </si>
  <si>
    <t>Dospjele obveze od 121 do 150 dana</t>
  </si>
  <si>
    <t>Dospjele obveze od 151 do 180 dana</t>
  </si>
  <si>
    <t>Dospjele obveze od 181 do 365 dana</t>
  </si>
  <si>
    <t>Dospjele obveze od 366 do 730 dana</t>
  </si>
  <si>
    <t>Dospjele obveze preko 730 dana</t>
  </si>
  <si>
    <t>Koliko dana kasni najstarija dospjela obveza (u danima)</t>
  </si>
  <si>
    <t>Za lijekove</t>
  </si>
  <si>
    <t>Za sanitetski materijal, krvi i krvne derivate i sl.</t>
  </si>
  <si>
    <t>Za živežne namirnice</t>
  </si>
  <si>
    <t>Za energiju</t>
  </si>
  <si>
    <t>Za ostale materijale i reprodukcijski  materijal</t>
  </si>
  <si>
    <t>Za proizvodne i neproizvodne usluge</t>
  </si>
  <si>
    <t>Za opremu (osnovna sredstva)</t>
  </si>
  <si>
    <t>Obveze prema zaposlenicima</t>
  </si>
  <si>
    <t xml:space="preserve">Obveze za usluge drugih zdravstvenih ustanova                                   </t>
  </si>
  <si>
    <t>Obveze prema komitentnim bankama za kredite</t>
  </si>
  <si>
    <t>Ostale nespomenute obveze</t>
  </si>
  <si>
    <t>Izvještaj o korištenju sredstava  fondova   Europske unije</t>
  </si>
  <si>
    <t>PROJEKT</t>
  </si>
  <si>
    <t>Ugovori</t>
  </si>
  <si>
    <t>Ukupno ugovorena 
sredstva</t>
  </si>
  <si>
    <t>Stanje potraživanja
 iz fondova EU</t>
  </si>
  <si>
    <t>Stanje obveza za primljene
predujmove iz fondova EU</t>
  </si>
  <si>
    <t>Opis metodologije  temeljem koje su iskazani podaci:</t>
  </si>
  <si>
    <t>Iskazani su  rashodi koji su nastali u razdoblju (načelo nastanka događaja).</t>
  </si>
  <si>
    <t>Prihodi su iskazani koji su naplaćeni.</t>
  </si>
  <si>
    <r>
      <t xml:space="preserve">  </t>
    </r>
    <r>
      <rPr>
        <b/>
        <sz val="11"/>
        <color indexed="8"/>
        <rFont val="Calibri"/>
        <family val="2"/>
        <charset val="238"/>
      </rPr>
      <t>SPECIJALIZACIJA PRVOSTUPNIKA SESTRINSTVA IZ HITNE MEDICINU</t>
    </r>
  </si>
  <si>
    <t>A. RAČUN PRIHODA I RASHODA</t>
  </si>
  <si>
    <t>6 Prihodi poslovanja</t>
  </si>
  <si>
    <t>63 Pomoći iz inozemstva i od subjekata unutar općeg proračuna</t>
  </si>
  <si>
    <t>638 Pomoći temeljem prijenosa EU sredstava</t>
  </si>
  <si>
    <t>6381 Tekuće pomoći iz državnog proračuna temeljem prijenosa EU sredstava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</si>
  <si>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</si>
  <si>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</si>
  <si>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</si>
  <si>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</si>
  <si>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</si>
  <si>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</si>
  <si>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</si>
  <si>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661 Prihodi od prodaje proizvoda i robe te pruženih usluga</t>
  </si>
  <si>
    <t>6615 Prihodi od pruženih usluga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</si>
  <si>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</si>
  <si>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</si>
  <si>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</si>
  <si>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</si>
  <si>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673 Prihodi od HZZO-a na temelju ugovornih obveza</t>
  </si>
  <si>
    <t>6731 Prihodi od HZZO-a na temelju ugovornih obveza</t>
  </si>
  <si>
    <t>68 Kazne, upravne mjere i ostali prihodi</t>
  </si>
  <si>
    <t>7 Prihodi od prodaje nefinancijske imovine</t>
  </si>
  <si>
    <t>72 Prihodi od prodaje proizvedene dugotrajne imovine</t>
  </si>
  <si>
    <t>SVEUKUPNO PRIHODI</t>
  </si>
  <si>
    <t>SVEUKUPNO RASHODI</t>
  </si>
  <si>
    <t>SVEUKUPNO RASHODI I IZDACI</t>
  </si>
  <si>
    <t>0 Javnost</t>
  </si>
  <si>
    <t>07 ZDRAVSTVO</t>
  </si>
  <si>
    <t>Naziv vjerovnika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</si>
  <si>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Times New Roman"/>
        <family val="1"/>
        <charset val="238"/>
      </rPr>
      <t> </t>
    </r>
  </si>
  <si>
    <t>INA d.d.</t>
  </si>
  <si>
    <t>09.01.2012.</t>
  </si>
  <si>
    <t>723 Prihodi od prodaje prijevoznih sredstava</t>
  </si>
  <si>
    <t>7231 Prijevozna sredstva u cestovnom prometu</t>
  </si>
  <si>
    <t>325 Rashodi lijekova i potrošnog medicinskog materijala kod zdravstvenih ustanova</t>
  </si>
  <si>
    <t>3251 Rashodi po osnovi utroška lijekova i potrošnog medicinskog materijala</t>
  </si>
  <si>
    <t>56 Fondovi EU-a</t>
  </si>
  <si>
    <t>50 Pomoći</t>
  </si>
  <si>
    <t>0712 Ostali medicinski proizvodi</t>
  </si>
  <si>
    <t>Izvor: 50 Pomoći</t>
  </si>
  <si>
    <t>0760 Poslovi i usluge zdravstva koji nisu drugdje svrstani</t>
  </si>
  <si>
    <t>Izvor: 31 Vlastiti prihodi</t>
  </si>
  <si>
    <t>K100055 Energetska obnova zgrade ZZHM KŽ - NPOO.C6.1.R1-I1.04.0220.</t>
  </si>
  <si>
    <t>Izvor: 56 Fondovi EU-a</t>
  </si>
  <si>
    <t>0740 SluŽbe javnog zdravstva</t>
  </si>
  <si>
    <t>NPOO.C5.1.R3-I2.01.0080</t>
  </si>
  <si>
    <t>6.</t>
  </si>
  <si>
    <t>VACON d.o.o.</t>
  </si>
  <si>
    <t>7.</t>
  </si>
  <si>
    <t>8.</t>
  </si>
  <si>
    <t>Marinić d.o.o.</t>
  </si>
  <si>
    <t>9.</t>
  </si>
  <si>
    <t>GIPS-MONT obrt za uređenje interijera vl. Stipo Adžaga</t>
  </si>
  <si>
    <t>24.07.2025.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</si>
  <si>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 </t>
    </r>
  </si>
  <si>
    <t>4.</t>
  </si>
  <si>
    <t>MEDICOP -specijalna oprema d.o.o.</t>
  </si>
  <si>
    <t>25.112024.</t>
  </si>
  <si>
    <t>IZVJEŠTAJ O IZVRŠENJU FINANCIJSKOG PLANA ZAVODA ZA HITNU MEDICINU KARLOVAČKE ŽUPANIJE ZA 01.01. DO 30.06.2026. GODINE</t>
  </si>
  <si>
    <t>Plan 
2026.</t>
  </si>
  <si>
    <t>Ostvarenje
01.01. - 30.06.2025.</t>
  </si>
  <si>
    <t>Ostvarenje
01.01. - 30.06.2026.</t>
  </si>
  <si>
    <t>6382 Kapitalne pomoći temeljem prijenosa EU sredstava</t>
  </si>
  <si>
    <t>6415 Prihodi od pozitivnih tečajnih razlika i razlika zbog primjene valutne klauzule</t>
  </si>
  <si>
    <t>Ostvarenje
01.01.-30.06.2025.</t>
  </si>
  <si>
    <t>I REBALANS 
2026.</t>
  </si>
  <si>
    <t>Ostvarenje
01.01.-30.06.2026.</t>
  </si>
  <si>
    <t>43 Ostali prihodi za posebne namjene</t>
  </si>
  <si>
    <t>58 Instrumenti EU nove generacije</t>
  </si>
  <si>
    <t>71 Prihodi od prodaje ili zamjene nefinancijske imovine i naknade s naslova osiguranja</t>
  </si>
  <si>
    <t>61 Donacije</t>
  </si>
  <si>
    <t>12 Upravni odjel za društvene djelatnosti</t>
  </si>
  <si>
    <t>12-70 ZAVOD ZA HITNU MEDICINU KARLOVAČKE ŽUPANIJE</t>
  </si>
  <si>
    <t>Izvor: 58 Instrumenti EU nove generacije</t>
  </si>
  <si>
    <t>Izvor: 43 Ostali prihodi za posebne namjene</t>
  </si>
  <si>
    <t>Izvor: 71 Prihodi od prodaje ili zamjene nefinancijske imovine i naknade s naslova osiguranja</t>
  </si>
  <si>
    <t>Izvor: 61 Donacije</t>
  </si>
  <si>
    <t>JAKŠIĆ INTERIJERI obrt za uređenje vl. Sanja Mihanić Jakšić</t>
  </si>
  <si>
    <t>11.05.2026.</t>
  </si>
  <si>
    <t>02.06.2026</t>
  </si>
  <si>
    <t>C.I.A.K. AUTO d.o.o.</t>
  </si>
  <si>
    <t>11.06.2026.</t>
  </si>
  <si>
    <t>08.06.2027.</t>
  </si>
  <si>
    <t>19.06.2026</t>
  </si>
  <si>
    <t>08.05.2026.</t>
  </si>
  <si>
    <t>30.06.2026.</t>
  </si>
  <si>
    <t>29.04.2028.</t>
  </si>
  <si>
    <t>1.</t>
  </si>
  <si>
    <t>2.</t>
  </si>
  <si>
    <t>3.</t>
  </si>
  <si>
    <t>5.</t>
  </si>
  <si>
    <t>Potraživanja na dan 30.06.2026.</t>
  </si>
  <si>
    <t>Ukupne obveze na dan 30.06.2026.</t>
  </si>
  <si>
    <t>Evidencija izdanih bjanko zadužnica -Instrumenti osiguranja plaćanja</t>
  </si>
  <si>
    <t>Evidencija izdanih bjanko zadužnica</t>
  </si>
  <si>
    <t xml:space="preserve">Sudski sporovi u tijeku –evidencija potencijalnih obveza  na dan 30.06.2026.godine </t>
  </si>
  <si>
    <t>NPOO.C6.1.R1-I1.04.0220</t>
  </si>
  <si>
    <t>Ukupno uplaćena sredstva 
do 30.06.2026.</t>
  </si>
  <si>
    <t>Evidentirani prihodi  i primici 01.01. do 30.06.26.</t>
  </si>
  <si>
    <t>Evidentirani rashodi  i 
izdaci  01.01. do 30.06.26.</t>
  </si>
  <si>
    <t>Ostvarenje 01.01.-30.06.
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</si>
</sst>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9"/>
      <color rgb="FF000000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sz val="12"/>
      <color rgb="FF27324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0E68C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B8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9" fillId="0" borderId="0" applyFont="0" applyFill="0" applyBorder="0" applyAlignment="0" applyProtection="0"/>
  </cellStyleXfs>
  <cellXfs count="234">
    <xf numFmtId="0" fontId="0" fillId="0" borderId="0" xfId="0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11" fillId="2" borderId="3" xfId="0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Font="1" applyAlignment="1">
      <alignment horizontal="left" wrapText="1"/>
    </xf>
    <xf numFmtId="0" fontId="8" fillId="0" borderId="0" xfId="0" applyFont="1" applyAlignment="1">
      <alignment wrapText="1"/>
    </xf>
    <xf numFmtId="3" fontId="5" fillId="0" borderId="0" xfId="0" applyNumberFormat="1" applyFont="1" applyAlignment="1">
      <alignment horizontal="right"/>
    </xf>
    <xf numFmtId="3" fontId="6" fillId="0" borderId="3" xfId="0" applyNumberFormat="1" applyFont="1" applyBorder="1" applyAlignment="1">
      <alignment horizontal="right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" fillId="0" borderId="0" xfId="0" applyFont="1"/>
    <xf numFmtId="0" fontId="9" fillId="3" borderId="2" xfId="0" applyFont="1" applyFill="1" applyBorder="1" applyAlignment="1">
      <alignment vertical="center"/>
    </xf>
    <xf numFmtId="0" fontId="0" fillId="3" borderId="0" xfId="0" applyFill="1"/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/>
    <xf numFmtId="0" fontId="7" fillId="2" borderId="0" xfId="0" quotePrefix="1" applyFont="1" applyFill="1" applyAlignment="1">
      <alignment horizontal="left" wrapText="1"/>
    </xf>
    <xf numFmtId="0" fontId="8" fillId="2" borderId="0" xfId="0" applyFont="1" applyFill="1" applyAlignment="1">
      <alignment wrapText="1"/>
    </xf>
    <xf numFmtId="3" fontId="5" fillId="2" borderId="0" xfId="0" applyNumberFormat="1" applyFont="1" applyFill="1" applyAlignment="1">
      <alignment horizontal="right"/>
    </xf>
    <xf numFmtId="0" fontId="21" fillId="0" borderId="0" xfId="0" applyFont="1" applyAlignment="1">
      <alignment horizontal="left" indent="1"/>
    </xf>
    <xf numFmtId="0" fontId="22" fillId="0" borderId="3" xfId="0" applyFont="1" applyBorder="1" applyAlignment="1">
      <alignment horizontal="center" vertical="center" wrapText="1" indent="1"/>
    </xf>
    <xf numFmtId="0" fontId="22" fillId="0" borderId="3" xfId="0" applyFont="1" applyBorder="1" applyAlignment="1">
      <alignment horizontal="center" wrapText="1"/>
    </xf>
    <xf numFmtId="0" fontId="23" fillId="0" borderId="0" xfId="0" applyFont="1" applyAlignment="1">
      <alignment horizontal="left" indent="1"/>
    </xf>
    <xf numFmtId="0" fontId="24" fillId="0" borderId="3" xfId="0" applyFont="1" applyBorder="1" applyAlignment="1">
      <alignment horizontal="center" vertical="center" wrapText="1" indent="1"/>
    </xf>
    <xf numFmtId="0" fontId="24" fillId="0" borderId="3" xfId="0" applyFont="1" applyBorder="1" applyAlignment="1">
      <alignment horizontal="center" wrapText="1"/>
    </xf>
    <xf numFmtId="0" fontId="23" fillId="4" borderId="0" xfId="0" applyFont="1" applyFill="1" applyAlignment="1">
      <alignment horizontal="left" indent="1"/>
    </xf>
    <xf numFmtId="0" fontId="23" fillId="5" borderId="0" xfId="0" applyFont="1" applyFill="1" applyAlignment="1">
      <alignment horizontal="left" indent="1"/>
    </xf>
    <xf numFmtId="0" fontId="23" fillId="6" borderId="0" xfId="0" applyFont="1" applyFill="1" applyAlignment="1">
      <alignment horizontal="left" indent="1"/>
    </xf>
    <xf numFmtId="0" fontId="27" fillId="0" borderId="0" xfId="0" applyFont="1" applyAlignment="1">
      <alignment vertical="center" wrapText="1"/>
    </xf>
    <xf numFmtId="0" fontId="27" fillId="0" borderId="6" xfId="0" applyFont="1" applyBorder="1" applyAlignment="1">
      <alignment vertical="center" wrapText="1"/>
    </xf>
    <xf numFmtId="0" fontId="27" fillId="0" borderId="7" xfId="0" applyFont="1" applyBorder="1" applyAlignment="1">
      <alignment vertical="center" wrapText="1"/>
    </xf>
    <xf numFmtId="0" fontId="28" fillId="0" borderId="8" xfId="0" applyFont="1" applyBorder="1" applyAlignment="1">
      <alignment horizontal="left" vertical="center" wrapText="1" indent="5"/>
    </xf>
    <xf numFmtId="0" fontId="27" fillId="0" borderId="9" xfId="0" applyFont="1" applyBorder="1" applyAlignment="1">
      <alignment vertical="center" wrapText="1"/>
    </xf>
    <xf numFmtId="0" fontId="27" fillId="0" borderId="9" xfId="0" applyFont="1" applyBorder="1" applyAlignment="1">
      <alignment horizontal="right" vertical="center" wrapText="1"/>
    </xf>
    <xf numFmtId="0" fontId="28" fillId="0" borderId="0" xfId="0" applyFont="1" applyAlignment="1">
      <alignment horizontal="left" vertical="center" wrapText="1" indent="5"/>
    </xf>
    <xf numFmtId="0" fontId="27" fillId="0" borderId="0" xfId="0" applyFont="1" applyAlignment="1">
      <alignment horizontal="right" vertical="center" wrapText="1"/>
    </xf>
    <xf numFmtId="0" fontId="28" fillId="0" borderId="6" xfId="0" applyFont="1" applyBorder="1" applyAlignment="1">
      <alignment horizontal="left" vertical="center" wrapText="1" indent="2"/>
    </xf>
    <xf numFmtId="0" fontId="27" fillId="0" borderId="7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right" vertical="center" wrapText="1"/>
    </xf>
    <xf numFmtId="0" fontId="28" fillId="0" borderId="8" xfId="0" applyFont="1" applyBorder="1" applyAlignment="1">
      <alignment vertical="center" wrapText="1"/>
    </xf>
    <xf numFmtId="0" fontId="27" fillId="0" borderId="9" xfId="0" applyFont="1" applyBorder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right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right" vertical="center" wrapText="1"/>
    </xf>
    <xf numFmtId="0" fontId="30" fillId="0" borderId="0" xfId="0" applyFont="1"/>
    <xf numFmtId="0" fontId="31" fillId="0" borderId="3" xfId="0" applyFont="1" applyBorder="1" applyAlignment="1">
      <alignment horizontal="center" vertical="center" wrapText="1"/>
    </xf>
    <xf numFmtId="0" fontId="31" fillId="0" borderId="3" xfId="0" applyFont="1" applyBorder="1" applyAlignment="1" applyProtection="1">
      <alignment horizontal="center" vertical="center" wrapText="1"/>
      <protection locked="0"/>
    </xf>
    <xf numFmtId="0" fontId="29" fillId="0" borderId="3" xfId="0" applyFont="1" applyBorder="1" applyAlignment="1">
      <alignment horizontal="center" vertical="center" wrapText="1"/>
    </xf>
    <xf numFmtId="0" fontId="29" fillId="0" borderId="3" xfId="0" applyFont="1" applyBorder="1" applyAlignment="1">
      <alignment wrapText="1"/>
    </xf>
    <xf numFmtId="4" fontId="29" fillId="0" borderId="3" xfId="0" applyNumberFormat="1" applyFont="1" applyBorder="1" applyAlignment="1" applyProtection="1">
      <alignment wrapText="1"/>
      <protection locked="0"/>
    </xf>
    <xf numFmtId="4" fontId="29" fillId="0" borderId="3" xfId="0" applyNumberFormat="1" applyFont="1" applyBorder="1" applyAlignment="1">
      <alignment wrapText="1"/>
    </xf>
    <xf numFmtId="3" fontId="29" fillId="0" borderId="3" xfId="0" applyNumberFormat="1" applyFont="1" applyBorder="1" applyAlignment="1" applyProtection="1">
      <alignment wrapText="1"/>
      <protection locked="0"/>
    </xf>
    <xf numFmtId="0" fontId="31" fillId="0" borderId="3" xfId="0" applyFont="1" applyBorder="1" applyAlignment="1">
      <alignment horizontal="left" wrapText="1"/>
    </xf>
    <xf numFmtId="4" fontId="31" fillId="0" borderId="3" xfId="0" applyNumberFormat="1" applyFont="1" applyBorder="1" applyAlignment="1">
      <alignment wrapText="1"/>
    </xf>
    <xf numFmtId="3" fontId="31" fillId="0" borderId="3" xfId="0" applyNumberFormat="1" applyFont="1" applyBorder="1" applyAlignment="1">
      <alignment wrapText="1"/>
    </xf>
    <xf numFmtId="0" fontId="32" fillId="0" borderId="0" xfId="0" applyFont="1" applyAlignment="1">
      <alignment horizontal="center" vertical="center"/>
    </xf>
    <xf numFmtId="0" fontId="31" fillId="0" borderId="11" xfId="0" applyFont="1" applyBorder="1" applyAlignment="1">
      <alignment horizontal="center" vertical="center" wrapText="1"/>
    </xf>
    <xf numFmtId="0" fontId="31" fillId="0" borderId="12" xfId="0" applyFont="1" applyBorder="1" applyAlignment="1" applyProtection="1">
      <alignment horizontal="center" vertical="center" wrapText="1"/>
      <protection locked="0"/>
    </xf>
    <xf numFmtId="0" fontId="31" fillId="0" borderId="12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14" xfId="0" applyFont="1" applyBorder="1" applyAlignment="1">
      <alignment vertical="center" wrapText="1"/>
    </xf>
    <xf numFmtId="4" fontId="29" fillId="0" borderId="14" xfId="0" applyNumberFormat="1" applyFont="1" applyBorder="1" applyAlignment="1" applyProtection="1">
      <alignment horizontal="right" wrapText="1"/>
      <protection locked="0"/>
    </xf>
    <xf numFmtId="4" fontId="29" fillId="0" borderId="14" xfId="0" applyNumberFormat="1" applyFont="1" applyBorder="1" applyAlignment="1">
      <alignment horizontal="right" wrapText="1"/>
    </xf>
    <xf numFmtId="3" fontId="29" fillId="0" borderId="14" xfId="0" applyNumberFormat="1" applyFont="1" applyBorder="1" applyAlignment="1" applyProtection="1">
      <alignment horizontal="right" wrapText="1"/>
      <protection locked="0"/>
    </xf>
    <xf numFmtId="0" fontId="29" fillId="0" borderId="3" xfId="0" applyFont="1" applyBorder="1" applyAlignment="1">
      <alignment vertical="center" wrapText="1"/>
    </xf>
    <xf numFmtId="4" fontId="29" fillId="0" borderId="3" xfId="0" applyNumberFormat="1" applyFont="1" applyBorder="1" applyAlignment="1" applyProtection="1">
      <alignment horizontal="right" wrapText="1"/>
      <protection locked="0"/>
    </xf>
    <xf numFmtId="3" fontId="29" fillId="0" borderId="3" xfId="0" applyNumberFormat="1" applyFont="1" applyBorder="1" applyAlignment="1" applyProtection="1">
      <alignment horizontal="right" wrapText="1"/>
      <protection locked="0"/>
    </xf>
    <xf numFmtId="0" fontId="31" fillId="0" borderId="11" xfId="0" applyFont="1" applyBorder="1" applyAlignment="1">
      <alignment vertical="center" wrapText="1"/>
    </xf>
    <xf numFmtId="4" fontId="31" fillId="0" borderId="12" xfId="0" applyNumberFormat="1" applyFont="1" applyBorder="1" applyAlignment="1">
      <alignment horizontal="right" wrapText="1"/>
    </xf>
    <xf numFmtId="3" fontId="31" fillId="0" borderId="12" xfId="0" applyNumberFormat="1" applyFont="1" applyBorder="1" applyAlignment="1">
      <alignment horizontal="right" wrapText="1"/>
    </xf>
    <xf numFmtId="0" fontId="31" fillId="0" borderId="0" xfId="0" applyFont="1" applyAlignment="1">
      <alignment vertical="center" wrapText="1"/>
    </xf>
    <xf numFmtId="4" fontId="31" fillId="0" borderId="0" xfId="0" applyNumberFormat="1" applyFont="1" applyAlignment="1">
      <alignment horizontal="right" wrapText="1"/>
    </xf>
    <xf numFmtId="3" fontId="3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3" fontId="19" fillId="0" borderId="3" xfId="1" applyFont="1" applyBorder="1"/>
    <xf numFmtId="43" fontId="19" fillId="0" borderId="0" xfId="1" applyFont="1"/>
    <xf numFmtId="43" fontId="19" fillId="0" borderId="3" xfId="1" applyFont="1" applyFill="1" applyBorder="1"/>
    <xf numFmtId="43" fontId="19" fillId="0" borderId="3" xfId="1" applyFont="1" applyBorder="1" applyAlignment="1">
      <alignment horizontal="right"/>
    </xf>
    <xf numFmtId="0" fontId="0" fillId="0" borderId="0" xfId="0" applyAlignment="1">
      <alignment wrapText="1"/>
    </xf>
    <xf numFmtId="43" fontId="19" fillId="0" borderId="0" xfId="1" applyFont="1" applyFill="1" applyBorder="1"/>
    <xf numFmtId="0" fontId="35" fillId="0" borderId="3" xfId="0" applyFont="1" applyBorder="1" applyAlignment="1">
      <alignment vertical="center" wrapText="1"/>
    </xf>
    <xf numFmtId="0" fontId="18" fillId="6" borderId="15" xfId="0" applyFont="1" applyFill="1" applyBorder="1" applyAlignment="1">
      <alignment horizontal="left" wrapText="1" indent="1"/>
    </xf>
    <xf numFmtId="4" fontId="18" fillId="6" borderId="15" xfId="0" applyNumberFormat="1" applyFont="1" applyFill="1" applyBorder="1" applyAlignment="1">
      <alignment horizontal="right" wrapText="1" indent="1"/>
    </xf>
    <xf numFmtId="0" fontId="18" fillId="6" borderId="15" xfId="0" applyFont="1" applyFill="1" applyBorder="1" applyAlignment="1">
      <alignment horizontal="right" wrapText="1" indent="1"/>
    </xf>
    <xf numFmtId="0" fontId="18" fillId="6" borderId="3" xfId="0" applyFont="1" applyFill="1" applyBorder="1" applyAlignment="1">
      <alignment horizontal="left" wrapText="1" indent="1"/>
    </xf>
    <xf numFmtId="0" fontId="22" fillId="0" borderId="6" xfId="0" applyFont="1" applyBorder="1" applyAlignment="1">
      <alignment horizontal="center" vertical="center" wrapText="1" indent="1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 wrapText="1"/>
    </xf>
    <xf numFmtId="4" fontId="6" fillId="0" borderId="14" xfId="0" applyNumberFormat="1" applyFont="1" applyBorder="1" applyAlignment="1">
      <alignment horizontal="right"/>
    </xf>
    <xf numFmtId="4" fontId="18" fillId="6" borderId="16" xfId="0" applyNumberFormat="1" applyFont="1" applyFill="1" applyBorder="1" applyAlignment="1">
      <alignment horizontal="right" wrapText="1" indent="1"/>
    </xf>
    <xf numFmtId="4" fontId="0" fillId="0" borderId="3" xfId="0" applyNumberFormat="1" applyBorder="1"/>
    <xf numFmtId="4" fontId="27" fillId="0" borderId="9" xfId="0" applyNumberFormat="1" applyFont="1" applyBorder="1" applyAlignment="1">
      <alignment horizontal="right" vertical="center" wrapText="1"/>
    </xf>
    <xf numFmtId="0" fontId="23" fillId="6" borderId="15" xfId="0" applyFont="1" applyFill="1" applyBorder="1" applyAlignment="1">
      <alignment horizontal="left" wrapText="1" indent="1"/>
    </xf>
    <xf numFmtId="0" fontId="23" fillId="6" borderId="15" xfId="0" applyFont="1" applyFill="1" applyBorder="1" applyAlignment="1">
      <alignment horizontal="right" wrapText="1" indent="1"/>
    </xf>
    <xf numFmtId="0" fontId="24" fillId="0" borderId="4" xfId="0" applyFont="1" applyBorder="1" applyAlignment="1">
      <alignment horizontal="center" wrapText="1"/>
    </xf>
    <xf numFmtId="0" fontId="22" fillId="0" borderId="10" xfId="0" applyFont="1" applyBorder="1" applyAlignment="1">
      <alignment horizontal="center" vertical="center" wrapText="1" indent="1"/>
    </xf>
    <xf numFmtId="0" fontId="25" fillId="7" borderId="15" xfId="0" applyFont="1" applyFill="1" applyBorder="1" applyAlignment="1">
      <alignment horizontal="left" wrapText="1" indent="1"/>
    </xf>
    <xf numFmtId="4" fontId="25" fillId="7" borderId="15" xfId="0" applyNumberFormat="1" applyFont="1" applyFill="1" applyBorder="1" applyAlignment="1">
      <alignment horizontal="right" wrapText="1" indent="1"/>
    </xf>
    <xf numFmtId="0" fontId="25" fillId="7" borderId="15" xfId="0" applyFont="1" applyFill="1" applyBorder="1" applyAlignment="1">
      <alignment horizontal="right" wrapText="1" indent="1"/>
    </xf>
    <xf numFmtId="0" fontId="23" fillId="7" borderId="15" xfId="0" applyFont="1" applyFill="1" applyBorder="1" applyAlignment="1">
      <alignment horizontal="right" wrapText="1" indent="1"/>
    </xf>
    <xf numFmtId="0" fontId="23" fillId="7" borderId="15" xfId="0" applyFont="1" applyFill="1" applyBorder="1" applyAlignment="1">
      <alignment horizontal="left" wrapText="1" indent="1"/>
    </xf>
    <xf numFmtId="0" fontId="18" fillId="8" borderId="15" xfId="0" applyFont="1" applyFill="1" applyBorder="1" applyAlignment="1">
      <alignment horizontal="left" wrapText="1" indent="1"/>
    </xf>
    <xf numFmtId="4" fontId="18" fillId="8" borderId="15" xfId="0" applyNumberFormat="1" applyFont="1" applyFill="1" applyBorder="1" applyAlignment="1">
      <alignment horizontal="right" wrapText="1" indent="1"/>
    </xf>
    <xf numFmtId="0" fontId="18" fillId="8" borderId="15" xfId="0" applyFont="1" applyFill="1" applyBorder="1" applyAlignment="1">
      <alignment horizontal="right" wrapText="1" indent="1"/>
    </xf>
    <xf numFmtId="0" fontId="23" fillId="8" borderId="15" xfId="0" applyFont="1" applyFill="1" applyBorder="1" applyAlignment="1">
      <alignment horizontal="right" wrapText="1" indent="1"/>
    </xf>
    <xf numFmtId="0" fontId="23" fillId="8" borderId="0" xfId="0" applyFont="1" applyFill="1" applyAlignment="1">
      <alignment horizontal="left" indent="1"/>
    </xf>
    <xf numFmtId="0" fontId="18" fillId="5" borderId="15" xfId="0" applyFont="1" applyFill="1" applyBorder="1" applyAlignment="1">
      <alignment horizontal="left" wrapText="1" indent="1"/>
    </xf>
    <xf numFmtId="4" fontId="18" fillId="5" borderId="15" xfId="0" applyNumberFormat="1" applyFont="1" applyFill="1" applyBorder="1" applyAlignment="1">
      <alignment horizontal="right" wrapText="1" indent="1"/>
    </xf>
    <xf numFmtId="0" fontId="18" fillId="5" borderId="15" xfId="0" applyFont="1" applyFill="1" applyBorder="1" applyAlignment="1">
      <alignment horizontal="right" wrapText="1" indent="1"/>
    </xf>
    <xf numFmtId="0" fontId="23" fillId="5" borderId="15" xfId="0" applyFont="1" applyFill="1" applyBorder="1" applyAlignment="1">
      <alignment horizontal="right" wrapText="1" indent="1"/>
    </xf>
    <xf numFmtId="0" fontId="25" fillId="4" borderId="15" xfId="0" applyFont="1" applyFill="1" applyBorder="1" applyAlignment="1">
      <alignment horizontal="left" wrapText="1" indent="1"/>
    </xf>
    <xf numFmtId="4" fontId="25" fillId="4" borderId="15" xfId="0" applyNumberFormat="1" applyFont="1" applyFill="1" applyBorder="1" applyAlignment="1">
      <alignment horizontal="right" wrapText="1" indent="1"/>
    </xf>
    <xf numFmtId="0" fontId="25" fillId="4" borderId="15" xfId="0" applyFont="1" applyFill="1" applyBorder="1" applyAlignment="1">
      <alignment horizontal="right" wrapText="1" indent="1"/>
    </xf>
    <xf numFmtId="0" fontId="23" fillId="4" borderId="15" xfId="0" applyFont="1" applyFill="1" applyBorder="1" applyAlignment="1">
      <alignment horizontal="right" wrapText="1" indent="1"/>
    </xf>
    <xf numFmtId="0" fontId="23" fillId="7" borderId="0" xfId="0" applyFont="1" applyFill="1" applyAlignment="1">
      <alignment horizontal="left" indent="1"/>
    </xf>
    <xf numFmtId="0" fontId="25" fillId="5" borderId="15" xfId="0" applyFont="1" applyFill="1" applyBorder="1" applyAlignment="1">
      <alignment horizontal="left" wrapText="1" indent="1"/>
    </xf>
    <xf numFmtId="4" fontId="25" fillId="5" borderId="15" xfId="0" applyNumberFormat="1" applyFont="1" applyFill="1" applyBorder="1" applyAlignment="1">
      <alignment horizontal="right" wrapText="1" indent="1"/>
    </xf>
    <xf numFmtId="0" fontId="25" fillId="5" borderId="15" xfId="0" applyFont="1" applyFill="1" applyBorder="1" applyAlignment="1">
      <alignment horizontal="right" wrapText="1" indent="1"/>
    </xf>
    <xf numFmtId="0" fontId="23" fillId="5" borderId="15" xfId="0" applyFont="1" applyFill="1" applyBorder="1" applyAlignment="1">
      <alignment horizontal="left" wrapText="1" indent="1"/>
    </xf>
    <xf numFmtId="0" fontId="23" fillId="8" borderId="15" xfId="0" applyFont="1" applyFill="1" applyBorder="1" applyAlignment="1">
      <alignment horizontal="left" wrapText="1" indent="1"/>
    </xf>
    <xf numFmtId="43" fontId="0" fillId="0" borderId="3" xfId="1" applyFont="1" applyBorder="1"/>
    <xf numFmtId="0" fontId="27" fillId="0" borderId="8" xfId="0" applyFont="1" applyBorder="1" applyAlignment="1">
      <alignment horizontal="left" vertical="center" wrapText="1" indent="5"/>
    </xf>
    <xf numFmtId="0" fontId="23" fillId="6" borderId="3" xfId="0" applyFont="1" applyFill="1" applyBorder="1" applyAlignment="1">
      <alignment horizontal="left" wrapText="1" indent="1"/>
    </xf>
    <xf numFmtId="4" fontId="18" fillId="6" borderId="3" xfId="0" applyNumberFormat="1" applyFont="1" applyFill="1" applyBorder="1" applyAlignment="1">
      <alignment horizontal="right" wrapText="1" indent="1"/>
    </xf>
    <xf numFmtId="0" fontId="23" fillId="6" borderId="3" xfId="0" applyFont="1" applyFill="1" applyBorder="1" applyAlignment="1">
      <alignment horizontal="right" wrapText="1" indent="1"/>
    </xf>
    <xf numFmtId="0" fontId="18" fillId="6" borderId="3" xfId="0" applyFont="1" applyFill="1" applyBorder="1" applyAlignment="1">
      <alignment horizontal="right" wrapText="1" indent="1"/>
    </xf>
    <xf numFmtId="0" fontId="18" fillId="9" borderId="15" xfId="0" applyFont="1" applyFill="1" applyBorder="1" applyAlignment="1">
      <alignment horizontal="left" wrapText="1" indent="1"/>
    </xf>
    <xf numFmtId="4" fontId="18" fillId="9" borderId="15" xfId="0" applyNumberFormat="1" applyFont="1" applyFill="1" applyBorder="1" applyAlignment="1">
      <alignment horizontal="right" wrapText="1" indent="1"/>
    </xf>
    <xf numFmtId="0" fontId="23" fillId="9" borderId="15" xfId="0" applyFont="1" applyFill="1" applyBorder="1" applyAlignment="1">
      <alignment horizontal="right" wrapText="1" indent="1"/>
    </xf>
    <xf numFmtId="0" fontId="18" fillId="4" borderId="15" xfId="0" applyFont="1" applyFill="1" applyBorder="1" applyAlignment="1">
      <alignment horizontal="left" wrapText="1" indent="1"/>
    </xf>
    <xf numFmtId="4" fontId="18" fillId="4" borderId="15" xfId="0" applyNumberFormat="1" applyFont="1" applyFill="1" applyBorder="1" applyAlignment="1">
      <alignment horizontal="right" wrapText="1" indent="1"/>
    </xf>
    <xf numFmtId="0" fontId="23" fillId="9" borderId="0" xfId="0" applyFont="1" applyFill="1" applyAlignment="1">
      <alignment horizontal="left" indent="1"/>
    </xf>
    <xf numFmtId="0" fontId="37" fillId="0" borderId="0" xfId="0" applyFont="1"/>
    <xf numFmtId="2" fontId="18" fillId="6" borderId="3" xfId="0" applyNumberFormat="1" applyFont="1" applyFill="1" applyBorder="1" applyAlignment="1">
      <alignment horizontal="right" wrapText="1" indent="1"/>
    </xf>
    <xf numFmtId="0" fontId="18" fillId="0" borderId="3" xfId="0" applyFont="1" applyBorder="1" applyAlignment="1">
      <alignment horizontal="left" wrapText="1" indent="1"/>
    </xf>
    <xf numFmtId="4" fontId="18" fillId="0" borderId="3" xfId="0" applyNumberFormat="1" applyFont="1" applyBorder="1" applyAlignment="1">
      <alignment horizontal="right" wrapText="1" indent="1"/>
    </xf>
    <xf numFmtId="0" fontId="23" fillId="0" borderId="3" xfId="0" applyFont="1" applyBorder="1" applyAlignment="1">
      <alignment horizontal="right" wrapText="1" indent="1"/>
    </xf>
    <xf numFmtId="0" fontId="25" fillId="0" borderId="3" xfId="0" applyFont="1" applyBorder="1" applyAlignment="1">
      <alignment horizontal="left" wrapText="1" indent="1"/>
    </xf>
    <xf numFmtId="4" fontId="25" fillId="0" borderId="3" xfId="0" applyNumberFormat="1" applyFont="1" applyBorder="1" applyAlignment="1">
      <alignment horizontal="right" wrapText="1" indent="1"/>
    </xf>
    <xf numFmtId="0" fontId="23" fillId="0" borderId="3" xfId="0" applyFont="1" applyBorder="1" applyAlignment="1">
      <alignment horizontal="left" wrapText="1" indent="1"/>
    </xf>
    <xf numFmtId="0" fontId="25" fillId="0" borderId="3" xfId="0" applyFont="1" applyBorder="1" applyAlignment="1">
      <alignment horizontal="right" wrapText="1" indent="1"/>
    </xf>
    <xf numFmtId="4" fontId="18" fillId="6" borderId="17" xfId="0" applyNumberFormat="1" applyFont="1" applyFill="1" applyBorder="1" applyAlignment="1">
      <alignment wrapText="1"/>
    </xf>
    <xf numFmtId="4" fontId="18" fillId="9" borderId="18" xfId="0" applyNumberFormat="1" applyFont="1" applyFill="1" applyBorder="1" applyAlignment="1">
      <alignment horizontal="right" wrapText="1" indent="1"/>
    </xf>
    <xf numFmtId="2" fontId="23" fillId="9" borderId="3" xfId="0" applyNumberFormat="1" applyFont="1" applyFill="1" applyBorder="1"/>
    <xf numFmtId="4" fontId="18" fillId="4" borderId="16" xfId="0" applyNumberFormat="1" applyFont="1" applyFill="1" applyBorder="1" applyAlignment="1">
      <alignment wrapText="1"/>
    </xf>
    <xf numFmtId="4" fontId="18" fillId="8" borderId="15" xfId="0" applyNumberFormat="1" applyFont="1" applyFill="1" applyBorder="1" applyAlignment="1">
      <alignment wrapText="1"/>
    </xf>
    <xf numFmtId="4" fontId="18" fillId="5" borderId="15" xfId="0" applyNumberFormat="1" applyFont="1" applyFill="1" applyBorder="1" applyAlignment="1">
      <alignment wrapText="1"/>
    </xf>
    <xf numFmtId="0" fontId="18" fillId="6" borderId="15" xfId="0" applyFont="1" applyFill="1" applyBorder="1" applyAlignment="1">
      <alignment wrapText="1"/>
    </xf>
    <xf numFmtId="0" fontId="25" fillId="4" borderId="15" xfId="0" applyFont="1" applyFill="1" applyBorder="1" applyAlignment="1">
      <alignment wrapText="1"/>
    </xf>
    <xf numFmtId="0" fontId="25" fillId="7" borderId="15" xfId="0" applyFont="1" applyFill="1" applyBorder="1" applyAlignment="1">
      <alignment wrapText="1"/>
    </xf>
    <xf numFmtId="0" fontId="25" fillId="5" borderId="15" xfId="0" applyFont="1" applyFill="1" applyBorder="1" applyAlignment="1">
      <alignment wrapText="1"/>
    </xf>
    <xf numFmtId="4" fontId="18" fillId="6" borderId="15" xfId="0" applyNumberFormat="1" applyFont="1" applyFill="1" applyBorder="1" applyAlignment="1">
      <alignment wrapText="1"/>
    </xf>
    <xf numFmtId="4" fontId="25" fillId="4" borderId="15" xfId="0" applyNumberFormat="1" applyFont="1" applyFill="1" applyBorder="1" applyAlignment="1">
      <alignment wrapText="1"/>
    </xf>
    <xf numFmtId="4" fontId="25" fillId="7" borderId="15" xfId="0" applyNumberFormat="1" applyFont="1" applyFill="1" applyBorder="1" applyAlignment="1">
      <alignment wrapText="1"/>
    </xf>
    <xf numFmtId="4" fontId="25" fillId="5" borderId="15" xfId="0" applyNumberFormat="1" applyFont="1" applyFill="1" applyBorder="1" applyAlignment="1">
      <alignment wrapText="1"/>
    </xf>
    <xf numFmtId="2" fontId="18" fillId="6" borderId="15" xfId="0" applyNumberFormat="1" applyFont="1" applyFill="1" applyBorder="1" applyAlignment="1">
      <alignment wrapText="1"/>
    </xf>
    <xf numFmtId="0" fontId="18" fillId="8" borderId="15" xfId="0" applyFont="1" applyFill="1" applyBorder="1" applyAlignment="1">
      <alignment wrapText="1"/>
    </xf>
    <xf numFmtId="0" fontId="18" fillId="5" borderId="15" xfId="0" applyFont="1" applyFill="1" applyBorder="1" applyAlignment="1">
      <alignment wrapText="1"/>
    </xf>
    <xf numFmtId="0" fontId="5" fillId="2" borderId="0" xfId="0" applyFont="1" applyFill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17" fillId="2" borderId="5" xfId="0" applyFont="1" applyFill="1" applyBorder="1" applyAlignment="1">
      <alignment horizontal="left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1" fillId="3" borderId="1" xfId="0" quotePrefix="1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7" fillId="2" borderId="0" xfId="0" quotePrefix="1" applyFont="1" applyFill="1" applyAlignment="1">
      <alignment horizontal="left" wrapText="1"/>
    </xf>
    <xf numFmtId="0" fontId="1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0" fillId="0" borderId="5" xfId="0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34" fillId="0" borderId="1" xfId="0" applyFont="1" applyBorder="1" applyAlignment="1">
      <alignment horizontal="left" wrapText="1"/>
    </xf>
    <xf numFmtId="0" fontId="34" fillId="0" borderId="4" xfId="0" applyFont="1" applyBorder="1" applyAlignment="1">
      <alignment horizontal="left" wrapText="1"/>
    </xf>
    <xf numFmtId="0" fontId="26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0" fontId="27" fillId="0" borderId="10" xfId="0" applyFont="1" applyBorder="1" applyAlignment="1">
      <alignment vertical="center" wrapText="1"/>
    </xf>
    <xf numFmtId="0" fontId="27" fillId="0" borderId="8" xfId="0" applyFont="1" applyBorder="1" applyAlignment="1">
      <alignment vertical="center" wrapText="1"/>
    </xf>
    <xf numFmtId="0" fontId="26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&#269;unovodstvo/AppData/Local/Microsoft/Windows/INetCache/Content.Outlook/1OYNLZKD/2024-12%20HZZOTablice%20ostale%20Z.U.-I.-XII.%20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zdaci"/>
      <sheetName val="obveze"/>
      <sheetName val="potraživanja"/>
      <sheetName val="zaposlenici i imovin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33"/>
  <sheetViews>
    <sheetView tabSelected="1" workbookViewId="0">
      <selection activeCell="Q11" sqref="Q11"/>
    </sheetView>
  </sheetViews>
  <sheetFormatPr defaultRowHeight="15" x14ac:dyDescent="0.25"/>
  <cols>
    <col min="6" max="10" width="25.28515625" customWidth="1"/>
    <col min="11" max="12" width="15.7109375" customWidth="1"/>
  </cols>
  <sheetData>
    <row r="1" spans="2:12" ht="42" customHeight="1" x14ac:dyDescent="0.25">
      <c r="B1" s="191" t="s">
        <v>260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</row>
    <row r="2" spans="2:12" ht="15.75" customHeight="1" x14ac:dyDescent="0.25">
      <c r="B2" s="191" t="s">
        <v>6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</row>
    <row r="3" spans="2:12" ht="6.75" customHeight="1" x14ac:dyDescent="0.25">
      <c r="B3" s="208"/>
      <c r="C3" s="208"/>
      <c r="D3" s="208"/>
      <c r="E3" s="33"/>
      <c r="F3" s="33"/>
      <c r="G3" s="33"/>
      <c r="H3" s="33"/>
      <c r="I3" s="33"/>
      <c r="J3" s="35"/>
      <c r="K3" s="35"/>
      <c r="L3" s="34"/>
    </row>
    <row r="4" spans="2:12" ht="18" customHeight="1" x14ac:dyDescent="0.25">
      <c r="B4" s="191" t="s">
        <v>40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</row>
    <row r="5" spans="2:12" ht="18" customHeight="1" x14ac:dyDescent="0.25">
      <c r="B5" s="36"/>
      <c r="C5" s="37"/>
      <c r="D5" s="37"/>
      <c r="E5" s="37"/>
      <c r="F5" s="37"/>
      <c r="G5" s="37"/>
      <c r="H5" s="37"/>
      <c r="I5" s="37"/>
      <c r="J5" s="37"/>
      <c r="K5" s="37"/>
      <c r="L5" s="34"/>
    </row>
    <row r="6" spans="2:12" x14ac:dyDescent="0.25">
      <c r="B6" s="202" t="s">
        <v>41</v>
      </c>
      <c r="C6" s="202"/>
      <c r="D6" s="202"/>
      <c r="E6" s="202"/>
      <c r="F6" s="202"/>
      <c r="G6" s="38"/>
      <c r="H6" s="38"/>
      <c r="I6" s="38"/>
      <c r="J6" s="38"/>
      <c r="K6" s="39"/>
      <c r="L6" s="34"/>
    </row>
    <row r="7" spans="2:12" ht="25.5" x14ac:dyDescent="0.25">
      <c r="B7" s="203" t="s">
        <v>2</v>
      </c>
      <c r="C7" s="204"/>
      <c r="D7" s="204"/>
      <c r="E7" s="204"/>
      <c r="F7" s="205"/>
      <c r="G7" s="32" t="s">
        <v>262</v>
      </c>
      <c r="H7" s="31" t="s">
        <v>261</v>
      </c>
      <c r="I7" s="32" t="s">
        <v>267</v>
      </c>
      <c r="J7" s="32" t="s">
        <v>263</v>
      </c>
      <c r="K7" s="1" t="s">
        <v>10</v>
      </c>
      <c r="L7" s="1" t="s">
        <v>32</v>
      </c>
    </row>
    <row r="8" spans="2:12" s="22" customFormat="1" ht="11.25" x14ac:dyDescent="0.2">
      <c r="B8" s="196">
        <v>1</v>
      </c>
      <c r="C8" s="196"/>
      <c r="D8" s="196"/>
      <c r="E8" s="196"/>
      <c r="F8" s="197"/>
      <c r="G8" s="21">
        <v>2</v>
      </c>
      <c r="H8" s="20"/>
      <c r="I8" s="20">
        <v>4</v>
      </c>
      <c r="J8" s="20">
        <v>5</v>
      </c>
      <c r="K8" s="20" t="s">
        <v>12</v>
      </c>
      <c r="L8" s="20" t="s">
        <v>13</v>
      </c>
    </row>
    <row r="9" spans="2:12" x14ac:dyDescent="0.25">
      <c r="B9" s="198" t="s">
        <v>0</v>
      </c>
      <c r="C9" s="199"/>
      <c r="D9" s="199"/>
      <c r="E9" s="199"/>
      <c r="F9" s="200"/>
      <c r="G9" s="118">
        <f>G10+G11</f>
        <v>5414218.0800000001</v>
      </c>
      <c r="H9" s="118">
        <f>H10+H11</f>
        <v>13058121</v>
      </c>
      <c r="I9" s="118">
        <f>I10+I11</f>
        <v>13036665.880000001</v>
      </c>
      <c r="J9" s="118">
        <f>J10+J11</f>
        <v>5901451.3099999996</v>
      </c>
      <c r="K9" s="118">
        <f>(J9/G9*100)</f>
        <v>108.99914304892573</v>
      </c>
      <c r="L9" s="118">
        <f>IFERROR(J9/I9*100,0)</f>
        <v>45.268102782733891</v>
      </c>
    </row>
    <row r="10" spans="2:12" x14ac:dyDescent="0.25">
      <c r="B10" s="201" t="s">
        <v>33</v>
      </c>
      <c r="C10" s="193"/>
      <c r="D10" s="193"/>
      <c r="E10" s="193"/>
      <c r="F10" s="195"/>
      <c r="G10" s="123">
        <v>5408038.0800000001</v>
      </c>
      <c r="H10" s="123">
        <v>13042051</v>
      </c>
      <c r="I10" s="123">
        <v>13020595.880000001</v>
      </c>
      <c r="J10" s="123">
        <v>5901451.3099999996</v>
      </c>
      <c r="K10" s="118">
        <f>IFERROR(J10/G10*100,0)</f>
        <v>109.12370110382061</v>
      </c>
      <c r="L10" s="118">
        <f t="shared" ref="L10:L11" si="0">IFERROR(J10/I10*100,0)</f>
        <v>45.32397260761924</v>
      </c>
    </row>
    <row r="11" spans="2:12" x14ac:dyDescent="0.25">
      <c r="B11" s="194" t="s">
        <v>38</v>
      </c>
      <c r="C11" s="195"/>
      <c r="D11" s="195"/>
      <c r="E11" s="195"/>
      <c r="F11" s="195"/>
      <c r="G11" s="121">
        <v>6180</v>
      </c>
      <c r="H11" s="122">
        <v>16070</v>
      </c>
      <c r="I11" s="122">
        <v>16070</v>
      </c>
      <c r="J11" s="121">
        <v>0</v>
      </c>
      <c r="K11" s="118">
        <f t="shared" ref="K11:K14" si="1">IFERROR(J11/G11*100,0)</f>
        <v>0</v>
      </c>
      <c r="L11" s="118">
        <f t="shared" si="0"/>
        <v>0</v>
      </c>
    </row>
    <row r="12" spans="2:12" x14ac:dyDescent="0.25">
      <c r="B12" s="17" t="s">
        <v>1</v>
      </c>
      <c r="C12" s="29"/>
      <c r="D12" s="29"/>
      <c r="E12" s="29"/>
      <c r="F12" s="29"/>
      <c r="G12" s="118">
        <f>G13+G14</f>
        <v>5243507.24</v>
      </c>
      <c r="H12" s="118">
        <f>H13+H14</f>
        <v>13058121</v>
      </c>
      <c r="I12" s="118">
        <f>I13+I14</f>
        <v>13628957.609999999</v>
      </c>
      <c r="J12" s="118">
        <f>J13+J14</f>
        <v>6201579.1200000001</v>
      </c>
      <c r="K12" s="118">
        <f t="shared" si="1"/>
        <v>118.27158495541622</v>
      </c>
      <c r="L12" s="118">
        <f>IFERROR(J12/I12*100,0)</f>
        <v>45.502959928862822</v>
      </c>
    </row>
    <row r="13" spans="2:12" x14ac:dyDescent="0.25">
      <c r="B13" s="192" t="s">
        <v>34</v>
      </c>
      <c r="C13" s="193"/>
      <c r="D13" s="193"/>
      <c r="E13" s="193"/>
      <c r="F13" s="193"/>
      <c r="G13" s="119">
        <v>5203605.6100000003</v>
      </c>
      <c r="H13" s="119">
        <v>11735518</v>
      </c>
      <c r="I13" s="119">
        <v>11983318</v>
      </c>
      <c r="J13" s="119">
        <v>5648938.5</v>
      </c>
      <c r="K13" s="118">
        <f t="shared" si="1"/>
        <v>108.55815992557514</v>
      </c>
      <c r="L13" s="118">
        <f>IFERROR(J13/I13*100,0)</f>
        <v>47.140019984448379</v>
      </c>
    </row>
    <row r="14" spans="2:12" x14ac:dyDescent="0.25">
      <c r="B14" s="194" t="s">
        <v>35</v>
      </c>
      <c r="C14" s="195"/>
      <c r="D14" s="195"/>
      <c r="E14" s="195"/>
      <c r="F14" s="195"/>
      <c r="G14" s="119">
        <v>39901.629999999997</v>
      </c>
      <c r="H14" s="119">
        <v>1322603</v>
      </c>
      <c r="I14" s="119">
        <v>1645639.61</v>
      </c>
      <c r="J14" s="119">
        <v>552640.62</v>
      </c>
      <c r="K14" s="118">
        <f t="shared" si="1"/>
        <v>1385.0076300141122</v>
      </c>
      <c r="L14" s="118">
        <f>IFERROR(J14/I14*100,0)</f>
        <v>33.582117046878814</v>
      </c>
    </row>
    <row r="15" spans="2:12" x14ac:dyDescent="0.25">
      <c r="B15" s="207" t="s">
        <v>42</v>
      </c>
      <c r="C15" s="199"/>
      <c r="D15" s="199"/>
      <c r="E15" s="199"/>
      <c r="F15" s="199"/>
      <c r="G15" s="118">
        <f>G9-G12</f>
        <v>170710.83999999985</v>
      </c>
      <c r="H15" s="118">
        <f>H9-H12</f>
        <v>0</v>
      </c>
      <c r="I15" s="120">
        <f>I9-I12</f>
        <v>-592291.72999999858</v>
      </c>
      <c r="J15" s="120">
        <f>J9-J12</f>
        <v>-300127.81000000052</v>
      </c>
      <c r="K15" s="118">
        <f>IFERROR(J15/G15*100,0)</f>
        <v>-175.81063393513895</v>
      </c>
      <c r="L15" s="118">
        <f>IFERROR(J15/I15*100,0)</f>
        <v>50.672294546473104</v>
      </c>
    </row>
    <row r="16" spans="2:12" ht="18" x14ac:dyDescent="0.25">
      <c r="B16" s="33"/>
      <c r="C16" s="40"/>
      <c r="D16" s="40"/>
      <c r="E16" s="40"/>
      <c r="F16" s="40"/>
      <c r="G16" s="40"/>
      <c r="H16" s="40"/>
      <c r="I16" s="41"/>
      <c r="J16" s="41"/>
      <c r="K16" s="41"/>
      <c r="L16" s="41"/>
    </row>
    <row r="17" spans="1:43" ht="18" customHeight="1" x14ac:dyDescent="0.25">
      <c r="B17" s="202" t="s">
        <v>43</v>
      </c>
      <c r="C17" s="202"/>
      <c r="D17" s="202"/>
      <c r="E17" s="202"/>
      <c r="F17" s="202"/>
      <c r="G17" s="40"/>
      <c r="H17" s="40"/>
      <c r="I17" s="41"/>
      <c r="J17" s="41"/>
      <c r="K17" s="41"/>
      <c r="L17" s="41"/>
    </row>
    <row r="18" spans="1:43" ht="25.5" x14ac:dyDescent="0.25">
      <c r="B18" s="203" t="s">
        <v>2</v>
      </c>
      <c r="C18" s="204"/>
      <c r="D18" s="204"/>
      <c r="E18" s="204"/>
      <c r="F18" s="205"/>
      <c r="G18" s="32" t="s">
        <v>266</v>
      </c>
      <c r="H18" s="31" t="s">
        <v>261</v>
      </c>
      <c r="I18" s="32" t="s">
        <v>267</v>
      </c>
      <c r="J18" s="32" t="s">
        <v>268</v>
      </c>
      <c r="K18" s="1" t="s">
        <v>10</v>
      </c>
      <c r="L18" s="1" t="s">
        <v>32</v>
      </c>
    </row>
    <row r="19" spans="1:43" s="22" customFormat="1" x14ac:dyDescent="0.25">
      <c r="B19" s="196">
        <v>1</v>
      </c>
      <c r="C19" s="196"/>
      <c r="D19" s="196"/>
      <c r="E19" s="196"/>
      <c r="F19" s="197"/>
      <c r="G19" s="21">
        <v>2</v>
      </c>
      <c r="H19" s="20">
        <v>3</v>
      </c>
      <c r="I19" s="20">
        <v>4</v>
      </c>
      <c r="J19" s="20">
        <v>5</v>
      </c>
      <c r="K19" s="20" t="s">
        <v>12</v>
      </c>
      <c r="L19" s="20" t="s">
        <v>13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 ht="15.75" customHeight="1" x14ac:dyDescent="0.25">
      <c r="A20" s="22"/>
      <c r="B20" s="201" t="s">
        <v>36</v>
      </c>
      <c r="C20" s="212"/>
      <c r="D20" s="212"/>
      <c r="E20" s="212"/>
      <c r="F20" s="213"/>
      <c r="G20" s="16"/>
      <c r="H20" s="16"/>
      <c r="I20" s="16"/>
      <c r="J20" s="16"/>
      <c r="K20" s="16"/>
      <c r="L20" s="16"/>
    </row>
    <row r="21" spans="1:43" x14ac:dyDescent="0.25">
      <c r="A21" s="22"/>
      <c r="B21" s="201" t="s">
        <v>37</v>
      </c>
      <c r="C21" s="193"/>
      <c r="D21" s="193"/>
      <c r="E21" s="193"/>
      <c r="F21" s="193"/>
      <c r="G21" s="16"/>
      <c r="H21" s="16"/>
      <c r="I21" s="16"/>
      <c r="J21" s="16"/>
      <c r="K21" s="16"/>
      <c r="L21" s="16"/>
    </row>
    <row r="22" spans="1:43" s="30" customFormat="1" ht="15" customHeight="1" x14ac:dyDescent="0.25">
      <c r="A22" s="22"/>
      <c r="B22" s="209" t="s">
        <v>39</v>
      </c>
      <c r="C22" s="210"/>
      <c r="D22" s="210"/>
      <c r="E22" s="210"/>
      <c r="F22" s="211"/>
      <c r="G22" s="118">
        <v>170710.84</v>
      </c>
      <c r="H22" s="118">
        <f>H15</f>
        <v>0</v>
      </c>
      <c r="I22" s="118">
        <f>I15</f>
        <v>-592291.72999999858</v>
      </c>
      <c r="J22" s="118">
        <f>J15</f>
        <v>-300127.81000000052</v>
      </c>
      <c r="K22" s="118">
        <f>(J22/G22*100)</f>
        <v>-175.81063393513881</v>
      </c>
      <c r="L22" s="118">
        <f>J22/I22*100</f>
        <v>50.672294546473104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</row>
    <row r="23" spans="1:43" s="30" customFormat="1" ht="15" customHeight="1" x14ac:dyDescent="0.25">
      <c r="A23" s="22"/>
      <c r="B23" s="209" t="s">
        <v>44</v>
      </c>
      <c r="C23" s="210"/>
      <c r="D23" s="210"/>
      <c r="E23" s="210"/>
      <c r="F23" s="211"/>
      <c r="G23" s="118">
        <v>261772.13</v>
      </c>
      <c r="H23" s="118">
        <v>0</v>
      </c>
      <c r="I23" s="118">
        <v>592291.73</v>
      </c>
      <c r="J23" s="118">
        <v>592291.73</v>
      </c>
      <c r="K23" s="118">
        <f>IFERROR(J23/G23*100,0)</f>
        <v>226.26233357997276</v>
      </c>
      <c r="L23" s="118">
        <f>IFERROR(J23/I23*100,0)</f>
        <v>100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x14ac:dyDescent="0.25">
      <c r="A24" s="22"/>
      <c r="B24" s="207" t="s">
        <v>45</v>
      </c>
      <c r="C24" s="199"/>
      <c r="D24" s="199"/>
      <c r="E24" s="199"/>
      <c r="F24" s="199"/>
      <c r="G24" s="118">
        <f>G22+G23</f>
        <v>432482.97</v>
      </c>
      <c r="H24" s="118">
        <v>0</v>
      </c>
      <c r="I24" s="118">
        <v>0</v>
      </c>
      <c r="J24" s="118">
        <f>J22+J23</f>
        <v>292163.91999999946</v>
      </c>
      <c r="K24" s="118">
        <f>IFERROR(J24/G24*100,0)</f>
        <v>67.555011472474732</v>
      </c>
      <c r="L24" s="118">
        <f>IFERROR(J24/I24*100,0)</f>
        <v>0</v>
      </c>
    </row>
    <row r="25" spans="1:43" ht="15.75" x14ac:dyDescent="0.25">
      <c r="B25" s="42"/>
      <c r="C25" s="43"/>
      <c r="D25" s="43"/>
      <c r="E25" s="43"/>
      <c r="F25" s="43"/>
      <c r="G25" s="44"/>
      <c r="H25" s="44"/>
      <c r="I25" s="44"/>
      <c r="J25" s="44"/>
      <c r="K25" s="44"/>
      <c r="L25" s="34"/>
    </row>
    <row r="26" spans="1:43" ht="15.75" x14ac:dyDescent="0.25">
      <c r="B26" s="214"/>
      <c r="C26" s="214"/>
      <c r="D26" s="214"/>
      <c r="E26" s="214"/>
      <c r="F26" s="214"/>
      <c r="G26" s="214"/>
      <c r="H26" s="214"/>
      <c r="I26" s="214"/>
      <c r="J26" s="214"/>
      <c r="K26" s="214"/>
      <c r="L26" s="214"/>
    </row>
    <row r="27" spans="1:43" ht="15.75" x14ac:dyDescent="0.25">
      <c r="B27" s="13"/>
      <c r="C27" s="14"/>
      <c r="D27" s="14"/>
      <c r="E27" s="14"/>
      <c r="F27" s="14"/>
      <c r="G27" s="15"/>
      <c r="H27" s="15"/>
      <c r="I27" s="15"/>
      <c r="J27" s="15"/>
      <c r="K27" s="15"/>
    </row>
    <row r="28" spans="1:43" ht="15" customHeight="1" x14ac:dyDescent="0.25"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</row>
    <row r="29" spans="1:43" x14ac:dyDescent="0.25"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5"/>
    </row>
    <row r="30" spans="1:43" ht="15" customHeight="1" x14ac:dyDescent="0.25">
      <c r="B30" s="215"/>
      <c r="C30" s="215"/>
      <c r="D30" s="215"/>
      <c r="E30" s="215"/>
      <c r="F30" s="215"/>
      <c r="G30" s="215"/>
      <c r="H30" s="215"/>
      <c r="I30" s="215"/>
      <c r="J30" s="215"/>
      <c r="K30" s="215"/>
      <c r="L30" s="215"/>
    </row>
    <row r="31" spans="1:43" ht="36.75" customHeight="1" x14ac:dyDescent="0.25">
      <c r="B31" s="215"/>
      <c r="C31" s="215"/>
      <c r="D31" s="215"/>
      <c r="E31" s="215"/>
      <c r="F31" s="215"/>
      <c r="G31" s="215"/>
      <c r="H31" s="215"/>
      <c r="I31" s="215"/>
      <c r="J31" s="215"/>
      <c r="K31" s="215"/>
      <c r="L31" s="215"/>
    </row>
    <row r="32" spans="1:43" ht="15" customHeight="1" x14ac:dyDescent="0.25">
      <c r="B32" s="206"/>
      <c r="C32" s="206"/>
      <c r="D32" s="206"/>
      <c r="E32" s="206"/>
      <c r="F32" s="206"/>
      <c r="G32" s="206"/>
      <c r="H32" s="206"/>
      <c r="I32" s="206"/>
      <c r="J32" s="206"/>
      <c r="K32" s="206"/>
      <c r="L32" s="206"/>
    </row>
    <row r="33" spans="2:12" x14ac:dyDescent="0.25"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</row>
  </sheetData>
  <mergeCells count="26">
    <mergeCell ref="B32:L33"/>
    <mergeCell ref="B15:F15"/>
    <mergeCell ref="B24:F24"/>
    <mergeCell ref="B3:D3"/>
    <mergeCell ref="B23:F23"/>
    <mergeCell ref="B18:F18"/>
    <mergeCell ref="B19:F19"/>
    <mergeCell ref="B21:F21"/>
    <mergeCell ref="B22:F22"/>
    <mergeCell ref="B20:F20"/>
    <mergeCell ref="B26:L26"/>
    <mergeCell ref="B29:L29"/>
    <mergeCell ref="B28:L28"/>
    <mergeCell ref="B30:L31"/>
    <mergeCell ref="B17:F17"/>
    <mergeCell ref="B1:L1"/>
    <mergeCell ref="B2:L2"/>
    <mergeCell ref="B4:L4"/>
    <mergeCell ref="B13:F13"/>
    <mergeCell ref="B14:F14"/>
    <mergeCell ref="B8:F8"/>
    <mergeCell ref="B9:F9"/>
    <mergeCell ref="B10:F10"/>
    <mergeCell ref="B6:F6"/>
    <mergeCell ref="B7:F7"/>
    <mergeCell ref="B11:F11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104"/>
  <sheetViews>
    <sheetView workbookViewId="0">
      <selection activeCell="P16" sqref="P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5.42578125" bestFit="1" customWidth="1"/>
    <col min="5" max="5" width="5.42578125" customWidth="1"/>
    <col min="6" max="6" width="44.7109375" customWidth="1"/>
    <col min="7" max="7" width="14.85546875" customWidth="1"/>
    <col min="8" max="8" width="13.85546875" customWidth="1"/>
    <col min="9" max="9" width="15" customWidth="1"/>
    <col min="10" max="10" width="16.5703125" customWidth="1"/>
    <col min="11" max="11" width="13.5703125" customWidth="1"/>
    <col min="12" max="12" width="10.140625" customWidth="1"/>
  </cols>
  <sheetData>
    <row r="1" spans="2:12" ht="18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</row>
    <row r="2" spans="2:12" ht="15.75" customHeight="1" x14ac:dyDescent="0.25">
      <c r="B2" s="216" t="s">
        <v>6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</row>
    <row r="3" spans="2:12" ht="18" x14ac:dyDescent="0.25">
      <c r="B3" s="2"/>
      <c r="C3" s="2"/>
      <c r="D3" s="2"/>
      <c r="E3" s="2"/>
      <c r="F3" s="2"/>
      <c r="G3" s="2"/>
      <c r="H3" s="2"/>
      <c r="I3" s="2"/>
      <c r="J3" s="3"/>
      <c r="K3" s="3"/>
    </row>
    <row r="4" spans="2:12" ht="18" customHeight="1" x14ac:dyDescent="0.25">
      <c r="B4" s="216" t="s">
        <v>46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2:12" ht="18" x14ac:dyDescent="0.25">
      <c r="B5" s="2"/>
      <c r="C5" s="2"/>
      <c r="D5" s="2"/>
      <c r="E5" s="2"/>
      <c r="F5" s="2"/>
      <c r="G5" s="2"/>
      <c r="H5" s="2"/>
      <c r="I5" s="2"/>
      <c r="J5" s="3"/>
      <c r="K5" s="3"/>
    </row>
    <row r="6" spans="2:12" ht="15.75" customHeight="1" x14ac:dyDescent="0.25">
      <c r="B6" s="216" t="s">
        <v>11</v>
      </c>
      <c r="C6" s="216"/>
      <c r="D6" s="216"/>
      <c r="E6" s="216"/>
      <c r="F6" s="216"/>
      <c r="G6" s="216"/>
      <c r="H6" s="216"/>
      <c r="I6" s="216"/>
      <c r="J6" s="216"/>
      <c r="K6" s="216"/>
      <c r="L6" s="216"/>
    </row>
    <row r="7" spans="2:12" ht="18" x14ac:dyDescent="0.25">
      <c r="B7" s="2"/>
      <c r="C7" s="2"/>
      <c r="D7" s="2"/>
      <c r="E7" s="2"/>
      <c r="F7" s="2"/>
      <c r="G7" s="2"/>
      <c r="H7" s="2"/>
      <c r="I7" s="2"/>
      <c r="J7" s="3"/>
      <c r="K7" s="3"/>
    </row>
    <row r="8" spans="2:12" ht="39" x14ac:dyDescent="0.25">
      <c r="F8" s="46" t="s">
        <v>49</v>
      </c>
      <c r="G8" s="47" t="s">
        <v>266</v>
      </c>
      <c r="H8" s="47" t="s">
        <v>261</v>
      </c>
      <c r="I8" s="47" t="s">
        <v>267</v>
      </c>
      <c r="J8" s="47" t="s">
        <v>268</v>
      </c>
      <c r="K8" s="46" t="s">
        <v>50</v>
      </c>
      <c r="L8" s="46" t="s">
        <v>51</v>
      </c>
    </row>
    <row r="9" spans="2:12" x14ac:dyDescent="0.25">
      <c r="F9" s="49">
        <v>1</v>
      </c>
      <c r="G9" s="50">
        <v>2</v>
      </c>
      <c r="H9" s="50">
        <v>3</v>
      </c>
      <c r="I9" s="50">
        <v>4</v>
      </c>
      <c r="J9" s="50">
        <v>5</v>
      </c>
      <c r="K9" s="49">
        <v>6</v>
      </c>
      <c r="L9" s="49">
        <v>7</v>
      </c>
    </row>
    <row r="10" spans="2:12" x14ac:dyDescent="0.25">
      <c r="F10" s="116" t="s">
        <v>202</v>
      </c>
      <c r="G10" s="116"/>
      <c r="H10" s="116"/>
      <c r="I10" s="116"/>
      <c r="J10" s="116"/>
      <c r="K10" s="116"/>
      <c r="L10" s="155"/>
    </row>
    <row r="11" spans="2:12" x14ac:dyDescent="0.25">
      <c r="F11" s="116" t="s">
        <v>203</v>
      </c>
      <c r="G11" s="156">
        <v>5408038.0800000001</v>
      </c>
      <c r="H11" s="156">
        <v>13042051</v>
      </c>
      <c r="I11" s="156">
        <v>13020595.880000001</v>
      </c>
      <c r="J11" s="156">
        <v>5901451.3099999996</v>
      </c>
      <c r="K11" s="166">
        <f>J11/G11*100</f>
        <v>109.12370110382061</v>
      </c>
      <c r="L11" s="157">
        <v>45.32</v>
      </c>
    </row>
    <row r="12" spans="2:12" ht="26.25" x14ac:dyDescent="0.25">
      <c r="F12" s="116" t="s">
        <v>204</v>
      </c>
      <c r="G12" s="156">
        <v>21997.64</v>
      </c>
      <c r="H12" s="156">
        <v>500442</v>
      </c>
      <c r="I12" s="156">
        <v>347630.13</v>
      </c>
      <c r="J12" s="156">
        <v>67533.710000000006</v>
      </c>
      <c r="K12" s="166">
        <f t="shared" ref="K12:K75" si="0">J12/G12*100</f>
        <v>307.00434228399047</v>
      </c>
      <c r="L12" s="157">
        <v>19.43</v>
      </c>
    </row>
    <row r="13" spans="2:12" x14ac:dyDescent="0.25">
      <c r="F13" s="116" t="s">
        <v>205</v>
      </c>
      <c r="G13" s="156">
        <v>21997.64</v>
      </c>
      <c r="H13" s="116"/>
      <c r="I13" s="116"/>
      <c r="J13" s="156">
        <v>67533.710000000006</v>
      </c>
      <c r="K13" s="166">
        <f t="shared" si="0"/>
        <v>307.00434228399047</v>
      </c>
      <c r="L13" s="155"/>
    </row>
    <row r="14" spans="2:12" ht="26.25" x14ac:dyDescent="0.25">
      <c r="F14" s="116" t="s">
        <v>206</v>
      </c>
      <c r="G14" s="156">
        <v>21997.64</v>
      </c>
      <c r="H14" s="116"/>
      <c r="I14" s="116"/>
      <c r="J14" s="156">
        <v>4860.13</v>
      </c>
      <c r="K14" s="166">
        <f t="shared" si="0"/>
        <v>22.093870069698387</v>
      </c>
      <c r="L14" s="155"/>
    </row>
    <row r="15" spans="2:12" ht="26.25" x14ac:dyDescent="0.25">
      <c r="F15" s="116" t="s">
        <v>264</v>
      </c>
      <c r="G15" s="116"/>
      <c r="H15" s="116"/>
      <c r="I15" s="116"/>
      <c r="J15" s="156">
        <v>62673.58</v>
      </c>
      <c r="K15" s="166"/>
      <c r="L15" s="155"/>
    </row>
    <row r="16" spans="2:12" x14ac:dyDescent="0.25">
      <c r="F16" s="116" t="s">
        <v>207</v>
      </c>
      <c r="G16" s="158">
        <v>239.55</v>
      </c>
      <c r="H16" s="116"/>
      <c r="I16" s="156">
        <v>1000</v>
      </c>
      <c r="J16" s="158">
        <v>297.17</v>
      </c>
      <c r="K16" s="166">
        <f t="shared" si="0"/>
        <v>124.05343352118557</v>
      </c>
      <c r="L16" s="157">
        <v>29.72</v>
      </c>
    </row>
    <row r="17" spans="6:12" x14ac:dyDescent="0.25">
      <c r="F17" s="116" t="s">
        <v>208</v>
      </c>
      <c r="G17" s="158">
        <v>239.55</v>
      </c>
      <c r="H17" s="116"/>
      <c r="I17" s="116"/>
      <c r="J17" s="158">
        <v>297.17</v>
      </c>
      <c r="K17" s="166">
        <f t="shared" si="0"/>
        <v>124.05343352118557</v>
      </c>
      <c r="L17" s="155"/>
    </row>
    <row r="18" spans="6:12" ht="26.25" x14ac:dyDescent="0.25">
      <c r="F18" s="116" t="s">
        <v>209</v>
      </c>
      <c r="G18" s="158">
        <v>239.55</v>
      </c>
      <c r="H18" s="116"/>
      <c r="I18" s="116"/>
      <c r="J18" s="158">
        <v>297.01</v>
      </c>
      <c r="K18" s="166">
        <f t="shared" si="0"/>
        <v>123.9866416197036</v>
      </c>
      <c r="L18" s="155"/>
    </row>
    <row r="19" spans="6:12" ht="26.25" x14ac:dyDescent="0.25">
      <c r="F19" s="116" t="s">
        <v>265</v>
      </c>
      <c r="G19" s="116"/>
      <c r="H19" s="116"/>
      <c r="I19" s="116"/>
      <c r="J19" s="158">
        <v>0.16</v>
      </c>
      <c r="K19" s="166"/>
      <c r="L19" s="155"/>
    </row>
    <row r="20" spans="6:12" ht="26.25" x14ac:dyDescent="0.25">
      <c r="F20" s="116" t="s">
        <v>210</v>
      </c>
      <c r="G20" s="156">
        <v>8787.59</v>
      </c>
      <c r="H20" s="156">
        <v>48610</v>
      </c>
      <c r="I20" s="156">
        <v>48610</v>
      </c>
      <c r="J20" s="156">
        <v>58831.85</v>
      </c>
      <c r="K20" s="166">
        <f t="shared" si="0"/>
        <v>669.48788006723112</v>
      </c>
      <c r="L20" s="157">
        <v>121.03</v>
      </c>
    </row>
    <row r="21" spans="6:12" x14ac:dyDescent="0.25">
      <c r="F21" s="116" t="s">
        <v>211</v>
      </c>
      <c r="G21" s="156">
        <v>8787.59</v>
      </c>
      <c r="H21" s="116"/>
      <c r="I21" s="116"/>
      <c r="J21" s="156">
        <v>58831.85</v>
      </c>
      <c r="K21" s="166">
        <f t="shared" si="0"/>
        <v>669.48788006723112</v>
      </c>
      <c r="L21" s="155"/>
    </row>
    <row r="22" spans="6:12" x14ac:dyDescent="0.25">
      <c r="F22" s="116" t="s">
        <v>212</v>
      </c>
      <c r="G22" s="156">
        <v>8787.59</v>
      </c>
      <c r="H22" s="116"/>
      <c r="I22" s="116"/>
      <c r="J22" s="156">
        <v>58831.85</v>
      </c>
      <c r="K22" s="166">
        <f t="shared" si="0"/>
        <v>669.48788006723112</v>
      </c>
      <c r="L22" s="155"/>
    </row>
    <row r="23" spans="6:12" ht="39" x14ac:dyDescent="0.25">
      <c r="F23" s="116" t="s">
        <v>213</v>
      </c>
      <c r="G23" s="156">
        <v>21661</v>
      </c>
      <c r="H23" s="156">
        <v>308360</v>
      </c>
      <c r="I23" s="156">
        <v>309960</v>
      </c>
      <c r="J23" s="156">
        <v>24338.89</v>
      </c>
      <c r="K23" s="166">
        <f t="shared" si="0"/>
        <v>112.36272563593555</v>
      </c>
      <c r="L23" s="157">
        <v>7.85</v>
      </c>
    </row>
    <row r="24" spans="6:12" ht="26.25" x14ac:dyDescent="0.25">
      <c r="F24" s="116" t="s">
        <v>214</v>
      </c>
      <c r="G24" s="156">
        <v>21661</v>
      </c>
      <c r="H24" s="116"/>
      <c r="I24" s="116"/>
      <c r="J24" s="156">
        <v>24338.89</v>
      </c>
      <c r="K24" s="166">
        <f t="shared" si="0"/>
        <v>112.36272563593555</v>
      </c>
      <c r="L24" s="155"/>
    </row>
    <row r="25" spans="6:12" x14ac:dyDescent="0.25">
      <c r="F25" s="116" t="s">
        <v>215</v>
      </c>
      <c r="G25" s="156">
        <v>21661</v>
      </c>
      <c r="H25" s="116"/>
      <c r="I25" s="116"/>
      <c r="J25" s="156">
        <v>24338.89</v>
      </c>
      <c r="K25" s="166">
        <f t="shared" si="0"/>
        <v>112.36272563593555</v>
      </c>
      <c r="L25" s="155"/>
    </row>
    <row r="26" spans="6:12" ht="26.25" x14ac:dyDescent="0.25">
      <c r="F26" s="116" t="s">
        <v>216</v>
      </c>
      <c r="G26" s="156">
        <v>5355352.3</v>
      </c>
      <c r="H26" s="156">
        <v>12184639</v>
      </c>
      <c r="I26" s="156">
        <v>12312395.75</v>
      </c>
      <c r="J26" s="156">
        <v>5750449.6900000004</v>
      </c>
      <c r="K26" s="166">
        <f t="shared" si="0"/>
        <v>107.37761715508427</v>
      </c>
      <c r="L26" s="157">
        <v>46.7</v>
      </c>
    </row>
    <row r="27" spans="6:12" ht="39" x14ac:dyDescent="0.25">
      <c r="F27" s="116" t="s">
        <v>217</v>
      </c>
      <c r="G27" s="156">
        <v>151069.12</v>
      </c>
      <c r="H27" s="116"/>
      <c r="I27" s="116"/>
      <c r="J27" s="156">
        <v>293231.99</v>
      </c>
      <c r="K27" s="166">
        <f t="shared" si="0"/>
        <v>194.10451983833624</v>
      </c>
      <c r="L27" s="155"/>
    </row>
    <row r="28" spans="6:12" ht="26.25" x14ac:dyDescent="0.25">
      <c r="F28" s="116" t="s">
        <v>218</v>
      </c>
      <c r="G28" s="156">
        <v>151069.12</v>
      </c>
      <c r="H28" s="116"/>
      <c r="I28" s="116"/>
      <c r="J28" s="156">
        <v>161981.99</v>
      </c>
      <c r="K28" s="166">
        <f t="shared" si="0"/>
        <v>107.2237595611863</v>
      </c>
      <c r="L28" s="155"/>
    </row>
    <row r="29" spans="6:12" ht="39" x14ac:dyDescent="0.25">
      <c r="F29" s="116" t="s">
        <v>219</v>
      </c>
      <c r="G29" s="116"/>
      <c r="H29" s="116"/>
      <c r="I29" s="116"/>
      <c r="J29" s="156">
        <v>131250</v>
      </c>
      <c r="K29" s="166"/>
      <c r="L29" s="155"/>
    </row>
    <row r="30" spans="6:12" ht="26.25" x14ac:dyDescent="0.25">
      <c r="F30" s="116" t="s">
        <v>220</v>
      </c>
      <c r="G30" s="156">
        <v>5204283.18</v>
      </c>
      <c r="H30" s="116"/>
      <c r="I30" s="116"/>
      <c r="J30" s="156">
        <v>5457217.7000000002</v>
      </c>
      <c r="K30" s="166">
        <f t="shared" si="0"/>
        <v>104.86012215807212</v>
      </c>
      <c r="L30" s="155"/>
    </row>
    <row r="31" spans="6:12" ht="26.25" x14ac:dyDescent="0.25">
      <c r="F31" s="116" t="s">
        <v>221</v>
      </c>
      <c r="G31" s="156">
        <v>5204283.18</v>
      </c>
      <c r="H31" s="116"/>
      <c r="I31" s="116"/>
      <c r="J31" s="156">
        <v>5457217.7000000002</v>
      </c>
      <c r="K31" s="166">
        <f t="shared" si="0"/>
        <v>104.86012215807212</v>
      </c>
      <c r="L31" s="155"/>
    </row>
    <row r="32" spans="6:12" x14ac:dyDescent="0.25">
      <c r="F32" s="116" t="s">
        <v>222</v>
      </c>
      <c r="G32" s="116"/>
      <c r="H32" s="116"/>
      <c r="I32" s="156">
        <v>1000</v>
      </c>
      <c r="J32" s="116"/>
      <c r="K32" s="166"/>
      <c r="L32" s="155"/>
    </row>
    <row r="33" spans="6:12" x14ac:dyDescent="0.25">
      <c r="F33" s="116" t="s">
        <v>223</v>
      </c>
      <c r="G33" s="156">
        <v>6180</v>
      </c>
      <c r="H33" s="156">
        <v>16070</v>
      </c>
      <c r="I33" s="156">
        <v>16070</v>
      </c>
      <c r="J33" s="116"/>
      <c r="K33" s="166"/>
      <c r="L33" s="155"/>
    </row>
    <row r="34" spans="6:12" ht="26.25" x14ac:dyDescent="0.25">
      <c r="F34" s="116" t="s">
        <v>224</v>
      </c>
      <c r="G34" s="156">
        <v>6180</v>
      </c>
      <c r="H34" s="156">
        <v>16070</v>
      </c>
      <c r="I34" s="156">
        <v>16070</v>
      </c>
      <c r="J34" s="116"/>
      <c r="K34" s="166"/>
      <c r="L34" s="155"/>
    </row>
    <row r="35" spans="6:12" x14ac:dyDescent="0.25">
      <c r="F35" s="116" t="s">
        <v>234</v>
      </c>
      <c r="G35" s="156">
        <v>6180</v>
      </c>
      <c r="H35" s="116"/>
      <c r="I35" s="116"/>
      <c r="J35" s="116"/>
      <c r="K35" s="166"/>
      <c r="L35" s="155"/>
    </row>
    <row r="36" spans="6:12" x14ac:dyDescent="0.25">
      <c r="F36" s="116" t="s">
        <v>235</v>
      </c>
      <c r="G36" s="156">
        <v>6180</v>
      </c>
      <c r="H36" s="116"/>
      <c r="I36" s="116"/>
      <c r="J36" s="116"/>
      <c r="K36" s="166"/>
      <c r="L36" s="155"/>
    </row>
    <row r="37" spans="6:12" x14ac:dyDescent="0.25">
      <c r="F37" s="116" t="s">
        <v>225</v>
      </c>
      <c r="G37" s="156">
        <v>5414218.0800000001</v>
      </c>
      <c r="H37" s="156">
        <v>13058121</v>
      </c>
      <c r="I37" s="156">
        <v>13036665.880000001</v>
      </c>
      <c r="J37" s="156">
        <v>5901451.3099999996</v>
      </c>
      <c r="K37" s="166">
        <f t="shared" si="0"/>
        <v>108.99914304892573</v>
      </c>
      <c r="L37" s="157">
        <v>45.27</v>
      </c>
    </row>
    <row r="38" spans="6:12" x14ac:dyDescent="0.25">
      <c r="F38" s="116" t="s">
        <v>54</v>
      </c>
      <c r="G38" s="156">
        <v>5203605.6100000003</v>
      </c>
      <c r="H38" s="156">
        <v>11735518</v>
      </c>
      <c r="I38" s="156">
        <v>11983318</v>
      </c>
      <c r="J38" s="156">
        <v>5648938.5</v>
      </c>
      <c r="K38" s="166">
        <f t="shared" si="0"/>
        <v>108.55815992557514</v>
      </c>
      <c r="L38" s="157">
        <v>47.14</v>
      </c>
    </row>
    <row r="39" spans="6:12" x14ac:dyDescent="0.25">
      <c r="F39" s="116" t="s">
        <v>69</v>
      </c>
      <c r="G39" s="156">
        <v>4286792.7699999996</v>
      </c>
      <c r="H39" s="156">
        <v>9534911</v>
      </c>
      <c r="I39" s="156">
        <v>9621711</v>
      </c>
      <c r="J39" s="156">
        <v>4672054.09</v>
      </c>
      <c r="K39" s="166">
        <f t="shared" si="0"/>
        <v>108.98716921182081</v>
      </c>
      <c r="L39" s="157">
        <v>48.56</v>
      </c>
    </row>
    <row r="40" spans="6:12" x14ac:dyDescent="0.25">
      <c r="F40" s="116" t="s">
        <v>70</v>
      </c>
      <c r="G40" s="156">
        <v>3723631.95</v>
      </c>
      <c r="H40" s="116"/>
      <c r="I40" s="116"/>
      <c r="J40" s="156">
        <v>4027664.34</v>
      </c>
      <c r="K40" s="166">
        <f t="shared" si="0"/>
        <v>108.16494202656091</v>
      </c>
      <c r="L40" s="155"/>
    </row>
    <row r="41" spans="6:12" x14ac:dyDescent="0.25">
      <c r="F41" s="116" t="s">
        <v>71</v>
      </c>
      <c r="G41" s="156">
        <v>3448309.61</v>
      </c>
      <c r="H41" s="116"/>
      <c r="I41" s="116"/>
      <c r="J41" s="156">
        <v>3833327.99</v>
      </c>
      <c r="K41" s="166">
        <f t="shared" si="0"/>
        <v>111.16542374511435</v>
      </c>
      <c r="L41" s="155"/>
    </row>
    <row r="42" spans="6:12" x14ac:dyDescent="0.25">
      <c r="F42" s="116" t="s">
        <v>72</v>
      </c>
      <c r="G42" s="156">
        <v>275322.34000000003</v>
      </c>
      <c r="H42" s="116"/>
      <c r="I42" s="116"/>
      <c r="J42" s="156">
        <v>194336.35</v>
      </c>
      <c r="K42" s="166">
        <f t="shared" si="0"/>
        <v>70.585027716966223</v>
      </c>
      <c r="L42" s="155"/>
    </row>
    <row r="43" spans="6:12" x14ac:dyDescent="0.25">
      <c r="F43" s="116" t="s">
        <v>102</v>
      </c>
      <c r="G43" s="156">
        <v>119835.62</v>
      </c>
      <c r="H43" s="116"/>
      <c r="I43" s="116"/>
      <c r="J43" s="156">
        <v>105622.49</v>
      </c>
      <c r="K43" s="166">
        <f t="shared" si="0"/>
        <v>88.139478061698199</v>
      </c>
      <c r="L43" s="155"/>
    </row>
    <row r="44" spans="6:12" x14ac:dyDescent="0.25">
      <c r="F44" s="116" t="s">
        <v>103</v>
      </c>
      <c r="G44" s="156">
        <v>119835.62</v>
      </c>
      <c r="H44" s="116"/>
      <c r="I44" s="116"/>
      <c r="J44" s="156">
        <v>105622.49</v>
      </c>
      <c r="K44" s="166">
        <f t="shared" si="0"/>
        <v>88.139478061698199</v>
      </c>
      <c r="L44" s="155"/>
    </row>
    <row r="45" spans="6:12" x14ac:dyDescent="0.25">
      <c r="F45" s="116" t="s">
        <v>73</v>
      </c>
      <c r="G45" s="156">
        <v>443325.2</v>
      </c>
      <c r="H45" s="116"/>
      <c r="I45" s="116"/>
      <c r="J45" s="156">
        <v>538767.26</v>
      </c>
      <c r="K45" s="166">
        <f t="shared" si="0"/>
        <v>121.52867917276076</v>
      </c>
      <c r="L45" s="155"/>
    </row>
    <row r="46" spans="6:12" x14ac:dyDescent="0.25">
      <c r="F46" s="116" t="s">
        <v>74</v>
      </c>
      <c r="G46" s="156">
        <v>443321.26</v>
      </c>
      <c r="H46" s="116"/>
      <c r="I46" s="116"/>
      <c r="J46" s="156">
        <v>538767.26</v>
      </c>
      <c r="K46" s="166">
        <f t="shared" si="0"/>
        <v>121.52975925404526</v>
      </c>
      <c r="L46" s="155"/>
    </row>
    <row r="47" spans="6:12" ht="26.25" x14ac:dyDescent="0.25">
      <c r="F47" s="116" t="s">
        <v>75</v>
      </c>
      <c r="G47" s="158">
        <v>3.94</v>
      </c>
      <c r="H47" s="116"/>
      <c r="I47" s="116"/>
      <c r="J47" s="116"/>
      <c r="K47" s="166"/>
      <c r="L47" s="155"/>
    </row>
    <row r="48" spans="6:12" x14ac:dyDescent="0.25">
      <c r="F48" s="116" t="s">
        <v>55</v>
      </c>
      <c r="G48" s="156">
        <v>894823.57</v>
      </c>
      <c r="H48" s="156">
        <v>2111279</v>
      </c>
      <c r="I48" s="156">
        <v>2276279</v>
      </c>
      <c r="J48" s="156">
        <v>970690.59</v>
      </c>
      <c r="K48" s="166">
        <f t="shared" si="0"/>
        <v>108.47843335195115</v>
      </c>
      <c r="L48" s="157">
        <v>42.64</v>
      </c>
    </row>
    <row r="49" spans="6:12" x14ac:dyDescent="0.25">
      <c r="F49" s="116" t="s">
        <v>104</v>
      </c>
      <c r="G49" s="156">
        <v>175455.91</v>
      </c>
      <c r="H49" s="116"/>
      <c r="I49" s="116"/>
      <c r="J49" s="156">
        <v>164755.26</v>
      </c>
      <c r="K49" s="166">
        <f t="shared" si="0"/>
        <v>93.901231369179868</v>
      </c>
      <c r="L49" s="155"/>
    </row>
    <row r="50" spans="6:12" x14ac:dyDescent="0.25">
      <c r="F50" s="116" t="s">
        <v>105</v>
      </c>
      <c r="G50" s="156">
        <v>3645.75</v>
      </c>
      <c r="H50" s="116"/>
      <c r="I50" s="116"/>
      <c r="J50" s="156">
        <v>12650.09</v>
      </c>
      <c r="K50" s="166">
        <f t="shared" si="0"/>
        <v>346.98182815607214</v>
      </c>
      <c r="L50" s="155"/>
    </row>
    <row r="51" spans="6:12" ht="26.25" x14ac:dyDescent="0.25">
      <c r="F51" s="116" t="s">
        <v>106</v>
      </c>
      <c r="G51" s="156">
        <v>167132.79</v>
      </c>
      <c r="H51" s="116"/>
      <c r="I51" s="116"/>
      <c r="J51" s="156">
        <v>144783.22</v>
      </c>
      <c r="K51" s="166">
        <f t="shared" si="0"/>
        <v>86.627656966655081</v>
      </c>
      <c r="L51" s="155"/>
    </row>
    <row r="52" spans="6:12" x14ac:dyDescent="0.25">
      <c r="F52" s="116" t="s">
        <v>107</v>
      </c>
      <c r="G52" s="156">
        <v>4677.37</v>
      </c>
      <c r="H52" s="116"/>
      <c r="I52" s="116"/>
      <c r="J52" s="156">
        <v>7321.95</v>
      </c>
      <c r="K52" s="166">
        <f t="shared" si="0"/>
        <v>156.53989314507939</v>
      </c>
      <c r="L52" s="155"/>
    </row>
    <row r="53" spans="6:12" x14ac:dyDescent="0.25">
      <c r="F53" s="116" t="s">
        <v>56</v>
      </c>
      <c r="G53" s="156">
        <v>247910.85</v>
      </c>
      <c r="H53" s="116"/>
      <c r="I53" s="116"/>
      <c r="J53" s="156">
        <v>265896.63</v>
      </c>
      <c r="K53" s="166">
        <f t="shared" si="0"/>
        <v>107.25493862007249</v>
      </c>
      <c r="L53" s="155"/>
    </row>
    <row r="54" spans="6:12" x14ac:dyDescent="0.25">
      <c r="F54" s="116" t="s">
        <v>76</v>
      </c>
      <c r="G54" s="156">
        <v>10492.17</v>
      </c>
      <c r="H54" s="116"/>
      <c r="I54" s="116"/>
      <c r="J54" s="156">
        <v>12275.35</v>
      </c>
      <c r="K54" s="166">
        <f t="shared" si="0"/>
        <v>116.99534033474485</v>
      </c>
      <c r="L54" s="155"/>
    </row>
    <row r="55" spans="6:12" x14ac:dyDescent="0.25">
      <c r="F55" s="116" t="s">
        <v>77</v>
      </c>
      <c r="G55" s="156">
        <v>1023.98</v>
      </c>
      <c r="H55" s="116"/>
      <c r="I55" s="116"/>
      <c r="J55" s="158">
        <v>753.6</v>
      </c>
      <c r="K55" s="166">
        <f t="shared" si="0"/>
        <v>73.59518740600403</v>
      </c>
      <c r="L55" s="155"/>
    </row>
    <row r="56" spans="6:12" x14ac:dyDescent="0.25">
      <c r="F56" s="116" t="s">
        <v>78</v>
      </c>
      <c r="G56" s="156">
        <v>157853.63</v>
      </c>
      <c r="H56" s="116"/>
      <c r="I56" s="116"/>
      <c r="J56" s="156">
        <v>186222.93</v>
      </c>
      <c r="K56" s="166">
        <f t="shared" si="0"/>
        <v>117.97190219825795</v>
      </c>
      <c r="L56" s="155"/>
    </row>
    <row r="57" spans="6:12" ht="26.25" x14ac:dyDescent="0.25">
      <c r="F57" s="116" t="s">
        <v>79</v>
      </c>
      <c r="G57" s="156">
        <v>5198.83</v>
      </c>
      <c r="H57" s="116"/>
      <c r="I57" s="116"/>
      <c r="J57" s="156">
        <v>2679.55</v>
      </c>
      <c r="K57" s="166">
        <f t="shared" si="0"/>
        <v>51.541404508322067</v>
      </c>
      <c r="L57" s="155"/>
    </row>
    <row r="58" spans="6:12" x14ac:dyDescent="0.25">
      <c r="F58" s="116" t="s">
        <v>57</v>
      </c>
      <c r="G58" s="156">
        <v>41764.36</v>
      </c>
      <c r="H58" s="116"/>
      <c r="I58" s="116"/>
      <c r="J58" s="156">
        <v>29559.7</v>
      </c>
      <c r="K58" s="166">
        <f t="shared" si="0"/>
        <v>70.777332634811117</v>
      </c>
      <c r="L58" s="155"/>
    </row>
    <row r="59" spans="6:12" x14ac:dyDescent="0.25">
      <c r="F59" s="116" t="s">
        <v>58</v>
      </c>
      <c r="G59" s="156">
        <v>31577.88</v>
      </c>
      <c r="H59" s="116"/>
      <c r="I59" s="116"/>
      <c r="J59" s="156">
        <v>34405.5</v>
      </c>
      <c r="K59" s="166">
        <f t="shared" si="0"/>
        <v>108.95443265982389</v>
      </c>
      <c r="L59" s="155"/>
    </row>
    <row r="60" spans="6:12" x14ac:dyDescent="0.25">
      <c r="F60" s="116" t="s">
        <v>59</v>
      </c>
      <c r="G60" s="156">
        <v>390669.92</v>
      </c>
      <c r="H60" s="116"/>
      <c r="I60" s="116"/>
      <c r="J60" s="156">
        <v>458051.54</v>
      </c>
      <c r="K60" s="166">
        <f t="shared" si="0"/>
        <v>117.24771131598769</v>
      </c>
      <c r="L60" s="155"/>
    </row>
    <row r="61" spans="6:12" x14ac:dyDescent="0.25">
      <c r="F61" s="116" t="s">
        <v>80</v>
      </c>
      <c r="G61" s="156">
        <v>17514.560000000001</v>
      </c>
      <c r="H61" s="116"/>
      <c r="I61" s="116"/>
      <c r="J61" s="156">
        <v>17315.650000000001</v>
      </c>
      <c r="K61" s="166">
        <f t="shared" si="0"/>
        <v>98.864316317395364</v>
      </c>
      <c r="L61" s="155"/>
    </row>
    <row r="62" spans="6:12" x14ac:dyDescent="0.25">
      <c r="F62" s="116" t="s">
        <v>60</v>
      </c>
      <c r="G62" s="156">
        <v>162551.67000000001</v>
      </c>
      <c r="H62" s="116"/>
      <c r="I62" s="116"/>
      <c r="J62" s="156">
        <v>231178.4</v>
      </c>
      <c r="K62" s="166">
        <f t="shared" si="0"/>
        <v>142.2184096909001</v>
      </c>
      <c r="L62" s="155"/>
    </row>
    <row r="63" spans="6:12" x14ac:dyDescent="0.25">
      <c r="F63" s="116" t="s">
        <v>108</v>
      </c>
      <c r="G63" s="156">
        <v>1401.55</v>
      </c>
      <c r="H63" s="116"/>
      <c r="I63" s="116"/>
      <c r="J63" s="156">
        <v>2267.75</v>
      </c>
      <c r="K63" s="166">
        <f t="shared" si="0"/>
        <v>161.80300381720238</v>
      </c>
      <c r="L63" s="155"/>
    </row>
    <row r="64" spans="6:12" x14ac:dyDescent="0.25">
      <c r="F64" s="116" t="s">
        <v>81</v>
      </c>
      <c r="G64" s="156">
        <v>13506.08</v>
      </c>
      <c r="H64" s="116"/>
      <c r="I64" s="116"/>
      <c r="J64" s="156">
        <v>20181.11</v>
      </c>
      <c r="K64" s="166">
        <f t="shared" si="0"/>
        <v>149.42240827834576</v>
      </c>
      <c r="L64" s="155"/>
    </row>
    <row r="65" spans="6:12" x14ac:dyDescent="0.25">
      <c r="F65" s="116" t="s">
        <v>82</v>
      </c>
      <c r="G65" s="156">
        <v>5031.21</v>
      </c>
      <c r="H65" s="116"/>
      <c r="I65" s="116"/>
      <c r="J65" s="156">
        <v>4672.09</v>
      </c>
      <c r="K65" s="166">
        <f t="shared" si="0"/>
        <v>92.86215443203524</v>
      </c>
      <c r="L65" s="155"/>
    </row>
    <row r="66" spans="6:12" x14ac:dyDescent="0.25">
      <c r="F66" s="116" t="s">
        <v>109</v>
      </c>
      <c r="G66" s="156">
        <v>9821.44</v>
      </c>
      <c r="H66" s="116"/>
      <c r="I66" s="116"/>
      <c r="J66" s="156">
        <v>14783.09</v>
      </c>
      <c r="K66" s="166">
        <f t="shared" si="0"/>
        <v>150.51855939658543</v>
      </c>
      <c r="L66" s="155"/>
    </row>
    <row r="67" spans="6:12" x14ac:dyDescent="0.25">
      <c r="F67" s="116" t="s">
        <v>83</v>
      </c>
      <c r="G67" s="156">
        <v>117183.15</v>
      </c>
      <c r="H67" s="116"/>
      <c r="I67" s="116"/>
      <c r="J67" s="156">
        <v>98366.43</v>
      </c>
      <c r="K67" s="166">
        <f t="shared" si="0"/>
        <v>83.942469544469489</v>
      </c>
      <c r="L67" s="155"/>
    </row>
    <row r="68" spans="6:12" x14ac:dyDescent="0.25">
      <c r="F68" s="116" t="s">
        <v>84</v>
      </c>
      <c r="G68" s="156">
        <v>26835.66</v>
      </c>
      <c r="H68" s="116"/>
      <c r="I68" s="116"/>
      <c r="J68" s="156">
        <v>25907.25</v>
      </c>
      <c r="K68" s="166">
        <f t="shared" si="0"/>
        <v>96.540386932909414</v>
      </c>
      <c r="L68" s="155"/>
    </row>
    <row r="69" spans="6:12" x14ac:dyDescent="0.25">
      <c r="F69" s="116" t="s">
        <v>110</v>
      </c>
      <c r="G69" s="156">
        <v>36824.6</v>
      </c>
      <c r="H69" s="116"/>
      <c r="I69" s="116"/>
      <c r="J69" s="156">
        <v>43379.77</v>
      </c>
      <c r="K69" s="166">
        <f t="shared" si="0"/>
        <v>117.80106233333152</v>
      </c>
      <c r="L69" s="155"/>
    </row>
    <row r="70" spans="6:12" ht="26.25" x14ac:dyDescent="0.25">
      <c r="F70" s="116" t="s">
        <v>236</v>
      </c>
      <c r="G70" s="156">
        <v>38832.019999999997</v>
      </c>
      <c r="H70" s="116"/>
      <c r="I70" s="116"/>
      <c r="J70" s="156">
        <v>40127.760000000002</v>
      </c>
      <c r="K70" s="166">
        <f t="shared" si="0"/>
        <v>103.33678237701773</v>
      </c>
      <c r="L70" s="155"/>
    </row>
    <row r="71" spans="6:12" ht="26.25" x14ac:dyDescent="0.25">
      <c r="F71" s="116" t="s">
        <v>237</v>
      </c>
      <c r="G71" s="156">
        <v>38832.019999999997</v>
      </c>
      <c r="H71" s="116"/>
      <c r="I71" s="116"/>
      <c r="J71" s="156">
        <v>40127.760000000002</v>
      </c>
      <c r="K71" s="166">
        <f t="shared" si="0"/>
        <v>103.33678237701773</v>
      </c>
      <c r="L71" s="155"/>
    </row>
    <row r="72" spans="6:12" x14ac:dyDescent="0.25">
      <c r="F72" s="116" t="s">
        <v>85</v>
      </c>
      <c r="G72" s="156">
        <v>41954.87</v>
      </c>
      <c r="H72" s="116"/>
      <c r="I72" s="116"/>
      <c r="J72" s="156">
        <v>41859.4</v>
      </c>
      <c r="K72" s="166">
        <f t="shared" si="0"/>
        <v>99.772445963960791</v>
      </c>
      <c r="L72" s="155"/>
    </row>
    <row r="73" spans="6:12" ht="26.25" x14ac:dyDescent="0.25">
      <c r="F73" s="116" t="s">
        <v>111</v>
      </c>
      <c r="G73" s="156">
        <v>4441.88</v>
      </c>
      <c r="H73" s="116"/>
      <c r="I73" s="116"/>
      <c r="J73" s="156">
        <v>11092.14</v>
      </c>
      <c r="K73" s="166">
        <f t="shared" si="0"/>
        <v>249.71723684565995</v>
      </c>
      <c r="L73" s="155"/>
    </row>
    <row r="74" spans="6:12" x14ac:dyDescent="0.25">
      <c r="F74" s="116" t="s">
        <v>112</v>
      </c>
      <c r="G74" s="156">
        <v>29363.42</v>
      </c>
      <c r="H74" s="116"/>
      <c r="I74" s="116"/>
      <c r="J74" s="156">
        <v>15584.83</v>
      </c>
      <c r="K74" s="166">
        <f t="shared" si="0"/>
        <v>53.075663529656971</v>
      </c>
      <c r="L74" s="155"/>
    </row>
    <row r="75" spans="6:12" x14ac:dyDescent="0.25">
      <c r="F75" s="116" t="s">
        <v>86</v>
      </c>
      <c r="G75" s="156">
        <v>3256.97</v>
      </c>
      <c r="H75" s="116"/>
      <c r="I75" s="116"/>
      <c r="J75" s="156">
        <v>9343</v>
      </c>
      <c r="K75" s="166">
        <f t="shared" si="0"/>
        <v>286.86171502961344</v>
      </c>
      <c r="L75" s="155"/>
    </row>
    <row r="76" spans="6:12" x14ac:dyDescent="0.25">
      <c r="F76" s="116" t="s">
        <v>113</v>
      </c>
      <c r="G76" s="156">
        <v>1311.5</v>
      </c>
      <c r="H76" s="116"/>
      <c r="I76" s="116"/>
      <c r="J76" s="156">
        <v>1492.8</v>
      </c>
      <c r="K76" s="166">
        <f t="shared" ref="K76:K104" si="1">J76/G76*100</f>
        <v>113.8238658025162</v>
      </c>
      <c r="L76" s="155"/>
    </row>
    <row r="77" spans="6:12" x14ac:dyDescent="0.25">
      <c r="F77" s="116" t="s">
        <v>87</v>
      </c>
      <c r="G77" s="156">
        <v>2883.24</v>
      </c>
      <c r="H77" s="116"/>
      <c r="I77" s="116"/>
      <c r="J77" s="156">
        <v>3862.68</v>
      </c>
      <c r="K77" s="166">
        <f t="shared" si="1"/>
        <v>133.97011695176261</v>
      </c>
      <c r="L77" s="155"/>
    </row>
    <row r="78" spans="6:12" x14ac:dyDescent="0.25">
      <c r="F78" s="116" t="s">
        <v>88</v>
      </c>
      <c r="G78" s="158">
        <v>218.75</v>
      </c>
      <c r="H78" s="116"/>
      <c r="I78" s="116"/>
      <c r="J78" s="116"/>
      <c r="K78" s="166">
        <f t="shared" si="1"/>
        <v>0</v>
      </c>
      <c r="L78" s="155"/>
    </row>
    <row r="79" spans="6:12" x14ac:dyDescent="0.25">
      <c r="F79" s="116" t="s">
        <v>89</v>
      </c>
      <c r="G79" s="158">
        <v>479.11</v>
      </c>
      <c r="H79" s="116"/>
      <c r="I79" s="116"/>
      <c r="J79" s="158">
        <v>483.95</v>
      </c>
      <c r="K79" s="166">
        <f t="shared" si="1"/>
        <v>101.01020642441192</v>
      </c>
      <c r="L79" s="155"/>
    </row>
    <row r="80" spans="6:12" x14ac:dyDescent="0.25">
      <c r="F80" s="116" t="s">
        <v>90</v>
      </c>
      <c r="G80" s="156">
        <v>1521.91</v>
      </c>
      <c r="H80" s="156">
        <v>45000</v>
      </c>
      <c r="I80" s="156">
        <v>45000</v>
      </c>
      <c r="J80" s="156">
        <v>1963.82</v>
      </c>
      <c r="K80" s="166">
        <f t="shared" si="1"/>
        <v>129.03653961140932</v>
      </c>
      <c r="L80" s="157">
        <v>4.3600000000000003</v>
      </c>
    </row>
    <row r="81" spans="6:12" x14ac:dyDescent="0.25">
      <c r="F81" s="116" t="s">
        <v>91</v>
      </c>
      <c r="G81" s="156">
        <v>1521.91</v>
      </c>
      <c r="H81" s="116"/>
      <c r="I81" s="116"/>
      <c r="J81" s="156">
        <v>1963.82</v>
      </c>
      <c r="K81" s="166">
        <f t="shared" si="1"/>
        <v>129.03653961140932</v>
      </c>
      <c r="L81" s="155"/>
    </row>
    <row r="82" spans="6:12" x14ac:dyDescent="0.25">
      <c r="F82" s="116" t="s">
        <v>114</v>
      </c>
      <c r="G82" s="156">
        <v>1393.59</v>
      </c>
      <c r="H82" s="116"/>
      <c r="I82" s="116"/>
      <c r="J82" s="156">
        <v>1917.43</v>
      </c>
      <c r="K82" s="166">
        <f t="shared" si="1"/>
        <v>137.58924791366184</v>
      </c>
      <c r="L82" s="155"/>
    </row>
    <row r="83" spans="6:12" x14ac:dyDescent="0.25">
      <c r="F83" s="116" t="s">
        <v>92</v>
      </c>
      <c r="G83" s="158">
        <v>128.32</v>
      </c>
      <c r="H83" s="116"/>
      <c r="I83" s="116"/>
      <c r="J83" s="158">
        <v>46.39</v>
      </c>
      <c r="K83" s="166">
        <f t="shared" si="1"/>
        <v>36.151807980049874</v>
      </c>
      <c r="L83" s="155"/>
    </row>
    <row r="84" spans="6:12" ht="26.25" x14ac:dyDescent="0.25">
      <c r="F84" s="116" t="s">
        <v>93</v>
      </c>
      <c r="G84" s="156">
        <v>20467.36</v>
      </c>
      <c r="H84" s="156">
        <v>43000</v>
      </c>
      <c r="I84" s="156">
        <v>39000</v>
      </c>
      <c r="J84" s="156">
        <v>4230</v>
      </c>
      <c r="K84" s="166">
        <f t="shared" si="1"/>
        <v>20.667052321354586</v>
      </c>
      <c r="L84" s="157">
        <v>10.85</v>
      </c>
    </row>
    <row r="85" spans="6:12" ht="26.25" x14ac:dyDescent="0.25">
      <c r="F85" s="116" t="s">
        <v>128</v>
      </c>
      <c r="G85" s="156">
        <v>20467.36</v>
      </c>
      <c r="H85" s="116"/>
      <c r="I85" s="116"/>
      <c r="J85" s="156">
        <v>4230</v>
      </c>
      <c r="K85" s="166">
        <f t="shared" si="1"/>
        <v>20.667052321354586</v>
      </c>
      <c r="L85" s="155"/>
    </row>
    <row r="86" spans="6:12" x14ac:dyDescent="0.25">
      <c r="F86" s="116" t="s">
        <v>129</v>
      </c>
      <c r="G86" s="156">
        <v>20467.36</v>
      </c>
      <c r="H86" s="116"/>
      <c r="I86" s="116"/>
      <c r="J86" s="156">
        <v>4230</v>
      </c>
      <c r="K86" s="166">
        <f t="shared" si="1"/>
        <v>20.667052321354586</v>
      </c>
      <c r="L86" s="155"/>
    </row>
    <row r="87" spans="6:12" x14ac:dyDescent="0.25">
      <c r="F87" s="116" t="s">
        <v>115</v>
      </c>
      <c r="G87" s="116"/>
      <c r="H87" s="156">
        <v>1328</v>
      </c>
      <c r="I87" s="156">
        <v>1328</v>
      </c>
      <c r="J87" s="116"/>
      <c r="K87" s="166"/>
      <c r="L87" s="155"/>
    </row>
    <row r="88" spans="6:12" x14ac:dyDescent="0.25">
      <c r="F88" s="116" t="s">
        <v>61</v>
      </c>
      <c r="G88" s="156">
        <v>39901.629999999997</v>
      </c>
      <c r="H88" s="156">
        <v>1322603</v>
      </c>
      <c r="I88" s="156">
        <v>1645639.61</v>
      </c>
      <c r="J88" s="156">
        <v>552640.62</v>
      </c>
      <c r="K88" s="166">
        <f t="shared" si="1"/>
        <v>1385.0076300141122</v>
      </c>
      <c r="L88" s="157">
        <v>33.58</v>
      </c>
    </row>
    <row r="89" spans="6:12" ht="26.25" x14ac:dyDescent="0.25">
      <c r="F89" s="116" t="s">
        <v>97</v>
      </c>
      <c r="G89" s="156">
        <v>1500</v>
      </c>
      <c r="H89" s="156">
        <v>11981</v>
      </c>
      <c r="I89" s="156">
        <v>11981</v>
      </c>
      <c r="J89" s="116"/>
      <c r="K89" s="166"/>
      <c r="L89" s="155"/>
    </row>
    <row r="90" spans="6:12" x14ac:dyDescent="0.25">
      <c r="F90" s="116" t="s">
        <v>98</v>
      </c>
      <c r="G90" s="156">
        <v>1500</v>
      </c>
      <c r="H90" s="116"/>
      <c r="I90" s="116"/>
      <c r="J90" s="116"/>
      <c r="K90" s="166"/>
      <c r="L90" s="155"/>
    </row>
    <row r="91" spans="6:12" x14ac:dyDescent="0.25">
      <c r="F91" s="116" t="s">
        <v>99</v>
      </c>
      <c r="G91" s="156">
        <v>1500</v>
      </c>
      <c r="H91" s="116"/>
      <c r="I91" s="116"/>
      <c r="J91" s="116"/>
      <c r="K91" s="166"/>
      <c r="L91" s="155"/>
    </row>
    <row r="92" spans="6:12" ht="26.25" x14ac:dyDescent="0.25">
      <c r="F92" s="116" t="s">
        <v>62</v>
      </c>
      <c r="G92" s="156">
        <v>12122.08</v>
      </c>
      <c r="H92" s="156">
        <v>796290</v>
      </c>
      <c r="I92" s="156">
        <v>1096326.6100000001</v>
      </c>
      <c r="J92" s="156">
        <v>236917.39</v>
      </c>
      <c r="K92" s="166">
        <f t="shared" si="1"/>
        <v>1954.4285304172224</v>
      </c>
      <c r="L92" s="157">
        <v>21.61</v>
      </c>
    </row>
    <row r="93" spans="6:12" x14ac:dyDescent="0.25">
      <c r="F93" s="116" t="s">
        <v>63</v>
      </c>
      <c r="G93" s="156">
        <v>12122.08</v>
      </c>
      <c r="H93" s="116"/>
      <c r="I93" s="116"/>
      <c r="J93" s="156">
        <v>64276.63</v>
      </c>
      <c r="K93" s="166">
        <f t="shared" si="1"/>
        <v>530.24423201298782</v>
      </c>
      <c r="L93" s="155"/>
    </row>
    <row r="94" spans="6:12" x14ac:dyDescent="0.25">
      <c r="F94" s="116" t="s">
        <v>116</v>
      </c>
      <c r="G94" s="156">
        <v>3818.21</v>
      </c>
      <c r="H94" s="116"/>
      <c r="I94" s="116"/>
      <c r="J94" s="156">
        <v>14583.65</v>
      </c>
      <c r="K94" s="166">
        <f t="shared" si="1"/>
        <v>381.94991894107449</v>
      </c>
      <c r="L94" s="155"/>
    </row>
    <row r="95" spans="6:12" x14ac:dyDescent="0.25">
      <c r="F95" s="116" t="s">
        <v>117</v>
      </c>
      <c r="G95" s="158">
        <v>76</v>
      </c>
      <c r="H95" s="116"/>
      <c r="I95" s="116"/>
      <c r="J95" s="156">
        <v>39077.980000000003</v>
      </c>
      <c r="K95" s="166">
        <f t="shared" si="1"/>
        <v>51418.394736842107</v>
      </c>
      <c r="L95" s="155"/>
    </row>
    <row r="96" spans="6:12" x14ac:dyDescent="0.25">
      <c r="F96" s="116" t="s">
        <v>118</v>
      </c>
      <c r="G96" s="116"/>
      <c r="H96" s="116"/>
      <c r="I96" s="116"/>
      <c r="J96" s="158">
        <v>170</v>
      </c>
      <c r="K96" s="166"/>
      <c r="L96" s="155"/>
    </row>
    <row r="97" spans="6:12" x14ac:dyDescent="0.25">
      <c r="F97" s="116" t="s">
        <v>64</v>
      </c>
      <c r="G97" s="156">
        <v>8227.8700000000008</v>
      </c>
      <c r="H97" s="116"/>
      <c r="I97" s="116"/>
      <c r="J97" s="156">
        <v>4975</v>
      </c>
      <c r="K97" s="166">
        <f t="shared" si="1"/>
        <v>60.465223684866189</v>
      </c>
      <c r="L97" s="155"/>
    </row>
    <row r="98" spans="6:12" x14ac:dyDescent="0.25">
      <c r="F98" s="116" t="s">
        <v>119</v>
      </c>
      <c r="G98" s="116"/>
      <c r="H98" s="116"/>
      <c r="I98" s="116"/>
      <c r="J98" s="156">
        <v>5470</v>
      </c>
      <c r="K98" s="166"/>
      <c r="L98" s="155"/>
    </row>
    <row r="99" spans="6:12" x14ac:dyDescent="0.25">
      <c r="F99" s="116" t="s">
        <v>65</v>
      </c>
      <c r="G99" s="116"/>
      <c r="H99" s="116"/>
      <c r="I99" s="116"/>
      <c r="J99" s="156">
        <v>172640.76</v>
      </c>
      <c r="K99" s="166"/>
      <c r="L99" s="155"/>
    </row>
    <row r="100" spans="6:12" x14ac:dyDescent="0.25">
      <c r="F100" s="116" t="s">
        <v>66</v>
      </c>
      <c r="G100" s="116"/>
      <c r="H100" s="116"/>
      <c r="I100" s="116"/>
      <c r="J100" s="156">
        <v>172640.76</v>
      </c>
      <c r="K100" s="166"/>
      <c r="L100" s="155"/>
    </row>
    <row r="101" spans="6:12" ht="26.25" x14ac:dyDescent="0.25">
      <c r="F101" s="116" t="s">
        <v>94</v>
      </c>
      <c r="G101" s="156">
        <v>26279.55</v>
      </c>
      <c r="H101" s="156">
        <v>514332</v>
      </c>
      <c r="I101" s="156">
        <v>537332</v>
      </c>
      <c r="J101" s="156">
        <v>315723.23</v>
      </c>
      <c r="K101" s="166">
        <f t="shared" si="1"/>
        <v>1201.4027256935526</v>
      </c>
      <c r="L101" s="157">
        <v>58.76</v>
      </c>
    </row>
    <row r="102" spans="6:12" x14ac:dyDescent="0.25">
      <c r="F102" s="116" t="s">
        <v>95</v>
      </c>
      <c r="G102" s="156">
        <v>26279.55</v>
      </c>
      <c r="H102" s="116"/>
      <c r="I102" s="116"/>
      <c r="J102" s="156">
        <v>315723.23</v>
      </c>
      <c r="K102" s="166">
        <f t="shared" si="1"/>
        <v>1201.4027256935526</v>
      </c>
      <c r="L102" s="155"/>
    </row>
    <row r="103" spans="6:12" x14ac:dyDescent="0.25">
      <c r="F103" s="116" t="s">
        <v>96</v>
      </c>
      <c r="G103" s="156">
        <v>26279.55</v>
      </c>
      <c r="H103" s="116"/>
      <c r="I103" s="116"/>
      <c r="J103" s="156">
        <v>315723.23</v>
      </c>
      <c r="K103" s="166">
        <f t="shared" si="1"/>
        <v>1201.4027256935526</v>
      </c>
      <c r="L103" s="155"/>
    </row>
    <row r="104" spans="6:12" x14ac:dyDescent="0.25">
      <c r="F104" s="116" t="s">
        <v>226</v>
      </c>
      <c r="G104" s="156">
        <v>5243507.24</v>
      </c>
      <c r="H104" s="156">
        <v>13058121</v>
      </c>
      <c r="I104" s="156">
        <v>13628957.609999999</v>
      </c>
      <c r="J104" s="156">
        <v>6201579.1200000001</v>
      </c>
      <c r="K104" s="166">
        <f t="shared" si="1"/>
        <v>118.27158495541622</v>
      </c>
      <c r="L104" s="157">
        <v>45.5</v>
      </c>
    </row>
  </sheetData>
  <mergeCells count="3">
    <mergeCell ref="B2:L2"/>
    <mergeCell ref="B4:L4"/>
    <mergeCell ref="B6:L6"/>
  </mergeCells>
  <pageMargins left="0.7" right="0.7" top="0.75" bottom="0.75" header="0.3" footer="0.3"/>
  <pageSetup paperSize="9"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70"/>
  <sheetViews>
    <sheetView workbookViewId="0">
      <selection activeCell="L8" sqref="L8"/>
    </sheetView>
  </sheetViews>
  <sheetFormatPr defaultRowHeight="15" x14ac:dyDescent="0.25"/>
  <cols>
    <col min="2" max="2" width="37.7109375" customWidth="1"/>
    <col min="3" max="3" width="14.5703125" customWidth="1"/>
    <col min="4" max="4" width="14.85546875" customWidth="1"/>
    <col min="5" max="5" width="19.42578125" customWidth="1"/>
    <col min="6" max="6" width="16.5703125" customWidth="1"/>
    <col min="7" max="7" width="11.7109375" customWidth="1"/>
    <col min="8" max="8" width="12.14062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216" t="s">
        <v>22</v>
      </c>
      <c r="C2" s="216"/>
      <c r="D2" s="216"/>
      <c r="E2" s="216"/>
      <c r="F2" s="216"/>
      <c r="G2" s="216"/>
      <c r="H2" s="216"/>
    </row>
    <row r="3" spans="2:8" ht="18.75" thickBot="1" x14ac:dyDescent="0.3">
      <c r="B3" s="2"/>
      <c r="C3" s="2"/>
      <c r="D3" s="2"/>
      <c r="E3" s="2"/>
      <c r="F3" s="3"/>
      <c r="G3" s="3"/>
      <c r="H3" s="3"/>
    </row>
    <row r="4" spans="2:8" ht="39" x14ac:dyDescent="0.25">
      <c r="B4" s="128" t="s">
        <v>49</v>
      </c>
      <c r="C4" s="47" t="s">
        <v>266</v>
      </c>
      <c r="D4" s="47" t="s">
        <v>261</v>
      </c>
      <c r="E4" s="47" t="s">
        <v>267</v>
      </c>
      <c r="F4" s="47" t="s">
        <v>268</v>
      </c>
      <c r="G4" s="46" t="s">
        <v>50</v>
      </c>
      <c r="H4" s="46" t="s">
        <v>51</v>
      </c>
    </row>
    <row r="5" spans="2:8" x14ac:dyDescent="0.25">
      <c r="B5" s="49">
        <v>1</v>
      </c>
      <c r="C5" s="127">
        <v>2</v>
      </c>
      <c r="D5" s="50">
        <v>3</v>
      </c>
      <c r="E5" s="50">
        <v>4</v>
      </c>
      <c r="F5" s="50">
        <v>5</v>
      </c>
      <c r="G5" s="49">
        <v>6</v>
      </c>
      <c r="H5" s="49">
        <v>7</v>
      </c>
    </row>
    <row r="6" spans="2:8" x14ac:dyDescent="0.25">
      <c r="B6" s="116" t="s">
        <v>202</v>
      </c>
      <c r="C6" s="116"/>
      <c r="D6" s="116"/>
      <c r="E6" s="116"/>
      <c r="F6" s="116"/>
      <c r="G6" s="116"/>
      <c r="H6" s="155"/>
    </row>
    <row r="7" spans="2:8" x14ac:dyDescent="0.25">
      <c r="B7" s="116" t="s">
        <v>203</v>
      </c>
      <c r="C7" s="156">
        <v>5408038.0800000001</v>
      </c>
      <c r="D7" s="156">
        <v>13042051</v>
      </c>
      <c r="E7" s="156">
        <v>13020595.880000001</v>
      </c>
      <c r="F7" s="156">
        <v>5901451.3099999996</v>
      </c>
      <c r="G7" s="166">
        <f>F7/C7*100</f>
        <v>109.12370110382061</v>
      </c>
      <c r="H7" s="157">
        <v>45.32</v>
      </c>
    </row>
    <row r="8" spans="2:8" ht="26.25" x14ac:dyDescent="0.25">
      <c r="B8" s="116" t="s">
        <v>204</v>
      </c>
      <c r="C8" s="156">
        <v>21997.64</v>
      </c>
      <c r="D8" s="156">
        <v>500442</v>
      </c>
      <c r="E8" s="156">
        <v>347630.13</v>
      </c>
      <c r="F8" s="156">
        <v>67533.710000000006</v>
      </c>
      <c r="G8" s="166">
        <f t="shared" ref="G8:G70" si="0">F8/C8*100</f>
        <v>307.00434228399047</v>
      </c>
      <c r="H8" s="157">
        <v>19.43</v>
      </c>
    </row>
    <row r="9" spans="2:8" x14ac:dyDescent="0.25">
      <c r="B9" s="116" t="s">
        <v>269</v>
      </c>
      <c r="C9" s="116"/>
      <c r="D9" s="156">
        <v>83380</v>
      </c>
      <c r="E9" s="156">
        <v>83380</v>
      </c>
      <c r="F9" s="116"/>
      <c r="G9" s="158"/>
      <c r="H9" s="155"/>
    </row>
    <row r="10" spans="2:8" x14ac:dyDescent="0.25">
      <c r="B10" s="116" t="s">
        <v>239</v>
      </c>
      <c r="C10" s="116"/>
      <c r="D10" s="156">
        <v>71700</v>
      </c>
      <c r="E10" s="156">
        <v>71700</v>
      </c>
      <c r="F10" s="116"/>
      <c r="G10" s="158"/>
      <c r="H10" s="155"/>
    </row>
    <row r="11" spans="2:8" x14ac:dyDescent="0.25">
      <c r="B11" s="116" t="s">
        <v>238</v>
      </c>
      <c r="C11" s="156">
        <v>21997.64</v>
      </c>
      <c r="D11" s="116"/>
      <c r="E11" s="116"/>
      <c r="F11" s="116"/>
      <c r="G11" s="158"/>
      <c r="H11" s="155"/>
    </row>
    <row r="12" spans="2:8" x14ac:dyDescent="0.25">
      <c r="B12" s="116" t="s">
        <v>270</v>
      </c>
      <c r="C12" s="116"/>
      <c r="D12" s="156">
        <v>345362</v>
      </c>
      <c r="E12" s="156">
        <v>192550.13</v>
      </c>
      <c r="F12" s="156">
        <v>67533.710000000006</v>
      </c>
      <c r="G12" s="158"/>
      <c r="H12" s="157">
        <v>35.07</v>
      </c>
    </row>
    <row r="13" spans="2:8" x14ac:dyDescent="0.25">
      <c r="B13" s="116" t="s">
        <v>207</v>
      </c>
      <c r="C13" s="158">
        <v>239.55</v>
      </c>
      <c r="D13" s="116"/>
      <c r="E13" s="156">
        <v>1000</v>
      </c>
      <c r="F13" s="158">
        <v>297.17</v>
      </c>
      <c r="G13" s="166">
        <f t="shared" si="0"/>
        <v>124.05343352118557</v>
      </c>
      <c r="H13" s="157">
        <v>29.72</v>
      </c>
    </row>
    <row r="14" spans="2:8" x14ac:dyDescent="0.25">
      <c r="B14" s="116" t="s">
        <v>20</v>
      </c>
      <c r="C14" s="158">
        <v>239.55</v>
      </c>
      <c r="D14" s="116"/>
      <c r="E14" s="116"/>
      <c r="F14" s="116"/>
      <c r="G14" s="158"/>
      <c r="H14" s="155"/>
    </row>
    <row r="15" spans="2:8" x14ac:dyDescent="0.25">
      <c r="B15" s="116" t="s">
        <v>15</v>
      </c>
      <c r="C15" s="116"/>
      <c r="D15" s="116"/>
      <c r="E15" s="156">
        <v>1000</v>
      </c>
      <c r="F15" s="158">
        <v>297.17</v>
      </c>
      <c r="G15" s="158"/>
      <c r="H15" s="157">
        <v>29.72</v>
      </c>
    </row>
    <row r="16" spans="2:8" ht="39" x14ac:dyDescent="0.25">
      <c r="B16" s="116" t="s">
        <v>210</v>
      </c>
      <c r="C16" s="156">
        <v>8787.59</v>
      </c>
      <c r="D16" s="156">
        <v>48610</v>
      </c>
      <c r="E16" s="156">
        <v>48610</v>
      </c>
      <c r="F16" s="156">
        <v>58831.85</v>
      </c>
      <c r="G16" s="166">
        <f t="shared" si="0"/>
        <v>669.48788006723112</v>
      </c>
      <c r="H16" s="157">
        <v>121.03</v>
      </c>
    </row>
    <row r="17" spans="2:8" ht="39" x14ac:dyDescent="0.25">
      <c r="B17" s="116" t="s">
        <v>271</v>
      </c>
      <c r="C17" s="156">
        <v>8787.59</v>
      </c>
      <c r="D17" s="156">
        <v>48610</v>
      </c>
      <c r="E17" s="156">
        <v>48610</v>
      </c>
      <c r="F17" s="156">
        <v>58831.85</v>
      </c>
      <c r="G17" s="166">
        <f t="shared" si="0"/>
        <v>669.48788006723112</v>
      </c>
      <c r="H17" s="157">
        <v>121.03</v>
      </c>
    </row>
    <row r="18" spans="2:8" ht="39" x14ac:dyDescent="0.25">
      <c r="B18" s="116" t="s">
        <v>213</v>
      </c>
      <c r="C18" s="156">
        <v>21661</v>
      </c>
      <c r="D18" s="156">
        <v>308360</v>
      </c>
      <c r="E18" s="156">
        <v>309960</v>
      </c>
      <c r="F18" s="156">
        <v>24338.89</v>
      </c>
      <c r="G18" s="166">
        <f t="shared" si="0"/>
        <v>112.36272563593555</v>
      </c>
      <c r="H18" s="157">
        <v>7.85</v>
      </c>
    </row>
    <row r="19" spans="2:8" x14ac:dyDescent="0.25">
      <c r="B19" s="116" t="s">
        <v>15</v>
      </c>
      <c r="C19" s="156">
        <v>21661</v>
      </c>
      <c r="D19" s="156">
        <v>297960</v>
      </c>
      <c r="E19" s="156">
        <v>299560</v>
      </c>
      <c r="F19" s="156">
        <v>24338.89</v>
      </c>
      <c r="G19" s="166">
        <f t="shared" si="0"/>
        <v>112.36272563593555</v>
      </c>
      <c r="H19" s="157">
        <v>8.1199999999999992</v>
      </c>
    </row>
    <row r="20" spans="2:8" x14ac:dyDescent="0.25">
      <c r="B20" s="116" t="s">
        <v>272</v>
      </c>
      <c r="C20" s="116"/>
      <c r="D20" s="156">
        <v>10400</v>
      </c>
      <c r="E20" s="156">
        <v>10400</v>
      </c>
      <c r="F20" s="116"/>
      <c r="G20" s="158"/>
      <c r="H20" s="155"/>
    </row>
    <row r="21" spans="2:8" ht="26.25" x14ac:dyDescent="0.25">
      <c r="B21" s="116" t="s">
        <v>216</v>
      </c>
      <c r="C21" s="156">
        <v>5355352.3</v>
      </c>
      <c r="D21" s="156">
        <v>12184639</v>
      </c>
      <c r="E21" s="156">
        <v>12312395.75</v>
      </c>
      <c r="F21" s="156">
        <v>5750449.6900000004</v>
      </c>
      <c r="G21" s="166">
        <f t="shared" si="0"/>
        <v>107.37761715508427</v>
      </c>
      <c r="H21" s="157">
        <v>46.7</v>
      </c>
    </row>
    <row r="22" spans="2:8" x14ac:dyDescent="0.25">
      <c r="B22" s="116" t="s">
        <v>269</v>
      </c>
      <c r="C22" s="156">
        <v>5204283.18</v>
      </c>
      <c r="D22" s="156">
        <v>11494639</v>
      </c>
      <c r="E22" s="156">
        <v>11622395.75</v>
      </c>
      <c r="F22" s="156">
        <v>5457217.7000000002</v>
      </c>
      <c r="G22" s="166">
        <f t="shared" si="0"/>
        <v>104.86012215807212</v>
      </c>
      <c r="H22" s="157">
        <v>46.95</v>
      </c>
    </row>
    <row r="23" spans="2:8" x14ac:dyDescent="0.25">
      <c r="B23" s="116" t="s">
        <v>239</v>
      </c>
      <c r="C23" s="156">
        <v>151069.12</v>
      </c>
      <c r="D23" s="156">
        <v>690000</v>
      </c>
      <c r="E23" s="156">
        <v>690000</v>
      </c>
      <c r="F23" s="156">
        <v>293231.99</v>
      </c>
      <c r="G23" s="166">
        <f t="shared" si="0"/>
        <v>194.10451983833624</v>
      </c>
      <c r="H23" s="157">
        <v>42.5</v>
      </c>
    </row>
    <row r="24" spans="2:8" x14ac:dyDescent="0.25">
      <c r="B24" s="116" t="s">
        <v>222</v>
      </c>
      <c r="C24" s="116"/>
      <c r="D24" s="116"/>
      <c r="E24" s="156">
        <v>1000</v>
      </c>
      <c r="F24" s="116"/>
      <c r="G24" s="158"/>
      <c r="H24" s="155"/>
    </row>
    <row r="25" spans="2:8" x14ac:dyDescent="0.25">
      <c r="B25" s="116" t="s">
        <v>15</v>
      </c>
      <c r="C25" s="116"/>
      <c r="D25" s="116"/>
      <c r="E25" s="156">
        <v>1000</v>
      </c>
      <c r="F25" s="116"/>
      <c r="G25" s="158"/>
      <c r="H25" s="155"/>
    </row>
    <row r="26" spans="2:8" x14ac:dyDescent="0.25">
      <c r="B26" s="116" t="s">
        <v>223</v>
      </c>
      <c r="C26" s="156">
        <v>6180</v>
      </c>
      <c r="D26" s="156">
        <v>16070</v>
      </c>
      <c r="E26" s="156">
        <v>16070</v>
      </c>
      <c r="F26" s="116"/>
      <c r="G26" s="158"/>
      <c r="H26" s="155"/>
    </row>
    <row r="27" spans="2:8" ht="26.25" x14ac:dyDescent="0.25">
      <c r="B27" s="116" t="s">
        <v>224</v>
      </c>
      <c r="C27" s="156">
        <v>6180</v>
      </c>
      <c r="D27" s="156">
        <v>16070</v>
      </c>
      <c r="E27" s="156">
        <v>16070</v>
      </c>
      <c r="F27" s="116"/>
      <c r="G27" s="158"/>
      <c r="H27" s="155"/>
    </row>
    <row r="28" spans="2:8" ht="39" x14ac:dyDescent="0.25">
      <c r="B28" s="116" t="s">
        <v>271</v>
      </c>
      <c r="C28" s="156">
        <v>6180</v>
      </c>
      <c r="D28" s="156">
        <v>16070</v>
      </c>
      <c r="E28" s="156">
        <v>16070</v>
      </c>
      <c r="F28" s="116"/>
      <c r="G28" s="158"/>
      <c r="H28" s="155"/>
    </row>
    <row r="29" spans="2:8" x14ac:dyDescent="0.25">
      <c r="B29" s="116" t="s">
        <v>225</v>
      </c>
      <c r="C29" s="156">
        <v>5414218.0800000001</v>
      </c>
      <c r="D29" s="156">
        <v>13058121</v>
      </c>
      <c r="E29" s="156">
        <v>13036665.880000001</v>
      </c>
      <c r="F29" s="156">
        <v>5901451.3099999996</v>
      </c>
      <c r="G29" s="166">
        <f t="shared" si="0"/>
        <v>108.99914304892573</v>
      </c>
      <c r="H29" s="157">
        <v>45.27</v>
      </c>
    </row>
    <row r="30" spans="2:8" x14ac:dyDescent="0.25">
      <c r="B30" s="116" t="s">
        <v>54</v>
      </c>
      <c r="C30" s="156">
        <v>5203605.6100000003</v>
      </c>
      <c r="D30" s="156">
        <v>11735518</v>
      </c>
      <c r="E30" s="156">
        <v>11983318</v>
      </c>
      <c r="F30" s="156">
        <v>5648938.5</v>
      </c>
      <c r="G30" s="166">
        <f t="shared" si="0"/>
        <v>108.55815992557514</v>
      </c>
      <c r="H30" s="157">
        <v>47.14</v>
      </c>
    </row>
    <row r="31" spans="2:8" x14ac:dyDescent="0.25">
      <c r="B31" s="116" t="s">
        <v>69</v>
      </c>
      <c r="C31" s="156">
        <v>4286792.7699999996</v>
      </c>
      <c r="D31" s="156">
        <v>9534911</v>
      </c>
      <c r="E31" s="156">
        <v>9621711</v>
      </c>
      <c r="F31" s="156">
        <v>4672054.09</v>
      </c>
      <c r="G31" s="166">
        <f t="shared" si="0"/>
        <v>108.98716921182081</v>
      </c>
      <c r="H31" s="157">
        <v>48.56</v>
      </c>
    </row>
    <row r="32" spans="2:8" x14ac:dyDescent="0.25">
      <c r="B32" s="116" t="s">
        <v>15</v>
      </c>
      <c r="C32" s="116"/>
      <c r="D32" s="156">
        <v>74560</v>
      </c>
      <c r="E32" s="156">
        <v>74560</v>
      </c>
      <c r="F32" s="116"/>
      <c r="G32" s="158"/>
      <c r="H32" s="155"/>
    </row>
    <row r="33" spans="2:8" x14ac:dyDescent="0.25">
      <c r="B33" s="116" t="s">
        <v>269</v>
      </c>
      <c r="C33" s="156">
        <v>4285087.33</v>
      </c>
      <c r="D33" s="156">
        <v>9332930</v>
      </c>
      <c r="E33" s="156">
        <v>9530930</v>
      </c>
      <c r="F33" s="156">
        <v>4672054.09</v>
      </c>
      <c r="G33" s="166">
        <f t="shared" si="0"/>
        <v>109.03054547548743</v>
      </c>
      <c r="H33" s="157">
        <v>49.02</v>
      </c>
    </row>
    <row r="34" spans="2:8" x14ac:dyDescent="0.25">
      <c r="B34" s="116" t="s">
        <v>239</v>
      </c>
      <c r="C34" s="116"/>
      <c r="D34" s="156">
        <v>11700</v>
      </c>
      <c r="E34" s="156">
        <v>11700</v>
      </c>
      <c r="F34" s="116"/>
      <c r="G34" s="158"/>
      <c r="H34" s="155"/>
    </row>
    <row r="35" spans="2:8" x14ac:dyDescent="0.25">
      <c r="B35" s="116" t="s">
        <v>238</v>
      </c>
      <c r="C35" s="156">
        <v>1705.44</v>
      </c>
      <c r="D35" s="116"/>
      <c r="E35" s="116"/>
      <c r="F35" s="116"/>
      <c r="G35" s="158"/>
      <c r="H35" s="155"/>
    </row>
    <row r="36" spans="2:8" x14ac:dyDescent="0.25">
      <c r="B36" s="116" t="s">
        <v>270</v>
      </c>
      <c r="C36" s="116"/>
      <c r="D36" s="156">
        <v>115721</v>
      </c>
      <c r="E36" s="156">
        <v>4521</v>
      </c>
      <c r="F36" s="116"/>
      <c r="G36" s="158"/>
      <c r="H36" s="155"/>
    </row>
    <row r="37" spans="2:8" x14ac:dyDescent="0.25">
      <c r="B37" s="116" t="s">
        <v>55</v>
      </c>
      <c r="C37" s="156">
        <v>894823.57</v>
      </c>
      <c r="D37" s="156">
        <v>2111279</v>
      </c>
      <c r="E37" s="156">
        <v>2276279</v>
      </c>
      <c r="F37" s="156">
        <v>970690.59</v>
      </c>
      <c r="G37" s="166">
        <f t="shared" si="0"/>
        <v>108.47843335195115</v>
      </c>
      <c r="H37" s="157">
        <v>42.64</v>
      </c>
    </row>
    <row r="38" spans="2:8" x14ac:dyDescent="0.25">
      <c r="B38" s="116" t="s">
        <v>15</v>
      </c>
      <c r="C38" s="156">
        <v>18321.95</v>
      </c>
      <c r="D38" s="156">
        <v>101400</v>
      </c>
      <c r="E38" s="156">
        <v>103000</v>
      </c>
      <c r="F38" s="156">
        <v>56984.51</v>
      </c>
      <c r="G38" s="166">
        <f t="shared" si="0"/>
        <v>311.01771372588615</v>
      </c>
      <c r="H38" s="157">
        <v>55.32</v>
      </c>
    </row>
    <row r="39" spans="2:8" x14ac:dyDescent="0.25">
      <c r="B39" s="116" t="s">
        <v>269</v>
      </c>
      <c r="C39" s="156">
        <v>673450.34</v>
      </c>
      <c r="D39" s="156">
        <v>1675440</v>
      </c>
      <c r="E39" s="156">
        <v>1860440</v>
      </c>
      <c r="F39" s="156">
        <v>685972.29</v>
      </c>
      <c r="G39" s="166">
        <f t="shared" si="0"/>
        <v>101.85937243717184</v>
      </c>
      <c r="H39" s="157">
        <v>36.869999999999997</v>
      </c>
    </row>
    <row r="40" spans="2:8" x14ac:dyDescent="0.25">
      <c r="B40" s="116" t="s">
        <v>239</v>
      </c>
      <c r="C40" s="156">
        <v>174060.68</v>
      </c>
      <c r="D40" s="156">
        <v>273750</v>
      </c>
      <c r="E40" s="156">
        <v>273750</v>
      </c>
      <c r="F40" s="156">
        <v>192534.29</v>
      </c>
      <c r="G40" s="166">
        <f t="shared" si="0"/>
        <v>110.61331599991453</v>
      </c>
      <c r="H40" s="157">
        <v>70.33</v>
      </c>
    </row>
    <row r="41" spans="2:8" x14ac:dyDescent="0.25">
      <c r="B41" s="116" t="s">
        <v>238</v>
      </c>
      <c r="C41" s="156">
        <v>3976.6</v>
      </c>
      <c r="D41" s="116"/>
      <c r="E41" s="116"/>
      <c r="F41" s="116"/>
      <c r="G41" s="158"/>
      <c r="H41" s="155"/>
    </row>
    <row r="42" spans="2:8" x14ac:dyDescent="0.25">
      <c r="B42" s="116" t="s">
        <v>270</v>
      </c>
      <c r="C42" s="116"/>
      <c r="D42" s="156">
        <v>22059</v>
      </c>
      <c r="E42" s="158">
        <v>459</v>
      </c>
      <c r="F42" s="116"/>
      <c r="G42" s="158"/>
      <c r="H42" s="155"/>
    </row>
    <row r="43" spans="2:8" ht="39" x14ac:dyDescent="0.25">
      <c r="B43" s="116" t="s">
        <v>271</v>
      </c>
      <c r="C43" s="156">
        <v>25014</v>
      </c>
      <c r="D43" s="156">
        <v>38630</v>
      </c>
      <c r="E43" s="156">
        <v>38630</v>
      </c>
      <c r="F43" s="156">
        <v>35199.5</v>
      </c>
      <c r="G43" s="166">
        <f t="shared" si="0"/>
        <v>140.71919724954026</v>
      </c>
      <c r="H43" s="157">
        <v>91.12</v>
      </c>
    </row>
    <row r="44" spans="2:8" x14ac:dyDescent="0.25">
      <c r="B44" s="116" t="s">
        <v>90</v>
      </c>
      <c r="C44" s="156">
        <v>1521.91</v>
      </c>
      <c r="D44" s="156">
        <v>45000</v>
      </c>
      <c r="E44" s="156">
        <v>45000</v>
      </c>
      <c r="F44" s="156">
        <v>1963.82</v>
      </c>
      <c r="G44" s="166">
        <f t="shared" si="0"/>
        <v>129.03653961140932</v>
      </c>
      <c r="H44" s="157">
        <v>4.3600000000000003</v>
      </c>
    </row>
    <row r="45" spans="2:8" x14ac:dyDescent="0.25">
      <c r="B45" s="116" t="s">
        <v>15</v>
      </c>
      <c r="C45" s="116"/>
      <c r="D45" s="156">
        <v>10000</v>
      </c>
      <c r="E45" s="156">
        <v>10000</v>
      </c>
      <c r="F45" s="116"/>
      <c r="G45" s="158"/>
      <c r="H45" s="155"/>
    </row>
    <row r="46" spans="2:8" x14ac:dyDescent="0.25">
      <c r="B46" s="116" t="s">
        <v>269</v>
      </c>
      <c r="C46" s="156">
        <v>1521.91</v>
      </c>
      <c r="D46" s="156">
        <v>30000</v>
      </c>
      <c r="E46" s="156">
        <v>30000</v>
      </c>
      <c r="F46" s="156">
        <v>1963.82</v>
      </c>
      <c r="G46" s="166">
        <f t="shared" si="0"/>
        <v>129.03653961140932</v>
      </c>
      <c r="H46" s="157">
        <v>6.55</v>
      </c>
    </row>
    <row r="47" spans="2:8" x14ac:dyDescent="0.25">
      <c r="B47" s="116" t="s">
        <v>239</v>
      </c>
      <c r="C47" s="116"/>
      <c r="D47" s="156">
        <v>5000</v>
      </c>
      <c r="E47" s="156">
        <v>5000</v>
      </c>
      <c r="F47" s="116"/>
      <c r="G47" s="158"/>
      <c r="H47" s="155"/>
    </row>
    <row r="48" spans="2:8" ht="26.25" x14ac:dyDescent="0.25">
      <c r="B48" s="116" t="s">
        <v>93</v>
      </c>
      <c r="C48" s="156">
        <v>20467.36</v>
      </c>
      <c r="D48" s="156">
        <v>43000</v>
      </c>
      <c r="E48" s="156">
        <v>39000</v>
      </c>
      <c r="F48" s="156">
        <v>4230</v>
      </c>
      <c r="G48" s="166">
        <f t="shared" si="0"/>
        <v>20.667052321354586</v>
      </c>
      <c r="H48" s="157">
        <v>10.85</v>
      </c>
    </row>
    <row r="49" spans="2:8" x14ac:dyDescent="0.25">
      <c r="B49" s="116" t="s">
        <v>15</v>
      </c>
      <c r="C49" s="156">
        <v>2600</v>
      </c>
      <c r="D49" s="156">
        <v>13000</v>
      </c>
      <c r="E49" s="156">
        <v>13000</v>
      </c>
      <c r="F49" s="116"/>
      <c r="G49" s="158"/>
      <c r="H49" s="155"/>
    </row>
    <row r="50" spans="2:8" x14ac:dyDescent="0.25">
      <c r="B50" s="116" t="s">
        <v>269</v>
      </c>
      <c r="C50" s="156">
        <v>1940.6</v>
      </c>
      <c r="D50" s="156">
        <v>5000</v>
      </c>
      <c r="E50" s="156">
        <v>26000</v>
      </c>
      <c r="F50" s="156">
        <v>4230</v>
      </c>
      <c r="G50" s="166">
        <f t="shared" si="0"/>
        <v>217.9738225291147</v>
      </c>
      <c r="H50" s="157">
        <v>16.27</v>
      </c>
    </row>
    <row r="51" spans="2:8" x14ac:dyDescent="0.25">
      <c r="B51" s="116" t="s">
        <v>238</v>
      </c>
      <c r="C51" s="156">
        <v>15926.76</v>
      </c>
      <c r="D51" s="116"/>
      <c r="E51" s="116"/>
      <c r="F51" s="116"/>
      <c r="G51" s="158"/>
      <c r="H51" s="155"/>
    </row>
    <row r="52" spans="2:8" x14ac:dyDescent="0.25">
      <c r="B52" s="116" t="s">
        <v>270</v>
      </c>
      <c r="C52" s="116"/>
      <c r="D52" s="156">
        <v>25000</v>
      </c>
      <c r="E52" s="116"/>
      <c r="F52" s="116"/>
      <c r="G52" s="158"/>
      <c r="H52" s="155"/>
    </row>
    <row r="53" spans="2:8" x14ac:dyDescent="0.25">
      <c r="B53" s="116" t="s">
        <v>115</v>
      </c>
      <c r="C53" s="116"/>
      <c r="D53" s="156">
        <v>1328</v>
      </c>
      <c r="E53" s="156">
        <v>1328</v>
      </c>
      <c r="F53" s="116"/>
      <c r="G53" s="158"/>
      <c r="H53" s="155"/>
    </row>
    <row r="54" spans="2:8" x14ac:dyDescent="0.25">
      <c r="B54" s="116" t="s">
        <v>269</v>
      </c>
      <c r="C54" s="116"/>
      <c r="D54" s="156">
        <v>1328</v>
      </c>
      <c r="E54" s="156">
        <v>1328</v>
      </c>
      <c r="F54" s="116"/>
      <c r="G54" s="158"/>
      <c r="H54" s="155"/>
    </row>
    <row r="55" spans="2:8" ht="26.25" x14ac:dyDescent="0.25">
      <c r="B55" s="116" t="s">
        <v>61</v>
      </c>
      <c r="C55" s="156">
        <v>39901.629999999997</v>
      </c>
      <c r="D55" s="156">
        <v>1322603</v>
      </c>
      <c r="E55" s="156">
        <v>1645639.61</v>
      </c>
      <c r="F55" s="156">
        <v>552640.62</v>
      </c>
      <c r="G55" s="166">
        <f t="shared" si="0"/>
        <v>1385.0076300141122</v>
      </c>
      <c r="H55" s="157">
        <v>33.58</v>
      </c>
    </row>
    <row r="56" spans="2:8" ht="26.25" x14ac:dyDescent="0.25">
      <c r="B56" s="116" t="s">
        <v>97</v>
      </c>
      <c r="C56" s="156">
        <v>1500</v>
      </c>
      <c r="D56" s="156">
        <v>11981</v>
      </c>
      <c r="E56" s="156">
        <v>11981</v>
      </c>
      <c r="F56" s="116"/>
      <c r="G56" s="158"/>
      <c r="H56" s="155"/>
    </row>
    <row r="57" spans="2:8" x14ac:dyDescent="0.25">
      <c r="B57" s="116" t="s">
        <v>269</v>
      </c>
      <c r="C57" s="156">
        <v>1500</v>
      </c>
      <c r="D57" s="156">
        <v>11981</v>
      </c>
      <c r="E57" s="156">
        <v>11981</v>
      </c>
      <c r="F57" s="116"/>
      <c r="G57" s="158"/>
      <c r="H57" s="155"/>
    </row>
    <row r="58" spans="2:8" ht="26.25" x14ac:dyDescent="0.25">
      <c r="B58" s="116" t="s">
        <v>62</v>
      </c>
      <c r="C58" s="156">
        <v>12122.08</v>
      </c>
      <c r="D58" s="156">
        <v>796290</v>
      </c>
      <c r="E58" s="156">
        <v>1096326.6100000001</v>
      </c>
      <c r="F58" s="156">
        <v>236917.39</v>
      </c>
      <c r="G58" s="166">
        <f t="shared" si="0"/>
        <v>1954.4285304172224</v>
      </c>
      <c r="H58" s="157">
        <v>21.61</v>
      </c>
    </row>
    <row r="59" spans="2:8" x14ac:dyDescent="0.25">
      <c r="B59" s="116" t="s">
        <v>15</v>
      </c>
      <c r="C59" s="116"/>
      <c r="D59" s="156">
        <v>54000</v>
      </c>
      <c r="E59" s="156">
        <v>59719.15</v>
      </c>
      <c r="F59" s="116"/>
      <c r="G59" s="158"/>
      <c r="H59" s="155"/>
    </row>
    <row r="60" spans="2:8" x14ac:dyDescent="0.25">
      <c r="B60" s="116" t="s">
        <v>269</v>
      </c>
      <c r="C60" s="156">
        <v>12122.08</v>
      </c>
      <c r="D60" s="156">
        <v>250640</v>
      </c>
      <c r="E60" s="156">
        <v>536640</v>
      </c>
      <c r="F60" s="156">
        <v>105667.39</v>
      </c>
      <c r="G60" s="166">
        <f t="shared" si="0"/>
        <v>871.69355424151627</v>
      </c>
      <c r="H60" s="157">
        <v>19.690000000000001</v>
      </c>
    </row>
    <row r="61" spans="2:8" x14ac:dyDescent="0.25">
      <c r="B61" s="116" t="s">
        <v>239</v>
      </c>
      <c r="C61" s="116"/>
      <c r="D61" s="156">
        <v>471250</v>
      </c>
      <c r="E61" s="156">
        <v>471250</v>
      </c>
      <c r="F61" s="156">
        <v>131250</v>
      </c>
      <c r="G61" s="158"/>
      <c r="H61" s="157">
        <v>27.85</v>
      </c>
    </row>
    <row r="62" spans="2:8" x14ac:dyDescent="0.25">
      <c r="B62" s="116" t="s">
        <v>272</v>
      </c>
      <c r="C62" s="116"/>
      <c r="D62" s="156">
        <v>10400</v>
      </c>
      <c r="E62" s="156">
        <v>10400</v>
      </c>
      <c r="F62" s="116"/>
      <c r="G62" s="158"/>
      <c r="H62" s="155"/>
    </row>
    <row r="63" spans="2:8" ht="39" x14ac:dyDescent="0.25">
      <c r="B63" s="116" t="s">
        <v>271</v>
      </c>
      <c r="C63" s="116"/>
      <c r="D63" s="156">
        <v>10000</v>
      </c>
      <c r="E63" s="156">
        <v>18317.46</v>
      </c>
      <c r="F63" s="116"/>
      <c r="G63" s="158"/>
      <c r="H63" s="155"/>
    </row>
    <row r="64" spans="2:8" ht="26.25" x14ac:dyDescent="0.25">
      <c r="B64" s="116" t="s">
        <v>94</v>
      </c>
      <c r="C64" s="156">
        <v>26279.55</v>
      </c>
      <c r="D64" s="156">
        <v>514332</v>
      </c>
      <c r="E64" s="156">
        <v>537332</v>
      </c>
      <c r="F64" s="156">
        <v>315723.23</v>
      </c>
      <c r="G64" s="166">
        <f t="shared" si="0"/>
        <v>1201.4027256935526</v>
      </c>
      <c r="H64" s="157">
        <v>58.76</v>
      </c>
    </row>
    <row r="65" spans="2:8" x14ac:dyDescent="0.25">
      <c r="B65" s="116" t="s">
        <v>15</v>
      </c>
      <c r="C65" s="116"/>
      <c r="D65" s="156">
        <v>45000</v>
      </c>
      <c r="E65" s="156">
        <v>46000</v>
      </c>
      <c r="F65" s="156">
        <v>31619.85</v>
      </c>
      <c r="G65" s="158"/>
      <c r="H65" s="157">
        <v>68.739999999999995</v>
      </c>
    </row>
    <row r="66" spans="2:8" x14ac:dyDescent="0.25">
      <c r="B66" s="116" t="s">
        <v>269</v>
      </c>
      <c r="C66" s="158">
        <v>112.82</v>
      </c>
      <c r="D66" s="156">
        <v>270700</v>
      </c>
      <c r="E66" s="156">
        <v>292700</v>
      </c>
      <c r="F66" s="156">
        <v>150269.57999999999</v>
      </c>
      <c r="G66" s="166">
        <f t="shared" si="0"/>
        <v>133194.09679134906</v>
      </c>
      <c r="H66" s="157">
        <v>51.34</v>
      </c>
    </row>
    <row r="67" spans="2:8" x14ac:dyDescent="0.25">
      <c r="B67" s="116" t="s">
        <v>239</v>
      </c>
      <c r="C67" s="156">
        <v>26166.73</v>
      </c>
      <c r="D67" s="116"/>
      <c r="E67" s="116"/>
      <c r="F67" s="116"/>
      <c r="G67" s="158"/>
      <c r="H67" s="155"/>
    </row>
    <row r="68" spans="2:8" x14ac:dyDescent="0.25">
      <c r="B68" s="116" t="s">
        <v>270</v>
      </c>
      <c r="C68" s="116"/>
      <c r="D68" s="156">
        <v>182582</v>
      </c>
      <c r="E68" s="156">
        <v>182582</v>
      </c>
      <c r="F68" s="156">
        <v>133833.79999999999</v>
      </c>
      <c r="G68" s="158"/>
      <c r="H68" s="157">
        <v>73.3</v>
      </c>
    </row>
    <row r="69" spans="2:8" ht="39" x14ac:dyDescent="0.25">
      <c r="B69" s="116" t="s">
        <v>271</v>
      </c>
      <c r="C69" s="116"/>
      <c r="D69" s="156">
        <v>16050</v>
      </c>
      <c r="E69" s="156">
        <v>16050</v>
      </c>
      <c r="F69" s="116"/>
      <c r="G69" s="158"/>
      <c r="H69" s="155"/>
    </row>
    <row r="70" spans="2:8" x14ac:dyDescent="0.25">
      <c r="B70" s="116" t="s">
        <v>226</v>
      </c>
      <c r="C70" s="156">
        <v>5243507.24</v>
      </c>
      <c r="D70" s="156">
        <v>13058121</v>
      </c>
      <c r="E70" s="156">
        <v>13628957.609999999</v>
      </c>
      <c r="F70" s="156">
        <v>6201579.1200000001</v>
      </c>
      <c r="G70" s="166">
        <f t="shared" si="0"/>
        <v>118.27158495541622</v>
      </c>
      <c r="H70" s="157">
        <v>45.5</v>
      </c>
    </row>
  </sheetData>
  <mergeCells count="1">
    <mergeCell ref="B2:H2"/>
  </mergeCells>
  <pageMargins left="0.7" right="0.7" top="0.75" bottom="0.75" header="0.3" footer="0.3"/>
  <pageSetup paperSize="9" scale="9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32"/>
  <sheetViews>
    <sheetView workbookViewId="0">
      <selection activeCell="M15" sqref="M15"/>
    </sheetView>
  </sheetViews>
  <sheetFormatPr defaultRowHeight="15" x14ac:dyDescent="0.25"/>
  <cols>
    <col min="2" max="2" width="37.7109375" customWidth="1"/>
    <col min="3" max="3" width="19.5703125" customWidth="1"/>
    <col min="4" max="4" width="16.7109375" customWidth="1"/>
    <col min="5" max="5" width="17.28515625" customWidth="1"/>
    <col min="6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216" t="s">
        <v>31</v>
      </c>
      <c r="C2" s="216"/>
      <c r="D2" s="216"/>
      <c r="E2" s="216"/>
      <c r="F2" s="216"/>
      <c r="G2" s="216"/>
      <c r="H2" s="216"/>
    </row>
    <row r="3" spans="2:8" ht="18.75" thickBot="1" x14ac:dyDescent="0.3">
      <c r="B3" s="2"/>
      <c r="C3" s="2"/>
      <c r="D3" s="2"/>
      <c r="E3" s="2"/>
      <c r="F3" s="3"/>
      <c r="G3" s="3"/>
      <c r="H3" s="3"/>
    </row>
    <row r="4" spans="2:8" ht="39.75" thickBot="1" x14ac:dyDescent="0.3">
      <c r="B4" s="117" t="s">
        <v>49</v>
      </c>
      <c r="C4" s="47" t="s">
        <v>266</v>
      </c>
      <c r="D4" s="47" t="s">
        <v>261</v>
      </c>
      <c r="E4" s="47" t="s">
        <v>267</v>
      </c>
      <c r="F4" s="47" t="s">
        <v>268</v>
      </c>
      <c r="G4" s="46" t="s">
        <v>50</v>
      </c>
      <c r="H4" s="46" t="s">
        <v>51</v>
      </c>
    </row>
    <row r="5" spans="2:8" x14ac:dyDescent="0.25">
      <c r="B5" s="49">
        <v>1</v>
      </c>
      <c r="C5" s="50">
        <v>2</v>
      </c>
      <c r="D5" s="50">
        <v>3</v>
      </c>
      <c r="E5" s="50">
        <v>4</v>
      </c>
      <c r="F5" s="50">
        <v>5</v>
      </c>
      <c r="G5" s="49">
        <v>6</v>
      </c>
      <c r="H5" s="49">
        <v>7</v>
      </c>
    </row>
    <row r="6" spans="2:8" x14ac:dyDescent="0.25">
      <c r="B6" s="167" t="s">
        <v>227</v>
      </c>
      <c r="C6" s="168">
        <v>5243507.24</v>
      </c>
      <c r="D6" s="168">
        <v>13058121</v>
      </c>
      <c r="E6" s="168">
        <v>13628957.609999999</v>
      </c>
      <c r="F6" s="168">
        <v>6201579.1200000001</v>
      </c>
      <c r="G6" s="168">
        <f>F6/C6*100</f>
        <v>118.27158495541622</v>
      </c>
      <c r="H6" s="169">
        <v>45.5</v>
      </c>
    </row>
    <row r="7" spans="2:8" x14ac:dyDescent="0.25">
      <c r="B7" s="167" t="s">
        <v>273</v>
      </c>
      <c r="C7" s="168">
        <v>5243507.24</v>
      </c>
      <c r="D7" s="168">
        <v>13058121</v>
      </c>
      <c r="E7" s="168">
        <v>13628957.609999999</v>
      </c>
      <c r="F7" s="168">
        <v>6201579.1200000001</v>
      </c>
      <c r="G7" s="168">
        <f t="shared" ref="G7:G27" si="0">F7/C7*100</f>
        <v>118.27158495541622</v>
      </c>
      <c r="H7" s="169">
        <v>45.5</v>
      </c>
    </row>
    <row r="8" spans="2:8" ht="26.25" x14ac:dyDescent="0.25">
      <c r="B8" s="167" t="s">
        <v>274</v>
      </c>
      <c r="C8" s="168">
        <v>5243507.24</v>
      </c>
      <c r="D8" s="168">
        <v>13058121</v>
      </c>
      <c r="E8" s="168">
        <v>13628957.609999999</v>
      </c>
      <c r="F8" s="168">
        <v>6201579.1200000001</v>
      </c>
      <c r="G8" s="168">
        <f t="shared" si="0"/>
        <v>118.27158495541622</v>
      </c>
      <c r="H8" s="169">
        <v>45.5</v>
      </c>
    </row>
    <row r="9" spans="2:8" x14ac:dyDescent="0.25">
      <c r="B9" s="167" t="s">
        <v>228</v>
      </c>
      <c r="C9" s="168">
        <v>5243507.24</v>
      </c>
      <c r="D9" s="168">
        <v>13058121</v>
      </c>
      <c r="E9" s="168">
        <v>13628957.609999999</v>
      </c>
      <c r="F9" s="168">
        <v>6201579.1200000001</v>
      </c>
      <c r="G9" s="168">
        <f t="shared" si="0"/>
        <v>118.27158495541622</v>
      </c>
      <c r="H9" s="169">
        <v>45.5</v>
      </c>
    </row>
    <row r="10" spans="2:8" x14ac:dyDescent="0.25">
      <c r="B10" s="167" t="s">
        <v>229</v>
      </c>
      <c r="C10" s="168">
        <v>5243507.24</v>
      </c>
      <c r="D10" s="168">
        <v>13058121</v>
      </c>
      <c r="E10" s="168">
        <v>13628957.609999999</v>
      </c>
      <c r="F10" s="168">
        <v>6201579.1200000001</v>
      </c>
      <c r="G10" s="168">
        <f t="shared" si="0"/>
        <v>118.27158495541622</v>
      </c>
      <c r="H10" s="169">
        <v>45.5</v>
      </c>
    </row>
    <row r="11" spans="2:8" x14ac:dyDescent="0.25">
      <c r="B11" s="170" t="s">
        <v>54</v>
      </c>
      <c r="C11" s="171">
        <v>174060.68</v>
      </c>
      <c r="D11" s="170"/>
      <c r="E11" s="170"/>
      <c r="F11" s="170"/>
      <c r="G11" s="168"/>
      <c r="H11" s="172"/>
    </row>
    <row r="12" spans="2:8" x14ac:dyDescent="0.25">
      <c r="B12" s="170" t="s">
        <v>55</v>
      </c>
      <c r="C12" s="171">
        <v>174060.68</v>
      </c>
      <c r="D12" s="170"/>
      <c r="E12" s="170"/>
      <c r="F12" s="170"/>
      <c r="G12" s="168"/>
      <c r="H12" s="172"/>
    </row>
    <row r="13" spans="2:8" ht="26.25" x14ac:dyDescent="0.25">
      <c r="B13" s="170" t="s">
        <v>61</v>
      </c>
      <c r="C13" s="171">
        <v>26166.73</v>
      </c>
      <c r="D13" s="170"/>
      <c r="E13" s="170"/>
      <c r="F13" s="170"/>
      <c r="G13" s="168"/>
      <c r="H13" s="172"/>
    </row>
    <row r="14" spans="2:8" ht="26.25" x14ac:dyDescent="0.25">
      <c r="B14" s="170" t="s">
        <v>94</v>
      </c>
      <c r="C14" s="171">
        <v>26166.73</v>
      </c>
      <c r="D14" s="170"/>
      <c r="E14" s="170"/>
      <c r="F14" s="170"/>
      <c r="G14" s="168"/>
      <c r="H14" s="172"/>
    </row>
    <row r="15" spans="2:8" x14ac:dyDescent="0.25">
      <c r="B15" s="170" t="s">
        <v>54</v>
      </c>
      <c r="C15" s="171">
        <v>4962000.18</v>
      </c>
      <c r="D15" s="171">
        <v>11044698</v>
      </c>
      <c r="E15" s="171">
        <v>11448698</v>
      </c>
      <c r="F15" s="171">
        <v>5364220.2</v>
      </c>
      <c r="G15" s="168">
        <f t="shared" si="0"/>
        <v>108.10600575189824</v>
      </c>
      <c r="H15" s="169">
        <v>46.85</v>
      </c>
    </row>
    <row r="16" spans="2:8" x14ac:dyDescent="0.25">
      <c r="B16" s="170" t="s">
        <v>69</v>
      </c>
      <c r="C16" s="171">
        <v>4285087.33</v>
      </c>
      <c r="D16" s="171">
        <v>9332930</v>
      </c>
      <c r="E16" s="171">
        <v>9530930</v>
      </c>
      <c r="F16" s="171">
        <v>4672054.09</v>
      </c>
      <c r="G16" s="168">
        <f t="shared" si="0"/>
        <v>109.03054547548743</v>
      </c>
      <c r="H16" s="169">
        <v>49.02</v>
      </c>
    </row>
    <row r="17" spans="2:8" x14ac:dyDescent="0.25">
      <c r="B17" s="170" t="s">
        <v>55</v>
      </c>
      <c r="C17" s="171">
        <v>673450.34</v>
      </c>
      <c r="D17" s="171">
        <v>1675440</v>
      </c>
      <c r="E17" s="171">
        <v>1860440</v>
      </c>
      <c r="F17" s="171">
        <v>685972.29</v>
      </c>
      <c r="G17" s="168">
        <f t="shared" si="0"/>
        <v>101.85937243717184</v>
      </c>
      <c r="H17" s="169">
        <v>36.869999999999997</v>
      </c>
    </row>
    <row r="18" spans="2:8" x14ac:dyDescent="0.25">
      <c r="B18" s="170" t="s">
        <v>90</v>
      </c>
      <c r="C18" s="171">
        <v>1521.91</v>
      </c>
      <c r="D18" s="171">
        <v>30000</v>
      </c>
      <c r="E18" s="171">
        <v>30000</v>
      </c>
      <c r="F18" s="171">
        <v>1963.82</v>
      </c>
      <c r="G18" s="168">
        <f t="shared" si="0"/>
        <v>129.03653961140932</v>
      </c>
      <c r="H18" s="169">
        <v>6.55</v>
      </c>
    </row>
    <row r="19" spans="2:8" ht="39" x14ac:dyDescent="0.25">
      <c r="B19" s="170" t="s">
        <v>93</v>
      </c>
      <c r="C19" s="171">
        <v>1940.6</v>
      </c>
      <c r="D19" s="171">
        <v>5000</v>
      </c>
      <c r="E19" s="171">
        <v>26000</v>
      </c>
      <c r="F19" s="171">
        <v>4230</v>
      </c>
      <c r="G19" s="168">
        <f t="shared" si="0"/>
        <v>217.9738225291147</v>
      </c>
      <c r="H19" s="169">
        <v>16.27</v>
      </c>
    </row>
    <row r="20" spans="2:8" x14ac:dyDescent="0.25">
      <c r="B20" s="170" t="s">
        <v>115</v>
      </c>
      <c r="C20" s="170"/>
      <c r="D20" s="171">
        <v>1328</v>
      </c>
      <c r="E20" s="171">
        <v>1328</v>
      </c>
      <c r="F20" s="170"/>
      <c r="G20" s="168"/>
      <c r="H20" s="172"/>
    </row>
    <row r="21" spans="2:8" ht="26.25" x14ac:dyDescent="0.25">
      <c r="B21" s="170" t="s">
        <v>61</v>
      </c>
      <c r="C21" s="171">
        <v>13734.9</v>
      </c>
      <c r="D21" s="171">
        <v>533321</v>
      </c>
      <c r="E21" s="171">
        <v>841321</v>
      </c>
      <c r="F21" s="171">
        <v>255936.97</v>
      </c>
      <c r="G21" s="168">
        <f t="shared" si="0"/>
        <v>1863.4061405616351</v>
      </c>
      <c r="H21" s="169">
        <v>30.42</v>
      </c>
    </row>
    <row r="22" spans="2:8" ht="26.25" x14ac:dyDescent="0.25">
      <c r="B22" s="170" t="s">
        <v>97</v>
      </c>
      <c r="C22" s="171">
        <v>1500</v>
      </c>
      <c r="D22" s="171">
        <v>11981</v>
      </c>
      <c r="E22" s="171">
        <v>11981</v>
      </c>
      <c r="F22" s="170"/>
      <c r="G22" s="168">
        <f t="shared" si="0"/>
        <v>0</v>
      </c>
      <c r="H22" s="172"/>
    </row>
    <row r="23" spans="2:8" ht="26.25" x14ac:dyDescent="0.25">
      <c r="B23" s="170" t="s">
        <v>62</v>
      </c>
      <c r="C23" s="171">
        <v>12122.08</v>
      </c>
      <c r="D23" s="171">
        <v>250640</v>
      </c>
      <c r="E23" s="171">
        <v>536640</v>
      </c>
      <c r="F23" s="171">
        <v>105667.39</v>
      </c>
      <c r="G23" s="168">
        <f t="shared" si="0"/>
        <v>871.69355424151627</v>
      </c>
      <c r="H23" s="169">
        <v>19.690000000000001</v>
      </c>
    </row>
    <row r="24" spans="2:8" ht="26.25" x14ac:dyDescent="0.25">
      <c r="B24" s="170" t="s">
        <v>94</v>
      </c>
      <c r="C24" s="173">
        <v>112.82</v>
      </c>
      <c r="D24" s="171">
        <v>270700</v>
      </c>
      <c r="E24" s="171">
        <v>292700</v>
      </c>
      <c r="F24" s="171">
        <v>150269.57999999999</v>
      </c>
      <c r="G24" s="168">
        <f t="shared" si="0"/>
        <v>133194.09679134906</v>
      </c>
      <c r="H24" s="169">
        <v>51.34</v>
      </c>
    </row>
    <row r="25" spans="2:8" x14ac:dyDescent="0.25">
      <c r="B25" s="170" t="s">
        <v>54</v>
      </c>
      <c r="C25" s="171">
        <v>67544.75</v>
      </c>
      <c r="D25" s="171">
        <v>690820</v>
      </c>
      <c r="E25" s="171">
        <v>534620</v>
      </c>
      <c r="F25" s="171">
        <v>284718.3</v>
      </c>
      <c r="G25" s="168">
        <f t="shared" si="0"/>
        <v>421.52543313877089</v>
      </c>
      <c r="H25" s="169">
        <v>53.26</v>
      </c>
    </row>
    <row r="26" spans="2:8" x14ac:dyDescent="0.25">
      <c r="B26" s="170" t="s">
        <v>69</v>
      </c>
      <c r="C26" s="171">
        <v>1705.44</v>
      </c>
      <c r="D26" s="171">
        <v>201981</v>
      </c>
      <c r="E26" s="171">
        <v>90781</v>
      </c>
      <c r="F26" s="170"/>
      <c r="G26" s="168">
        <f t="shared" si="0"/>
        <v>0</v>
      </c>
      <c r="H26" s="172"/>
    </row>
    <row r="27" spans="2:8" x14ac:dyDescent="0.25">
      <c r="B27" s="170" t="s">
        <v>55</v>
      </c>
      <c r="C27" s="171">
        <v>47312.55</v>
      </c>
      <c r="D27" s="171">
        <v>435839</v>
      </c>
      <c r="E27" s="171">
        <v>415839</v>
      </c>
      <c r="F27" s="171">
        <v>284718.3</v>
      </c>
      <c r="G27" s="168">
        <f t="shared" si="0"/>
        <v>601.78176826233209</v>
      </c>
      <c r="H27" s="169">
        <v>68.47</v>
      </c>
    </row>
    <row r="28" spans="2:8" x14ac:dyDescent="0.25">
      <c r="B28" s="170" t="s">
        <v>90</v>
      </c>
      <c r="C28" s="170"/>
      <c r="D28" s="171">
        <v>15000</v>
      </c>
      <c r="E28" s="171">
        <v>15000</v>
      </c>
      <c r="F28" s="170"/>
      <c r="G28" s="168"/>
      <c r="H28" s="172"/>
    </row>
    <row r="29" spans="2:8" ht="39" x14ac:dyDescent="0.25">
      <c r="B29" s="170" t="s">
        <v>93</v>
      </c>
      <c r="C29" s="171">
        <v>18526.759999999998</v>
      </c>
      <c r="D29" s="171">
        <v>38000</v>
      </c>
      <c r="E29" s="171">
        <v>13000</v>
      </c>
      <c r="F29" s="170"/>
      <c r="G29" s="168"/>
      <c r="H29" s="172"/>
    </row>
    <row r="30" spans="2:8" ht="26.25" x14ac:dyDescent="0.25">
      <c r="B30" s="170" t="s">
        <v>61</v>
      </c>
      <c r="C30" s="170"/>
      <c r="D30" s="171">
        <v>789282</v>
      </c>
      <c r="E30" s="171">
        <v>804318.61</v>
      </c>
      <c r="F30" s="171">
        <v>296703.65000000002</v>
      </c>
      <c r="G30" s="168"/>
      <c r="H30" s="169">
        <v>36.89</v>
      </c>
    </row>
    <row r="31" spans="2:8" ht="26.25" x14ac:dyDescent="0.25">
      <c r="B31" s="170" t="s">
        <v>62</v>
      </c>
      <c r="C31" s="170"/>
      <c r="D31" s="171">
        <v>545650</v>
      </c>
      <c r="E31" s="171">
        <v>559686.61</v>
      </c>
      <c r="F31" s="171">
        <v>131250</v>
      </c>
      <c r="G31" s="168"/>
      <c r="H31" s="169">
        <v>23.45</v>
      </c>
    </row>
    <row r="32" spans="2:8" ht="26.25" x14ac:dyDescent="0.25">
      <c r="B32" s="170" t="s">
        <v>94</v>
      </c>
      <c r="C32" s="170"/>
      <c r="D32" s="171">
        <v>243632</v>
      </c>
      <c r="E32" s="171">
        <v>244632</v>
      </c>
      <c r="F32" s="171">
        <v>165453.65</v>
      </c>
      <c r="G32" s="168"/>
      <c r="H32" s="169">
        <v>67.63</v>
      </c>
    </row>
  </sheetData>
  <mergeCells count="1">
    <mergeCell ref="B2:H2"/>
  </mergeCells>
  <pageMargins left="0.7" right="0.7" top="0.75" bottom="0.75" header="0.3" footer="0.3"/>
  <pageSetup paperSize="9" scale="5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16"/>
  <sheetViews>
    <sheetView workbookViewId="0">
      <selection activeCell="N8" sqref="N8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ht="18" customHeight="1" x14ac:dyDescent="0.25">
      <c r="B2" s="216" t="s">
        <v>47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</row>
    <row r="3" spans="2:12" ht="15.75" customHeight="1" x14ac:dyDescent="0.25">
      <c r="B3" s="216" t="s">
        <v>23</v>
      </c>
      <c r="C3" s="216"/>
      <c r="D3" s="216"/>
      <c r="E3" s="216"/>
      <c r="F3" s="216"/>
      <c r="G3" s="216"/>
      <c r="H3" s="216"/>
      <c r="I3" s="216"/>
      <c r="J3" s="216"/>
      <c r="K3" s="216"/>
      <c r="L3" s="216"/>
    </row>
    <row r="4" spans="2:12" ht="18" x14ac:dyDescent="0.25">
      <c r="B4" s="2"/>
      <c r="C4" s="2"/>
      <c r="D4" s="2"/>
      <c r="E4" s="2"/>
      <c r="F4" s="2"/>
      <c r="G4" s="2"/>
      <c r="H4" s="2"/>
      <c r="I4" s="2"/>
      <c r="J4" s="3"/>
      <c r="K4" s="3"/>
      <c r="L4" s="3"/>
    </row>
    <row r="5" spans="2:12" ht="25.5" customHeight="1" x14ac:dyDescent="0.25">
      <c r="B5" s="217" t="s">
        <v>2</v>
      </c>
      <c r="C5" s="218"/>
      <c r="D5" s="218"/>
      <c r="E5" s="218"/>
      <c r="F5" s="219"/>
      <c r="G5" s="32" t="s">
        <v>266</v>
      </c>
      <c r="H5" s="31" t="s">
        <v>261</v>
      </c>
      <c r="I5" s="32" t="s">
        <v>267</v>
      </c>
      <c r="J5" s="32" t="s">
        <v>268</v>
      </c>
      <c r="K5" s="32" t="s">
        <v>10</v>
      </c>
      <c r="L5" s="32" t="s">
        <v>32</v>
      </c>
    </row>
    <row r="6" spans="2:12" x14ac:dyDescent="0.25">
      <c r="B6" s="217">
        <v>1</v>
      </c>
      <c r="C6" s="218"/>
      <c r="D6" s="218"/>
      <c r="E6" s="218"/>
      <c r="F6" s="219"/>
      <c r="G6" s="32">
        <v>2</v>
      </c>
      <c r="H6" s="32">
        <v>3</v>
      </c>
      <c r="I6" s="32">
        <v>4</v>
      </c>
      <c r="J6" s="32">
        <v>5</v>
      </c>
      <c r="K6" s="32" t="s">
        <v>12</v>
      </c>
      <c r="L6" s="32" t="s">
        <v>13</v>
      </c>
    </row>
    <row r="7" spans="2:12" ht="25.5" x14ac:dyDescent="0.25">
      <c r="B7" s="6">
        <v>8</v>
      </c>
      <c r="C7" s="6"/>
      <c r="D7" s="6"/>
      <c r="E7" s="6"/>
      <c r="F7" s="6" t="s">
        <v>3</v>
      </c>
      <c r="G7" s="4">
        <v>0</v>
      </c>
      <c r="H7" s="4">
        <v>0</v>
      </c>
      <c r="I7" s="4">
        <v>0</v>
      </c>
      <c r="J7" s="23">
        <v>0</v>
      </c>
      <c r="K7" s="23">
        <v>0</v>
      </c>
      <c r="L7" s="23">
        <v>0</v>
      </c>
    </row>
    <row r="8" spans="2:12" x14ac:dyDescent="0.25">
      <c r="B8" s="6"/>
      <c r="C8" s="10">
        <v>84</v>
      </c>
      <c r="D8" s="10"/>
      <c r="E8" s="10"/>
      <c r="F8" s="10" t="s">
        <v>7</v>
      </c>
      <c r="G8" s="4"/>
      <c r="H8" s="4"/>
      <c r="I8" s="4"/>
      <c r="J8" s="23"/>
      <c r="K8" s="23"/>
      <c r="L8" s="23"/>
    </row>
    <row r="9" spans="2:12" ht="51" x14ac:dyDescent="0.25">
      <c r="B9" s="7"/>
      <c r="C9" s="7"/>
      <c r="D9" s="7">
        <v>841</v>
      </c>
      <c r="E9" s="7"/>
      <c r="F9" s="24" t="s">
        <v>24</v>
      </c>
      <c r="G9" s="4"/>
      <c r="H9" s="4"/>
      <c r="I9" s="4"/>
      <c r="J9" s="23"/>
      <c r="K9" s="23"/>
      <c r="L9" s="23"/>
    </row>
    <row r="10" spans="2:12" ht="25.5" x14ac:dyDescent="0.25">
      <c r="B10" s="7"/>
      <c r="C10" s="7"/>
      <c r="D10" s="7"/>
      <c r="E10" s="7">
        <v>8413</v>
      </c>
      <c r="F10" s="24" t="s">
        <v>25</v>
      </c>
      <c r="G10" s="4"/>
      <c r="H10" s="4"/>
      <c r="I10" s="4"/>
      <c r="J10" s="23"/>
      <c r="K10" s="23"/>
      <c r="L10" s="23"/>
    </row>
    <row r="11" spans="2:12" x14ac:dyDescent="0.25">
      <c r="B11" s="7"/>
      <c r="C11" s="7"/>
      <c r="D11" s="7"/>
      <c r="E11" s="8" t="s">
        <v>14</v>
      </c>
      <c r="F11" s="12"/>
      <c r="G11" s="4"/>
      <c r="H11" s="4"/>
      <c r="I11" s="4"/>
      <c r="J11" s="23"/>
      <c r="K11" s="23"/>
      <c r="L11" s="23"/>
    </row>
    <row r="12" spans="2:12" ht="25.5" x14ac:dyDescent="0.25">
      <c r="B12" s="9">
        <v>5</v>
      </c>
      <c r="C12" s="9"/>
      <c r="D12" s="9"/>
      <c r="E12" s="9"/>
      <c r="F12" s="18" t="s">
        <v>4</v>
      </c>
      <c r="G12" s="4">
        <v>0</v>
      </c>
      <c r="H12" s="4">
        <v>0</v>
      </c>
      <c r="I12" s="4">
        <v>0</v>
      </c>
      <c r="J12" s="23">
        <v>0</v>
      </c>
      <c r="K12" s="23">
        <v>0</v>
      </c>
      <c r="L12" s="23">
        <v>0</v>
      </c>
    </row>
    <row r="13" spans="2:12" ht="25.5" x14ac:dyDescent="0.25">
      <c r="B13" s="10"/>
      <c r="C13" s="10">
        <v>54</v>
      </c>
      <c r="D13" s="10"/>
      <c r="E13" s="10"/>
      <c r="F13" s="19" t="s">
        <v>8</v>
      </c>
      <c r="G13" s="4"/>
      <c r="H13" s="4"/>
      <c r="I13" s="5"/>
      <c r="J13" s="23"/>
      <c r="K13" s="23"/>
      <c r="L13" s="23"/>
    </row>
    <row r="14" spans="2:12" ht="63.75" x14ac:dyDescent="0.25">
      <c r="B14" s="10"/>
      <c r="C14" s="10"/>
      <c r="D14" s="10">
        <v>541</v>
      </c>
      <c r="E14" s="24"/>
      <c r="F14" s="24" t="s">
        <v>26</v>
      </c>
      <c r="G14" s="4"/>
      <c r="H14" s="4"/>
      <c r="I14" s="5"/>
      <c r="J14" s="23"/>
      <c r="K14" s="23"/>
      <c r="L14" s="23"/>
    </row>
    <row r="15" spans="2:12" ht="38.25" x14ac:dyDescent="0.25">
      <c r="B15" s="10"/>
      <c r="C15" s="10"/>
      <c r="D15" s="10"/>
      <c r="E15" s="24">
        <v>5413</v>
      </c>
      <c r="F15" s="24" t="s">
        <v>27</v>
      </c>
      <c r="G15" s="4"/>
      <c r="H15" s="4"/>
      <c r="I15" s="5"/>
      <c r="J15" s="23"/>
      <c r="K15" s="23"/>
      <c r="L15" s="23"/>
    </row>
    <row r="16" spans="2:12" x14ac:dyDescent="0.25">
      <c r="B16" s="11" t="s">
        <v>9</v>
      </c>
      <c r="C16" s="9"/>
      <c r="D16" s="9"/>
      <c r="E16" s="9"/>
      <c r="F16" s="18" t="s">
        <v>14</v>
      </c>
      <c r="G16" s="4"/>
      <c r="H16" s="4"/>
      <c r="I16" s="4"/>
      <c r="J16" s="23"/>
      <c r="K16" s="23"/>
      <c r="L16" s="23"/>
    </row>
  </sheetData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26"/>
  <sheetViews>
    <sheetView topLeftCell="B1" workbookViewId="0">
      <selection activeCell="K9" sqref="K9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216" t="s">
        <v>28</v>
      </c>
      <c r="C2" s="216"/>
      <c r="D2" s="216"/>
      <c r="E2" s="216"/>
      <c r="F2" s="216"/>
      <c r="G2" s="216"/>
      <c r="H2" s="216"/>
    </row>
    <row r="3" spans="2:8" ht="18" x14ac:dyDescent="0.25">
      <c r="B3" s="2"/>
      <c r="C3" s="2"/>
      <c r="D3" s="2"/>
      <c r="E3" s="2"/>
      <c r="F3" s="3"/>
      <c r="G3" s="3"/>
      <c r="H3" s="3"/>
    </row>
    <row r="4" spans="2:8" ht="25.5" x14ac:dyDescent="0.25">
      <c r="B4" s="31" t="s">
        <v>2</v>
      </c>
      <c r="C4" s="31" t="s">
        <v>266</v>
      </c>
      <c r="D4" s="31" t="s">
        <v>261</v>
      </c>
      <c r="E4" s="31" t="s">
        <v>267</v>
      </c>
      <c r="F4" s="31" t="s">
        <v>268</v>
      </c>
      <c r="G4" s="31" t="s">
        <v>10</v>
      </c>
      <c r="H4" s="31" t="s">
        <v>32</v>
      </c>
    </row>
    <row r="5" spans="2:8" x14ac:dyDescent="0.25">
      <c r="B5" s="31">
        <v>1</v>
      </c>
      <c r="C5" s="31">
        <v>2</v>
      </c>
      <c r="D5" s="31">
        <v>3</v>
      </c>
      <c r="E5" s="31">
        <v>4</v>
      </c>
      <c r="F5" s="31">
        <v>5</v>
      </c>
      <c r="G5" s="31" t="s">
        <v>12</v>
      </c>
      <c r="H5" s="31" t="s">
        <v>13</v>
      </c>
    </row>
    <row r="6" spans="2:8" x14ac:dyDescent="0.25">
      <c r="B6" s="6" t="s">
        <v>29</v>
      </c>
      <c r="C6" s="4">
        <v>0</v>
      </c>
      <c r="D6" s="4">
        <v>0</v>
      </c>
      <c r="E6" s="5">
        <v>0</v>
      </c>
      <c r="F6" s="23">
        <v>0</v>
      </c>
      <c r="G6" s="23">
        <v>0</v>
      </c>
      <c r="H6" s="23">
        <v>0</v>
      </c>
    </row>
    <row r="7" spans="2:8" x14ac:dyDescent="0.25">
      <c r="B7" s="6" t="s">
        <v>21</v>
      </c>
      <c r="C7" s="4"/>
      <c r="D7" s="4"/>
      <c r="E7" s="4"/>
      <c r="F7" s="23"/>
      <c r="G7" s="23"/>
      <c r="H7" s="23"/>
    </row>
    <row r="8" spans="2:8" x14ac:dyDescent="0.25">
      <c r="B8" s="27" t="s">
        <v>20</v>
      </c>
      <c r="C8" s="4"/>
      <c r="D8" s="4"/>
      <c r="E8" s="4"/>
      <c r="F8" s="23"/>
      <c r="G8" s="23"/>
      <c r="H8" s="23"/>
    </row>
    <row r="9" spans="2:8" x14ac:dyDescent="0.25">
      <c r="B9" s="26" t="s">
        <v>19</v>
      </c>
      <c r="C9" s="4"/>
      <c r="D9" s="4"/>
      <c r="E9" s="4"/>
      <c r="F9" s="23"/>
      <c r="G9" s="23"/>
      <c r="H9" s="23"/>
    </row>
    <row r="10" spans="2:8" x14ac:dyDescent="0.25">
      <c r="B10" s="26" t="s">
        <v>14</v>
      </c>
      <c r="C10" s="4"/>
      <c r="D10" s="4"/>
      <c r="E10" s="4"/>
      <c r="F10" s="23"/>
      <c r="G10" s="23"/>
      <c r="H10" s="23"/>
    </row>
    <row r="11" spans="2:8" x14ac:dyDescent="0.25">
      <c r="B11" s="6" t="s">
        <v>18</v>
      </c>
      <c r="C11" s="4">
        <v>0</v>
      </c>
      <c r="D11" s="4">
        <v>0</v>
      </c>
      <c r="E11" s="5">
        <v>0</v>
      </c>
      <c r="F11" s="23">
        <v>0</v>
      </c>
      <c r="G11" s="23">
        <v>0</v>
      </c>
      <c r="H11" s="23">
        <v>0</v>
      </c>
    </row>
    <row r="12" spans="2:8" x14ac:dyDescent="0.25">
      <c r="B12" s="25" t="s">
        <v>17</v>
      </c>
      <c r="C12" s="4"/>
      <c r="D12" s="4"/>
      <c r="E12" s="5"/>
      <c r="F12" s="23"/>
      <c r="G12" s="23"/>
      <c r="H12" s="23"/>
    </row>
    <row r="13" spans="2:8" x14ac:dyDescent="0.25">
      <c r="B13" s="6" t="s">
        <v>16</v>
      </c>
      <c r="C13" s="4"/>
      <c r="D13" s="4"/>
      <c r="E13" s="5"/>
      <c r="F13" s="23"/>
      <c r="G13" s="23"/>
      <c r="H13" s="23"/>
    </row>
    <row r="14" spans="2:8" x14ac:dyDescent="0.25">
      <c r="B14" s="25" t="s">
        <v>15</v>
      </c>
      <c r="C14" s="4"/>
      <c r="D14" s="4"/>
      <c r="E14" s="5"/>
      <c r="F14" s="23"/>
      <c r="G14" s="23"/>
      <c r="H14" s="23"/>
    </row>
    <row r="15" spans="2:8" x14ac:dyDescent="0.25">
      <c r="B15" s="10" t="s">
        <v>9</v>
      </c>
      <c r="C15" s="4"/>
      <c r="D15" s="4"/>
      <c r="E15" s="5"/>
      <c r="F15" s="23"/>
      <c r="G15" s="23"/>
      <c r="H15" s="23"/>
    </row>
    <row r="16" spans="2:8" x14ac:dyDescent="0.25">
      <c r="B16" s="25"/>
      <c r="C16" s="4"/>
      <c r="D16" s="4"/>
      <c r="E16" s="5"/>
      <c r="F16" s="23"/>
      <c r="G16" s="23"/>
      <c r="H16" s="23"/>
    </row>
    <row r="17" spans="2:8" ht="15.75" customHeight="1" x14ac:dyDescent="0.25">
      <c r="B17" s="6" t="s">
        <v>30</v>
      </c>
      <c r="C17" s="4">
        <v>0</v>
      </c>
      <c r="D17" s="4">
        <v>0</v>
      </c>
      <c r="E17" s="5">
        <v>0</v>
      </c>
      <c r="F17" s="23">
        <v>0</v>
      </c>
      <c r="G17" s="23">
        <v>0</v>
      </c>
      <c r="H17" s="23">
        <v>0</v>
      </c>
    </row>
    <row r="18" spans="2:8" ht="15.75" customHeight="1" x14ac:dyDescent="0.25">
      <c r="B18" s="6" t="s">
        <v>21</v>
      </c>
      <c r="C18" s="4"/>
      <c r="D18" s="4"/>
      <c r="E18" s="4"/>
      <c r="F18" s="23"/>
      <c r="G18" s="23"/>
      <c r="H18" s="23"/>
    </row>
    <row r="19" spans="2:8" x14ac:dyDescent="0.25">
      <c r="B19" s="27" t="s">
        <v>20</v>
      </c>
      <c r="C19" s="4"/>
      <c r="D19" s="4"/>
      <c r="E19" s="4"/>
      <c r="F19" s="23"/>
      <c r="G19" s="23"/>
      <c r="H19" s="23"/>
    </row>
    <row r="20" spans="2:8" x14ac:dyDescent="0.25">
      <c r="B20" s="26" t="s">
        <v>19</v>
      </c>
      <c r="C20" s="4"/>
      <c r="D20" s="4"/>
      <c r="E20" s="4"/>
      <c r="F20" s="23"/>
      <c r="G20" s="23"/>
      <c r="H20" s="23"/>
    </row>
    <row r="21" spans="2:8" x14ac:dyDescent="0.25">
      <c r="B21" s="26" t="s">
        <v>14</v>
      </c>
      <c r="C21" s="4"/>
      <c r="D21" s="4"/>
      <c r="E21" s="4"/>
      <c r="F21" s="23"/>
      <c r="G21" s="23"/>
      <c r="H21" s="23"/>
    </row>
    <row r="22" spans="2:8" x14ac:dyDescent="0.25">
      <c r="B22" s="6" t="s">
        <v>18</v>
      </c>
      <c r="C22" s="4">
        <v>0</v>
      </c>
      <c r="D22" s="4">
        <v>0</v>
      </c>
      <c r="E22" s="5">
        <v>0</v>
      </c>
      <c r="F22" s="23">
        <v>0</v>
      </c>
      <c r="G22" s="23">
        <v>0</v>
      </c>
      <c r="H22" s="23">
        <v>0</v>
      </c>
    </row>
    <row r="23" spans="2:8" x14ac:dyDescent="0.25">
      <c r="B23" s="25" t="s">
        <v>17</v>
      </c>
      <c r="C23" s="4"/>
      <c r="D23" s="4"/>
      <c r="E23" s="5"/>
      <c r="F23" s="23"/>
      <c r="G23" s="23"/>
      <c r="H23" s="23"/>
    </row>
    <row r="24" spans="2:8" x14ac:dyDescent="0.25">
      <c r="B24" s="6" t="s">
        <v>16</v>
      </c>
      <c r="C24" s="4"/>
      <c r="D24" s="4"/>
      <c r="E24" s="5"/>
      <c r="F24" s="23"/>
      <c r="G24" s="23"/>
      <c r="H24" s="23"/>
    </row>
    <row r="25" spans="2:8" x14ac:dyDescent="0.25">
      <c r="B25" s="25" t="s">
        <v>15</v>
      </c>
      <c r="C25" s="4"/>
      <c r="D25" s="4"/>
      <c r="E25" s="5"/>
      <c r="F25" s="23"/>
      <c r="G25" s="23"/>
      <c r="H25" s="23"/>
    </row>
    <row r="26" spans="2:8" x14ac:dyDescent="0.25">
      <c r="B26" s="10" t="s">
        <v>9</v>
      </c>
      <c r="C26" s="4"/>
      <c r="D26" s="4"/>
      <c r="E26" s="5"/>
      <c r="F26" s="23"/>
      <c r="G26" s="23"/>
      <c r="H26" s="23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191"/>
  <sheetViews>
    <sheetView workbookViewId="0">
      <selection activeCell="H10" sqref="H10"/>
    </sheetView>
  </sheetViews>
  <sheetFormatPr defaultRowHeight="15" x14ac:dyDescent="0.25"/>
  <cols>
    <col min="1" max="1" width="70.85546875" customWidth="1"/>
    <col min="2" max="2" width="17" customWidth="1"/>
    <col min="3" max="3" width="16.85546875" customWidth="1"/>
    <col min="4" max="4" width="19.85546875" customWidth="1"/>
    <col min="5" max="5" width="17.42578125" customWidth="1"/>
    <col min="6" max="6" width="12" customWidth="1"/>
    <col min="7" max="7" width="14.140625" customWidth="1"/>
    <col min="8" max="8" width="25.28515625" customWidth="1"/>
    <col min="9" max="9" width="15.7109375" customWidth="1"/>
  </cols>
  <sheetData>
    <row r="1" spans="1:7" s="45" customFormat="1" ht="15" customHeight="1" x14ac:dyDescent="0.15">
      <c r="A1" s="220" t="s">
        <v>5</v>
      </c>
      <c r="B1" s="220"/>
      <c r="C1" s="220"/>
      <c r="D1" s="220"/>
      <c r="E1" s="220"/>
      <c r="F1" s="220"/>
      <c r="G1" s="220"/>
    </row>
    <row r="2" spans="1:7" s="45" customFormat="1" ht="15" customHeight="1" x14ac:dyDescent="0.15">
      <c r="A2" s="221" t="s">
        <v>48</v>
      </c>
      <c r="B2" s="221"/>
      <c r="C2" s="221"/>
      <c r="D2" s="221"/>
      <c r="E2" s="221"/>
      <c r="F2" s="221"/>
      <c r="G2" s="221"/>
    </row>
    <row r="3" spans="1:7" s="48" customFormat="1" ht="35.25" customHeight="1" x14ac:dyDescent="0.2">
      <c r="A3" s="46" t="s">
        <v>49</v>
      </c>
      <c r="B3" s="47" t="s">
        <v>266</v>
      </c>
      <c r="C3" s="47" t="s">
        <v>261</v>
      </c>
      <c r="D3" s="47" t="s">
        <v>267</v>
      </c>
      <c r="E3" s="47" t="s">
        <v>302</v>
      </c>
      <c r="F3" s="46" t="s">
        <v>50</v>
      </c>
      <c r="G3" s="46" t="s">
        <v>51</v>
      </c>
    </row>
    <row r="4" spans="1:7" s="48" customFormat="1" ht="15" customHeight="1" x14ac:dyDescent="0.2">
      <c r="A4" s="49">
        <v>1</v>
      </c>
      <c r="B4" s="50">
        <v>2</v>
      </c>
      <c r="C4" s="50">
        <v>3</v>
      </c>
      <c r="D4" s="50">
        <v>4</v>
      </c>
      <c r="E4" s="50">
        <v>5</v>
      </c>
      <c r="F4" s="49">
        <v>6</v>
      </c>
      <c r="G4" s="49">
        <v>7</v>
      </c>
    </row>
    <row r="5" spans="1:7" s="53" customFormat="1" ht="12.75" x14ac:dyDescent="0.2">
      <c r="A5" s="113" t="s">
        <v>227</v>
      </c>
      <c r="B5" s="114">
        <v>5243507.24</v>
      </c>
      <c r="C5" s="114">
        <v>13058121</v>
      </c>
      <c r="D5" s="114">
        <v>13628957.609999999</v>
      </c>
      <c r="E5" s="114">
        <v>6201579.1200000001</v>
      </c>
      <c r="F5" s="174">
        <f>E5/B5*100</f>
        <v>118.27158495541622</v>
      </c>
      <c r="G5" s="126">
        <v>45.5</v>
      </c>
    </row>
    <row r="6" spans="1:7" s="164" customFormat="1" ht="12.75" x14ac:dyDescent="0.2">
      <c r="A6" s="159" t="s">
        <v>273</v>
      </c>
      <c r="B6" s="160">
        <v>5243507.24</v>
      </c>
      <c r="C6" s="160">
        <v>13058121</v>
      </c>
      <c r="D6" s="160">
        <v>13628957.609999999</v>
      </c>
      <c r="E6" s="175">
        <v>6201579.1200000001</v>
      </c>
      <c r="F6" s="176">
        <f>E6/B6*100</f>
        <v>118.27158495541622</v>
      </c>
      <c r="G6" s="161">
        <v>45.5</v>
      </c>
    </row>
    <row r="7" spans="1:7" s="51" customFormat="1" ht="12.75" x14ac:dyDescent="0.2">
      <c r="A7" s="162" t="s">
        <v>274</v>
      </c>
      <c r="B7" s="163">
        <v>5243507.24</v>
      </c>
      <c r="C7" s="163">
        <v>13058121</v>
      </c>
      <c r="D7" s="163">
        <v>13628957.609999999</v>
      </c>
      <c r="E7" s="163">
        <v>6201579.1200000001</v>
      </c>
      <c r="F7" s="177">
        <f t="shared" ref="F7:F56" si="0">E7/B7*100</f>
        <v>118.27158495541622</v>
      </c>
      <c r="G7" s="146">
        <v>45.5</v>
      </c>
    </row>
    <row r="8" spans="1:7" s="138" customFormat="1" ht="12.75" x14ac:dyDescent="0.2">
      <c r="A8" s="134" t="s">
        <v>52</v>
      </c>
      <c r="B8" s="135">
        <v>200227.41</v>
      </c>
      <c r="C8" s="135">
        <v>690000</v>
      </c>
      <c r="D8" s="135">
        <v>690000</v>
      </c>
      <c r="E8" s="135">
        <v>323374.84000000003</v>
      </c>
      <c r="F8" s="178">
        <f t="shared" si="0"/>
        <v>161.50378212453532</v>
      </c>
      <c r="G8" s="137">
        <v>46.87</v>
      </c>
    </row>
    <row r="9" spans="1:7" s="52" customFormat="1" ht="12.75" x14ac:dyDescent="0.2">
      <c r="A9" s="139" t="s">
        <v>53</v>
      </c>
      <c r="B9" s="140">
        <v>200227.41</v>
      </c>
      <c r="C9" s="140">
        <v>690000</v>
      </c>
      <c r="D9" s="140">
        <v>690000</v>
      </c>
      <c r="E9" s="140">
        <v>323374.84000000003</v>
      </c>
      <c r="F9" s="179">
        <f t="shared" si="0"/>
        <v>161.50378212453532</v>
      </c>
      <c r="G9" s="142">
        <v>46.87</v>
      </c>
    </row>
    <row r="10" spans="1:7" s="53" customFormat="1" ht="12.75" x14ac:dyDescent="0.2">
      <c r="A10" s="113" t="s">
        <v>240</v>
      </c>
      <c r="B10" s="114">
        <v>200227.41</v>
      </c>
      <c r="C10" s="113"/>
      <c r="D10" s="113"/>
      <c r="E10" s="113"/>
      <c r="F10" s="180"/>
      <c r="G10" s="125"/>
    </row>
    <row r="11" spans="1:7" s="51" customFormat="1" ht="12.75" x14ac:dyDescent="0.2">
      <c r="A11" s="143" t="s">
        <v>241</v>
      </c>
      <c r="B11" s="144">
        <v>200227.41</v>
      </c>
      <c r="C11" s="145">
        <v>0</v>
      </c>
      <c r="D11" s="145">
        <v>0</v>
      </c>
      <c r="E11" s="145">
        <v>0</v>
      </c>
      <c r="F11" s="181">
        <f t="shared" si="0"/>
        <v>0</v>
      </c>
      <c r="G11" s="146">
        <v>0</v>
      </c>
    </row>
    <row r="12" spans="1:7" s="147" customFormat="1" ht="12.75" x14ac:dyDescent="0.2">
      <c r="A12" s="129" t="s">
        <v>55</v>
      </c>
      <c r="B12" s="130">
        <v>174060.68</v>
      </c>
      <c r="C12" s="129"/>
      <c r="D12" s="129"/>
      <c r="E12" s="129"/>
      <c r="F12" s="182"/>
      <c r="G12" s="133"/>
    </row>
    <row r="13" spans="1:7" s="52" customFormat="1" ht="12.75" x14ac:dyDescent="0.2">
      <c r="A13" s="148" t="s">
        <v>56</v>
      </c>
      <c r="B13" s="149">
        <v>56248</v>
      </c>
      <c r="C13" s="148"/>
      <c r="D13" s="148"/>
      <c r="E13" s="148"/>
      <c r="F13" s="183"/>
      <c r="G13" s="151"/>
    </row>
    <row r="14" spans="1:7" s="53" customFormat="1" ht="12.75" x14ac:dyDescent="0.2">
      <c r="A14" s="113" t="s">
        <v>57</v>
      </c>
      <c r="B14" s="114">
        <v>31248</v>
      </c>
      <c r="C14" s="113"/>
      <c r="D14" s="113"/>
      <c r="E14" s="113"/>
      <c r="F14" s="180"/>
      <c r="G14" s="125"/>
    </row>
    <row r="15" spans="1:7" s="53" customFormat="1" ht="12.75" x14ac:dyDescent="0.2">
      <c r="A15" s="113" t="s">
        <v>58</v>
      </c>
      <c r="B15" s="114">
        <v>25000</v>
      </c>
      <c r="C15" s="113"/>
      <c r="D15" s="113"/>
      <c r="E15" s="113"/>
      <c r="F15" s="180"/>
      <c r="G15" s="125"/>
    </row>
    <row r="16" spans="1:7" s="52" customFormat="1" ht="12.75" x14ac:dyDescent="0.2">
      <c r="A16" s="148" t="s">
        <v>59</v>
      </c>
      <c r="B16" s="149">
        <v>117812.68</v>
      </c>
      <c r="C16" s="148"/>
      <c r="D16" s="148"/>
      <c r="E16" s="148"/>
      <c r="F16" s="183"/>
      <c r="G16" s="151"/>
    </row>
    <row r="17" spans="1:7" s="53" customFormat="1" ht="12.75" x14ac:dyDescent="0.2">
      <c r="A17" s="113" t="s">
        <v>60</v>
      </c>
      <c r="B17" s="114">
        <v>117812.68</v>
      </c>
      <c r="C17" s="113"/>
      <c r="D17" s="113"/>
      <c r="E17" s="113"/>
      <c r="F17" s="180"/>
      <c r="G17" s="125"/>
    </row>
    <row r="18" spans="1:7" s="147" customFormat="1" ht="12.75" x14ac:dyDescent="0.2">
      <c r="A18" s="129" t="s">
        <v>94</v>
      </c>
      <c r="B18" s="130">
        <v>26166.73</v>
      </c>
      <c r="C18" s="129"/>
      <c r="D18" s="129"/>
      <c r="E18" s="129"/>
      <c r="F18" s="182"/>
      <c r="G18" s="133"/>
    </row>
    <row r="19" spans="1:7" s="52" customFormat="1" ht="12.75" x14ac:dyDescent="0.2">
      <c r="A19" s="148" t="s">
        <v>95</v>
      </c>
      <c r="B19" s="149">
        <v>26166.73</v>
      </c>
      <c r="C19" s="148"/>
      <c r="D19" s="148"/>
      <c r="E19" s="148"/>
      <c r="F19" s="183"/>
      <c r="G19" s="151"/>
    </row>
    <row r="20" spans="1:7" s="53" customFormat="1" ht="12.75" x14ac:dyDescent="0.2">
      <c r="A20" s="113" t="s">
        <v>96</v>
      </c>
      <c r="B20" s="114">
        <v>26166.73</v>
      </c>
      <c r="C20" s="113"/>
      <c r="D20" s="113"/>
      <c r="E20" s="113"/>
      <c r="F20" s="180"/>
      <c r="G20" s="125"/>
    </row>
    <row r="21" spans="1:7" s="53" customFormat="1" ht="12.75" x14ac:dyDescent="0.2">
      <c r="A21" s="113" t="s">
        <v>242</v>
      </c>
      <c r="B21" s="113"/>
      <c r="C21" s="114">
        <v>690000</v>
      </c>
      <c r="D21" s="114">
        <v>690000</v>
      </c>
      <c r="E21" s="114">
        <v>323374.84000000003</v>
      </c>
      <c r="F21" s="184"/>
      <c r="G21" s="126">
        <v>46.87</v>
      </c>
    </row>
    <row r="22" spans="1:7" s="51" customFormat="1" ht="12.75" x14ac:dyDescent="0.2">
      <c r="A22" s="143" t="s">
        <v>241</v>
      </c>
      <c r="B22" s="145">
        <v>0</v>
      </c>
      <c r="C22" s="144">
        <v>690000</v>
      </c>
      <c r="D22" s="144">
        <v>690000</v>
      </c>
      <c r="E22" s="144">
        <v>323374.84000000003</v>
      </c>
      <c r="F22" s="185">
        <v>0</v>
      </c>
      <c r="G22" s="146">
        <v>46.87</v>
      </c>
    </row>
    <row r="23" spans="1:7" s="147" customFormat="1" ht="12.75" x14ac:dyDescent="0.2">
      <c r="A23" s="129" t="s">
        <v>55</v>
      </c>
      <c r="B23" s="129"/>
      <c r="C23" s="130">
        <v>218750</v>
      </c>
      <c r="D23" s="130">
        <v>218750</v>
      </c>
      <c r="E23" s="130">
        <v>192124.84</v>
      </c>
      <c r="F23" s="186"/>
      <c r="G23" s="132">
        <v>87.83</v>
      </c>
    </row>
    <row r="24" spans="1:7" s="52" customFormat="1" ht="12.75" x14ac:dyDescent="0.2">
      <c r="A24" s="148" t="s">
        <v>56</v>
      </c>
      <c r="B24" s="148"/>
      <c r="C24" s="148"/>
      <c r="D24" s="148"/>
      <c r="E24" s="149">
        <v>42348.5</v>
      </c>
      <c r="F24" s="187"/>
      <c r="G24" s="151"/>
    </row>
    <row r="25" spans="1:7" s="53" customFormat="1" ht="12.75" x14ac:dyDescent="0.2">
      <c r="A25" s="113" t="s">
        <v>57</v>
      </c>
      <c r="B25" s="113"/>
      <c r="C25" s="113"/>
      <c r="D25" s="113"/>
      <c r="E25" s="114">
        <v>24946</v>
      </c>
      <c r="F25" s="184"/>
      <c r="G25" s="125"/>
    </row>
    <row r="26" spans="1:7" s="53" customFormat="1" ht="12.75" x14ac:dyDescent="0.2">
      <c r="A26" s="113" t="s">
        <v>58</v>
      </c>
      <c r="B26" s="113"/>
      <c r="C26" s="113"/>
      <c r="D26" s="113"/>
      <c r="E26" s="114">
        <v>17402.5</v>
      </c>
      <c r="F26" s="184"/>
      <c r="G26" s="125"/>
    </row>
    <row r="27" spans="1:7" s="52" customFormat="1" ht="12.75" x14ac:dyDescent="0.2">
      <c r="A27" s="148" t="s">
        <v>59</v>
      </c>
      <c r="B27" s="148"/>
      <c r="C27" s="148"/>
      <c r="D27" s="148"/>
      <c r="E27" s="149">
        <v>149776.34</v>
      </c>
      <c r="F27" s="187"/>
      <c r="G27" s="151"/>
    </row>
    <row r="28" spans="1:7" s="53" customFormat="1" ht="12.75" x14ac:dyDescent="0.2">
      <c r="A28" s="113" t="s">
        <v>60</v>
      </c>
      <c r="B28" s="113"/>
      <c r="C28" s="113"/>
      <c r="D28" s="113"/>
      <c r="E28" s="114">
        <v>149776.34</v>
      </c>
      <c r="F28" s="184"/>
      <c r="G28" s="125"/>
    </row>
    <row r="29" spans="1:7" s="147" customFormat="1" ht="12.75" x14ac:dyDescent="0.2">
      <c r="A29" s="129" t="s">
        <v>62</v>
      </c>
      <c r="B29" s="129"/>
      <c r="C29" s="130">
        <v>471250</v>
      </c>
      <c r="D29" s="130">
        <v>471250</v>
      </c>
      <c r="E29" s="130">
        <v>131250</v>
      </c>
      <c r="F29" s="186"/>
      <c r="G29" s="132">
        <v>27.85</v>
      </c>
    </row>
    <row r="30" spans="1:7" s="52" customFormat="1" ht="12.75" x14ac:dyDescent="0.2">
      <c r="A30" s="148" t="s">
        <v>65</v>
      </c>
      <c r="B30" s="148"/>
      <c r="C30" s="148"/>
      <c r="D30" s="148"/>
      <c r="E30" s="149">
        <v>131250</v>
      </c>
      <c r="F30" s="187"/>
      <c r="G30" s="151"/>
    </row>
    <row r="31" spans="1:7" s="53" customFormat="1" ht="12.75" x14ac:dyDescent="0.2">
      <c r="A31" s="113" t="s">
        <v>66</v>
      </c>
      <c r="B31" s="113"/>
      <c r="C31" s="113"/>
      <c r="D31" s="113"/>
      <c r="E31" s="114">
        <v>131250</v>
      </c>
      <c r="F31" s="184"/>
      <c r="G31" s="125"/>
    </row>
    <row r="32" spans="1:7" s="138" customFormat="1" ht="12.75" x14ac:dyDescent="0.2">
      <c r="A32" s="134" t="s">
        <v>67</v>
      </c>
      <c r="B32" s="135">
        <v>20921.95</v>
      </c>
      <c r="C32" s="135">
        <v>485522</v>
      </c>
      <c r="D32" s="135">
        <v>493841.15</v>
      </c>
      <c r="E32" s="135">
        <v>222438.16</v>
      </c>
      <c r="F32" s="178">
        <f t="shared" si="0"/>
        <v>1063.1808220553057</v>
      </c>
      <c r="G32" s="137">
        <v>45.04</v>
      </c>
    </row>
    <row r="33" spans="1:7" s="52" customFormat="1" ht="12.75" x14ac:dyDescent="0.2">
      <c r="A33" s="139" t="s">
        <v>68</v>
      </c>
      <c r="B33" s="140">
        <v>20921.95</v>
      </c>
      <c r="C33" s="140">
        <v>297960</v>
      </c>
      <c r="D33" s="140">
        <v>306279.15000000002</v>
      </c>
      <c r="E33" s="140">
        <v>88604.36</v>
      </c>
      <c r="F33" s="179">
        <f t="shared" si="0"/>
        <v>423.49953039750119</v>
      </c>
      <c r="G33" s="142">
        <v>28.93</v>
      </c>
    </row>
    <row r="34" spans="1:7" s="53" customFormat="1" ht="12.75" x14ac:dyDescent="0.2">
      <c r="A34" s="113" t="s">
        <v>242</v>
      </c>
      <c r="B34" s="114">
        <v>20921.95</v>
      </c>
      <c r="C34" s="114">
        <v>297960</v>
      </c>
      <c r="D34" s="114">
        <v>306279.15000000002</v>
      </c>
      <c r="E34" s="114">
        <v>88604.36</v>
      </c>
      <c r="F34" s="184">
        <f t="shared" si="0"/>
        <v>423.49953039750119</v>
      </c>
      <c r="G34" s="126">
        <v>28.93</v>
      </c>
    </row>
    <row r="35" spans="1:7" s="51" customFormat="1" ht="12.75" x14ac:dyDescent="0.2">
      <c r="A35" s="143" t="s">
        <v>243</v>
      </c>
      <c r="B35" s="144">
        <v>20921.95</v>
      </c>
      <c r="C35" s="144">
        <v>297960</v>
      </c>
      <c r="D35" s="144">
        <v>306279.15000000002</v>
      </c>
      <c r="E35" s="144">
        <v>88604.36</v>
      </c>
      <c r="F35" s="185">
        <f t="shared" si="0"/>
        <v>423.49953039750119</v>
      </c>
      <c r="G35" s="146">
        <v>28.93</v>
      </c>
    </row>
    <row r="36" spans="1:7" s="147" customFormat="1" ht="12.75" x14ac:dyDescent="0.2">
      <c r="A36" s="129" t="s">
        <v>69</v>
      </c>
      <c r="B36" s="129"/>
      <c r="C36" s="130">
        <v>74560</v>
      </c>
      <c r="D36" s="130">
        <v>74560</v>
      </c>
      <c r="E36" s="129"/>
      <c r="F36" s="182"/>
      <c r="G36" s="133"/>
    </row>
    <row r="37" spans="1:7" s="147" customFormat="1" ht="12.75" x14ac:dyDescent="0.2">
      <c r="A37" s="129" t="s">
        <v>55</v>
      </c>
      <c r="B37" s="130">
        <v>18321.95</v>
      </c>
      <c r="C37" s="130">
        <v>101400</v>
      </c>
      <c r="D37" s="130">
        <v>103000</v>
      </c>
      <c r="E37" s="130">
        <v>56984.51</v>
      </c>
      <c r="F37" s="186">
        <f t="shared" si="0"/>
        <v>311.01771372588615</v>
      </c>
      <c r="G37" s="132">
        <v>55.32</v>
      </c>
    </row>
    <row r="38" spans="1:7" s="52" customFormat="1" ht="12.75" x14ac:dyDescent="0.2">
      <c r="A38" s="148" t="s">
        <v>56</v>
      </c>
      <c r="B38" s="149">
        <v>3339.06</v>
      </c>
      <c r="C38" s="148"/>
      <c r="D38" s="148"/>
      <c r="E38" s="149">
        <v>4025.91</v>
      </c>
      <c r="F38" s="187">
        <f t="shared" si="0"/>
        <v>120.5701604643223</v>
      </c>
      <c r="G38" s="151"/>
    </row>
    <row r="39" spans="1:7" s="53" customFormat="1" ht="12.75" x14ac:dyDescent="0.2">
      <c r="A39" s="113" t="s">
        <v>76</v>
      </c>
      <c r="B39" s="115">
        <v>5.81</v>
      </c>
      <c r="C39" s="113"/>
      <c r="D39" s="113"/>
      <c r="E39" s="114">
        <v>1192.3800000000001</v>
      </c>
      <c r="F39" s="184">
        <f t="shared" si="0"/>
        <v>20522.891566265062</v>
      </c>
      <c r="G39" s="125"/>
    </row>
    <row r="40" spans="1:7" s="53" customFormat="1" ht="12.75" x14ac:dyDescent="0.2">
      <c r="A40" s="113" t="s">
        <v>77</v>
      </c>
      <c r="B40" s="114">
        <v>1003.78</v>
      </c>
      <c r="C40" s="113"/>
      <c r="D40" s="113"/>
      <c r="E40" s="115">
        <v>753.6</v>
      </c>
      <c r="F40" s="188">
        <f t="shared" si="0"/>
        <v>75.076211918946385</v>
      </c>
      <c r="G40" s="125"/>
    </row>
    <row r="41" spans="1:7" s="53" customFormat="1" ht="12.75" x14ac:dyDescent="0.2">
      <c r="A41" s="113" t="s">
        <v>78</v>
      </c>
      <c r="B41" s="114">
        <v>1886.67</v>
      </c>
      <c r="C41" s="113"/>
      <c r="D41" s="113"/>
      <c r="E41" s="114">
        <v>1292.08</v>
      </c>
      <c r="F41" s="184">
        <f t="shared" si="0"/>
        <v>68.484684656034162</v>
      </c>
      <c r="G41" s="125"/>
    </row>
    <row r="42" spans="1:7" s="53" customFormat="1" ht="12.75" x14ac:dyDescent="0.2">
      <c r="A42" s="113" t="s">
        <v>79</v>
      </c>
      <c r="B42" s="115">
        <v>442.8</v>
      </c>
      <c r="C42" s="113"/>
      <c r="D42" s="113"/>
      <c r="E42" s="113"/>
      <c r="F42" s="180"/>
      <c r="G42" s="125"/>
    </row>
    <row r="43" spans="1:7" s="53" customFormat="1" ht="12.75" x14ac:dyDescent="0.2">
      <c r="A43" s="113" t="s">
        <v>57</v>
      </c>
      <c r="B43" s="113"/>
      <c r="C43" s="113"/>
      <c r="D43" s="113"/>
      <c r="E43" s="115">
        <v>787.85</v>
      </c>
      <c r="F43" s="180"/>
      <c r="G43" s="125"/>
    </row>
    <row r="44" spans="1:7" s="52" customFormat="1" ht="12.75" x14ac:dyDescent="0.2">
      <c r="A44" s="148" t="s">
        <v>59</v>
      </c>
      <c r="B44" s="149">
        <v>11770.08</v>
      </c>
      <c r="C44" s="148"/>
      <c r="D44" s="148"/>
      <c r="E44" s="149">
        <v>41941.94</v>
      </c>
      <c r="F44" s="187">
        <f t="shared" si="0"/>
        <v>356.34371219227063</v>
      </c>
      <c r="G44" s="151"/>
    </row>
    <row r="45" spans="1:7" s="53" customFormat="1" ht="12.75" x14ac:dyDescent="0.2">
      <c r="A45" s="113" t="s">
        <v>80</v>
      </c>
      <c r="B45" s="115">
        <v>379.6</v>
      </c>
      <c r="C45" s="113"/>
      <c r="D45" s="113"/>
      <c r="E45" s="115">
        <v>13.37</v>
      </c>
      <c r="F45" s="188">
        <f t="shared" si="0"/>
        <v>3.5221285563751312</v>
      </c>
      <c r="G45" s="125"/>
    </row>
    <row r="46" spans="1:7" s="53" customFormat="1" ht="12.75" x14ac:dyDescent="0.2">
      <c r="A46" s="113" t="s">
        <v>60</v>
      </c>
      <c r="B46" s="114">
        <v>7668.11</v>
      </c>
      <c r="C46" s="113"/>
      <c r="D46" s="113"/>
      <c r="E46" s="114">
        <v>38849.85</v>
      </c>
      <c r="F46" s="184">
        <f t="shared" si="0"/>
        <v>506.64179308851851</v>
      </c>
      <c r="G46" s="125"/>
    </row>
    <row r="47" spans="1:7" s="53" customFormat="1" ht="12.75" x14ac:dyDescent="0.2">
      <c r="A47" s="113" t="s">
        <v>108</v>
      </c>
      <c r="B47" s="115">
        <v>315</v>
      </c>
      <c r="C47" s="113"/>
      <c r="D47" s="113"/>
      <c r="E47" s="113"/>
      <c r="F47" s="180">
        <f t="shared" si="0"/>
        <v>0</v>
      </c>
      <c r="G47" s="125"/>
    </row>
    <row r="48" spans="1:7" s="53" customFormat="1" ht="12.75" x14ac:dyDescent="0.2">
      <c r="A48" s="113" t="s">
        <v>81</v>
      </c>
      <c r="B48" s="114">
        <v>1944.85</v>
      </c>
      <c r="C48" s="113"/>
      <c r="D48" s="113"/>
      <c r="E48" s="114">
        <v>2104.3200000000002</v>
      </c>
      <c r="F48" s="184">
        <f t="shared" si="0"/>
        <v>108.19960408257707</v>
      </c>
      <c r="G48" s="125"/>
    </row>
    <row r="49" spans="1:7" s="53" customFormat="1" ht="12.75" x14ac:dyDescent="0.2">
      <c r="A49" s="113" t="s">
        <v>82</v>
      </c>
      <c r="B49" s="114">
        <v>1020.14</v>
      </c>
      <c r="C49" s="113"/>
      <c r="D49" s="113"/>
      <c r="E49" s="115">
        <v>384.55</v>
      </c>
      <c r="F49" s="188">
        <f t="shared" si="0"/>
        <v>37.695806457937145</v>
      </c>
      <c r="G49" s="125"/>
    </row>
    <row r="50" spans="1:7" s="53" customFormat="1" ht="12.75" x14ac:dyDescent="0.2">
      <c r="A50" s="113" t="s">
        <v>83</v>
      </c>
      <c r="B50" s="115">
        <v>442.38</v>
      </c>
      <c r="C50" s="113"/>
      <c r="D50" s="113"/>
      <c r="E50" s="115">
        <v>589.85</v>
      </c>
      <c r="F50" s="188">
        <f t="shared" si="0"/>
        <v>133.33559383335594</v>
      </c>
      <c r="G50" s="125"/>
    </row>
    <row r="51" spans="1:7" s="52" customFormat="1" ht="12.75" x14ac:dyDescent="0.2">
      <c r="A51" s="148" t="s">
        <v>85</v>
      </c>
      <c r="B51" s="149">
        <v>3212.81</v>
      </c>
      <c r="C51" s="148"/>
      <c r="D51" s="148"/>
      <c r="E51" s="149">
        <v>11016.66</v>
      </c>
      <c r="F51" s="187">
        <f t="shared" si="0"/>
        <v>342.8979615974801</v>
      </c>
      <c r="G51" s="151"/>
    </row>
    <row r="52" spans="1:7" s="53" customFormat="1" ht="12.75" x14ac:dyDescent="0.2">
      <c r="A52" s="113" t="s">
        <v>111</v>
      </c>
      <c r="B52" s="113"/>
      <c r="C52" s="113"/>
      <c r="D52" s="113"/>
      <c r="E52" s="114">
        <v>2066.96</v>
      </c>
      <c r="F52" s="184"/>
      <c r="G52" s="125"/>
    </row>
    <row r="53" spans="1:7" s="53" customFormat="1" ht="12.75" x14ac:dyDescent="0.2">
      <c r="A53" s="113" t="s">
        <v>86</v>
      </c>
      <c r="B53" s="114">
        <v>3043.98</v>
      </c>
      <c r="C53" s="113"/>
      <c r="D53" s="113"/>
      <c r="E53" s="114">
        <v>8568</v>
      </c>
      <c r="F53" s="184">
        <f t="shared" si="0"/>
        <v>281.4735970669978</v>
      </c>
      <c r="G53" s="125"/>
    </row>
    <row r="54" spans="1:7" s="53" customFormat="1" ht="12.75" x14ac:dyDescent="0.2">
      <c r="A54" s="113" t="s">
        <v>113</v>
      </c>
      <c r="B54" s="113"/>
      <c r="C54" s="113"/>
      <c r="D54" s="113"/>
      <c r="E54" s="115">
        <v>248.8</v>
      </c>
      <c r="F54" s="180"/>
      <c r="G54" s="125"/>
    </row>
    <row r="55" spans="1:7" s="53" customFormat="1" ht="12.75" x14ac:dyDescent="0.2">
      <c r="A55" s="113" t="s">
        <v>87</v>
      </c>
      <c r="B55" s="115">
        <v>8.83</v>
      </c>
      <c r="C55" s="113"/>
      <c r="D55" s="113"/>
      <c r="E55" s="113"/>
      <c r="F55" s="180"/>
      <c r="G55" s="125"/>
    </row>
    <row r="56" spans="1:7" s="53" customFormat="1" ht="12.75" x14ac:dyDescent="0.2">
      <c r="A56" s="113" t="s">
        <v>89</v>
      </c>
      <c r="B56" s="115">
        <v>160</v>
      </c>
      <c r="C56" s="113"/>
      <c r="D56" s="113"/>
      <c r="E56" s="115">
        <v>132.9</v>
      </c>
      <c r="F56" s="188">
        <f t="shared" si="0"/>
        <v>83.0625</v>
      </c>
      <c r="G56" s="125"/>
    </row>
    <row r="57" spans="1:7" s="147" customFormat="1" ht="12.75" x14ac:dyDescent="0.2">
      <c r="A57" s="129" t="s">
        <v>90</v>
      </c>
      <c r="B57" s="129"/>
      <c r="C57" s="130">
        <v>10000</v>
      </c>
      <c r="D57" s="130">
        <v>10000</v>
      </c>
      <c r="E57" s="129"/>
      <c r="F57" s="182"/>
      <c r="G57" s="133"/>
    </row>
    <row r="58" spans="1:7" s="147" customFormat="1" ht="25.5" x14ac:dyDescent="0.2">
      <c r="A58" s="129" t="s">
        <v>93</v>
      </c>
      <c r="B58" s="130">
        <v>2600</v>
      </c>
      <c r="C58" s="130">
        <v>13000</v>
      </c>
      <c r="D58" s="130">
        <v>13000</v>
      </c>
      <c r="E58" s="129"/>
      <c r="F58" s="182"/>
      <c r="G58" s="133"/>
    </row>
    <row r="59" spans="1:7" s="52" customFormat="1" ht="12.75" x14ac:dyDescent="0.2">
      <c r="A59" s="148" t="s">
        <v>128</v>
      </c>
      <c r="B59" s="149">
        <v>2600</v>
      </c>
      <c r="C59" s="148"/>
      <c r="D59" s="148"/>
      <c r="E59" s="148"/>
      <c r="F59" s="183"/>
      <c r="G59" s="151"/>
    </row>
    <row r="60" spans="1:7" s="53" customFormat="1" ht="12.75" x14ac:dyDescent="0.2">
      <c r="A60" s="113" t="s">
        <v>129</v>
      </c>
      <c r="B60" s="114">
        <v>2600</v>
      </c>
      <c r="C60" s="113"/>
      <c r="D60" s="113"/>
      <c r="E60" s="113"/>
      <c r="F60" s="180"/>
      <c r="G60" s="125"/>
    </row>
    <row r="61" spans="1:7" s="147" customFormat="1" ht="12.75" x14ac:dyDescent="0.2">
      <c r="A61" s="129" t="s">
        <v>62</v>
      </c>
      <c r="B61" s="129"/>
      <c r="C61" s="130">
        <v>54000</v>
      </c>
      <c r="D61" s="130">
        <v>59719.15</v>
      </c>
      <c r="E61" s="129"/>
      <c r="F61" s="182"/>
      <c r="G61" s="133"/>
    </row>
    <row r="62" spans="1:7" s="147" customFormat="1" ht="12.75" x14ac:dyDescent="0.2">
      <c r="A62" s="129" t="s">
        <v>94</v>
      </c>
      <c r="B62" s="129"/>
      <c r="C62" s="130">
        <v>45000</v>
      </c>
      <c r="D62" s="130">
        <v>46000</v>
      </c>
      <c r="E62" s="130">
        <v>31619.85</v>
      </c>
      <c r="F62" s="186"/>
      <c r="G62" s="132">
        <v>68.739999999999995</v>
      </c>
    </row>
    <row r="63" spans="1:7" s="52" customFormat="1" ht="12.75" x14ac:dyDescent="0.2">
      <c r="A63" s="148" t="s">
        <v>95</v>
      </c>
      <c r="B63" s="148"/>
      <c r="C63" s="148"/>
      <c r="D63" s="148"/>
      <c r="E63" s="149">
        <v>31619.85</v>
      </c>
      <c r="F63" s="187"/>
      <c r="G63" s="151"/>
    </row>
    <row r="64" spans="1:7" s="53" customFormat="1" ht="12.75" x14ac:dyDescent="0.2">
      <c r="A64" s="113" t="s">
        <v>96</v>
      </c>
      <c r="B64" s="113"/>
      <c r="C64" s="113"/>
      <c r="D64" s="113"/>
      <c r="E64" s="114">
        <v>31619.85</v>
      </c>
      <c r="F64" s="184"/>
      <c r="G64" s="125"/>
    </row>
    <row r="65" spans="1:7" s="52" customFormat="1" ht="12.75" x14ac:dyDescent="0.2">
      <c r="A65" s="139" t="s">
        <v>244</v>
      </c>
      <c r="B65" s="139"/>
      <c r="C65" s="140">
        <v>187562</v>
      </c>
      <c r="D65" s="140">
        <v>187562</v>
      </c>
      <c r="E65" s="140">
        <v>133833.79999999999</v>
      </c>
      <c r="F65" s="179"/>
      <c r="G65" s="142">
        <v>71.349999999999994</v>
      </c>
    </row>
    <row r="66" spans="1:7" s="53" customFormat="1" ht="12.75" x14ac:dyDescent="0.2">
      <c r="A66" s="113" t="s">
        <v>242</v>
      </c>
      <c r="B66" s="113"/>
      <c r="C66" s="114">
        <v>187562</v>
      </c>
      <c r="D66" s="114">
        <v>187562</v>
      </c>
      <c r="E66" s="114">
        <v>133833.79999999999</v>
      </c>
      <c r="F66" s="184"/>
      <c r="G66" s="126">
        <v>71.349999999999994</v>
      </c>
    </row>
    <row r="67" spans="1:7" s="51" customFormat="1" ht="12.75" x14ac:dyDescent="0.2">
      <c r="A67" s="143" t="s">
        <v>275</v>
      </c>
      <c r="B67" s="145">
        <v>0</v>
      </c>
      <c r="C67" s="144">
        <v>187562</v>
      </c>
      <c r="D67" s="144">
        <v>187562</v>
      </c>
      <c r="E67" s="144">
        <v>133833.79999999999</v>
      </c>
      <c r="F67" s="185">
        <v>0</v>
      </c>
      <c r="G67" s="146">
        <v>71.349999999999994</v>
      </c>
    </row>
    <row r="68" spans="1:7" s="147" customFormat="1" ht="12.75" x14ac:dyDescent="0.2">
      <c r="A68" s="129" t="s">
        <v>69</v>
      </c>
      <c r="B68" s="129"/>
      <c r="C68" s="130">
        <v>4521</v>
      </c>
      <c r="D68" s="130">
        <v>4521</v>
      </c>
      <c r="E68" s="129"/>
      <c r="F68" s="182"/>
      <c r="G68" s="133"/>
    </row>
    <row r="69" spans="1:7" s="147" customFormat="1" ht="12.75" x14ac:dyDescent="0.2">
      <c r="A69" s="129" t="s">
        <v>55</v>
      </c>
      <c r="B69" s="129"/>
      <c r="C69" s="131">
        <v>459</v>
      </c>
      <c r="D69" s="131">
        <v>459</v>
      </c>
      <c r="E69" s="129"/>
      <c r="F69" s="182"/>
      <c r="G69" s="133"/>
    </row>
    <row r="70" spans="1:7" s="147" customFormat="1" ht="12.75" x14ac:dyDescent="0.2">
      <c r="A70" s="129" t="s">
        <v>94</v>
      </c>
      <c r="B70" s="129"/>
      <c r="C70" s="130">
        <v>182582</v>
      </c>
      <c r="D70" s="130">
        <v>182582</v>
      </c>
      <c r="E70" s="130">
        <v>133833.79999999999</v>
      </c>
      <c r="F70" s="186"/>
      <c r="G70" s="132">
        <v>73.3</v>
      </c>
    </row>
    <row r="71" spans="1:7" s="52" customFormat="1" ht="12.75" x14ac:dyDescent="0.2">
      <c r="A71" s="148" t="s">
        <v>95</v>
      </c>
      <c r="B71" s="148"/>
      <c r="C71" s="148"/>
      <c r="D71" s="148"/>
      <c r="E71" s="149">
        <v>133833.79999999999</v>
      </c>
      <c r="F71" s="187"/>
      <c r="G71" s="151"/>
    </row>
    <row r="72" spans="1:7" s="53" customFormat="1" ht="12.75" x14ac:dyDescent="0.2">
      <c r="A72" s="113" t="s">
        <v>96</v>
      </c>
      <c r="B72" s="113"/>
      <c r="C72" s="113"/>
      <c r="D72" s="113"/>
      <c r="E72" s="114">
        <v>133833.79999999999</v>
      </c>
      <c r="F72" s="184"/>
      <c r="G72" s="125"/>
    </row>
    <row r="73" spans="1:7" s="138" customFormat="1" ht="12.75" x14ac:dyDescent="0.2">
      <c r="A73" s="134" t="s">
        <v>100</v>
      </c>
      <c r="B73" s="135">
        <v>4975735.08</v>
      </c>
      <c r="C73" s="135">
        <v>11544639</v>
      </c>
      <c r="D73" s="135">
        <v>12256639</v>
      </c>
      <c r="E73" s="135">
        <v>5620157.1699999999</v>
      </c>
      <c r="F73" s="178">
        <f t="shared" ref="F73:F134" si="1">E73/B73*100</f>
        <v>112.95129422364664</v>
      </c>
      <c r="G73" s="137">
        <v>45.85</v>
      </c>
    </row>
    <row r="74" spans="1:7" s="52" customFormat="1" ht="12.75" x14ac:dyDescent="0.2">
      <c r="A74" s="139" t="s">
        <v>101</v>
      </c>
      <c r="B74" s="140">
        <v>4975735.08</v>
      </c>
      <c r="C74" s="140">
        <v>11544639</v>
      </c>
      <c r="D74" s="140">
        <v>12256639</v>
      </c>
      <c r="E74" s="140">
        <v>5620157.1699999999</v>
      </c>
      <c r="F74" s="179">
        <f t="shared" si="1"/>
        <v>112.95129422364664</v>
      </c>
      <c r="G74" s="142">
        <v>45.85</v>
      </c>
    </row>
    <row r="75" spans="1:7" s="53" customFormat="1" ht="12.75" x14ac:dyDescent="0.2">
      <c r="A75" s="113" t="s">
        <v>246</v>
      </c>
      <c r="B75" s="114">
        <v>4975735.08</v>
      </c>
      <c r="C75" s="114">
        <v>11544639</v>
      </c>
      <c r="D75" s="114">
        <v>12256639</v>
      </c>
      <c r="E75" s="114">
        <v>5620157.1699999999</v>
      </c>
      <c r="F75" s="184">
        <f t="shared" si="1"/>
        <v>112.95129422364664</v>
      </c>
      <c r="G75" s="126">
        <v>45.85</v>
      </c>
    </row>
    <row r="76" spans="1:7" s="51" customFormat="1" ht="12.75" x14ac:dyDescent="0.2">
      <c r="A76" s="143" t="s">
        <v>276</v>
      </c>
      <c r="B76" s="144">
        <v>4975735.08</v>
      </c>
      <c r="C76" s="144">
        <v>11544639</v>
      </c>
      <c r="D76" s="144">
        <v>12256639</v>
      </c>
      <c r="E76" s="144">
        <v>5620157.1699999999</v>
      </c>
      <c r="F76" s="185">
        <f t="shared" si="1"/>
        <v>112.95129422364664</v>
      </c>
      <c r="G76" s="146">
        <v>45.85</v>
      </c>
    </row>
    <row r="77" spans="1:7" s="147" customFormat="1" ht="12.75" x14ac:dyDescent="0.2">
      <c r="A77" s="129" t="s">
        <v>69</v>
      </c>
      <c r="B77" s="130">
        <v>4285087.33</v>
      </c>
      <c r="C77" s="130">
        <v>9302000</v>
      </c>
      <c r="D77" s="130">
        <v>9500000</v>
      </c>
      <c r="E77" s="130">
        <v>4672054.09</v>
      </c>
      <c r="F77" s="186">
        <f t="shared" si="1"/>
        <v>109.03054547548743</v>
      </c>
      <c r="G77" s="132">
        <v>49.18</v>
      </c>
    </row>
    <row r="78" spans="1:7" s="52" customFormat="1" ht="12.75" x14ac:dyDescent="0.2">
      <c r="A78" s="148" t="s">
        <v>70</v>
      </c>
      <c r="B78" s="149">
        <v>3723631.95</v>
      </c>
      <c r="C78" s="148"/>
      <c r="D78" s="148"/>
      <c r="E78" s="149">
        <v>4027664.34</v>
      </c>
      <c r="F78" s="187">
        <f t="shared" si="1"/>
        <v>108.16494202656091</v>
      </c>
      <c r="G78" s="151"/>
    </row>
    <row r="79" spans="1:7" s="53" customFormat="1" ht="12.75" x14ac:dyDescent="0.2">
      <c r="A79" s="113" t="s">
        <v>71</v>
      </c>
      <c r="B79" s="114">
        <v>3448309.61</v>
      </c>
      <c r="C79" s="113"/>
      <c r="D79" s="113"/>
      <c r="E79" s="114">
        <v>3833327.99</v>
      </c>
      <c r="F79" s="184">
        <f t="shared" si="1"/>
        <v>111.16542374511435</v>
      </c>
      <c r="G79" s="125"/>
    </row>
    <row r="80" spans="1:7" s="53" customFormat="1" ht="12.75" x14ac:dyDescent="0.2">
      <c r="A80" s="113" t="s">
        <v>72</v>
      </c>
      <c r="B80" s="114">
        <v>275322.34000000003</v>
      </c>
      <c r="C80" s="113"/>
      <c r="D80" s="113"/>
      <c r="E80" s="114">
        <v>194336.35</v>
      </c>
      <c r="F80" s="184">
        <f t="shared" si="1"/>
        <v>70.585027716966223</v>
      </c>
      <c r="G80" s="125"/>
    </row>
    <row r="81" spans="1:7" s="52" customFormat="1" ht="12.75" x14ac:dyDescent="0.2">
      <c r="A81" s="148" t="s">
        <v>102</v>
      </c>
      <c r="B81" s="149">
        <v>118130.18</v>
      </c>
      <c r="C81" s="148"/>
      <c r="D81" s="148"/>
      <c r="E81" s="149">
        <v>105622.49</v>
      </c>
      <c r="F81" s="187">
        <f t="shared" si="1"/>
        <v>89.411943670956916</v>
      </c>
      <c r="G81" s="151"/>
    </row>
    <row r="82" spans="1:7" s="53" customFormat="1" ht="12.75" x14ac:dyDescent="0.2">
      <c r="A82" s="113" t="s">
        <v>103</v>
      </c>
      <c r="B82" s="114">
        <v>118130.18</v>
      </c>
      <c r="C82" s="113"/>
      <c r="D82" s="113"/>
      <c r="E82" s="114">
        <v>105622.49</v>
      </c>
      <c r="F82" s="184">
        <f t="shared" si="1"/>
        <v>89.411943670956916</v>
      </c>
      <c r="G82" s="125"/>
    </row>
    <row r="83" spans="1:7" s="52" customFormat="1" ht="12.75" x14ac:dyDescent="0.2">
      <c r="A83" s="148" t="s">
        <v>73</v>
      </c>
      <c r="B83" s="149">
        <v>443325.2</v>
      </c>
      <c r="C83" s="148"/>
      <c r="D83" s="148"/>
      <c r="E83" s="149">
        <v>538767.26</v>
      </c>
      <c r="F83" s="187">
        <f t="shared" si="1"/>
        <v>121.52867917276076</v>
      </c>
      <c r="G83" s="151"/>
    </row>
    <row r="84" spans="1:7" s="53" customFormat="1" ht="12.75" x14ac:dyDescent="0.2">
      <c r="A84" s="113" t="s">
        <v>74</v>
      </c>
      <c r="B84" s="114">
        <v>443321.26</v>
      </c>
      <c r="C84" s="113"/>
      <c r="D84" s="113"/>
      <c r="E84" s="114">
        <v>538767.26</v>
      </c>
      <c r="F84" s="184">
        <f t="shared" si="1"/>
        <v>121.52975925404526</v>
      </c>
      <c r="G84" s="125"/>
    </row>
    <row r="85" spans="1:7" s="53" customFormat="1" ht="12.75" x14ac:dyDescent="0.2">
      <c r="A85" s="113" t="s">
        <v>75</v>
      </c>
      <c r="B85" s="115">
        <v>3.94</v>
      </c>
      <c r="C85" s="113"/>
      <c r="D85" s="113"/>
      <c r="E85" s="113"/>
      <c r="F85" s="180"/>
      <c r="G85" s="125"/>
    </row>
    <row r="86" spans="1:7" s="147" customFormat="1" ht="12.75" x14ac:dyDescent="0.2">
      <c r="A86" s="129" t="s">
        <v>55</v>
      </c>
      <c r="B86" s="130">
        <v>673450.34</v>
      </c>
      <c r="C86" s="130">
        <v>1672990</v>
      </c>
      <c r="D86" s="130">
        <v>1857990</v>
      </c>
      <c r="E86" s="130">
        <v>685972.29</v>
      </c>
      <c r="F86" s="186">
        <f t="shared" si="1"/>
        <v>101.85937243717184</v>
      </c>
      <c r="G86" s="132">
        <v>36.92</v>
      </c>
    </row>
    <row r="87" spans="1:7" s="52" customFormat="1" ht="12.75" x14ac:dyDescent="0.2">
      <c r="A87" s="148" t="s">
        <v>104</v>
      </c>
      <c r="B87" s="149">
        <v>173597.76</v>
      </c>
      <c r="C87" s="148"/>
      <c r="D87" s="148"/>
      <c r="E87" s="149">
        <v>164755.26</v>
      </c>
      <c r="F87" s="187">
        <f t="shared" si="1"/>
        <v>94.906328284420255</v>
      </c>
      <c r="G87" s="151"/>
    </row>
    <row r="88" spans="1:7" s="53" customFormat="1" ht="12.75" x14ac:dyDescent="0.2">
      <c r="A88" s="113" t="s">
        <v>105</v>
      </c>
      <c r="B88" s="114">
        <v>3645.75</v>
      </c>
      <c r="C88" s="113"/>
      <c r="D88" s="113"/>
      <c r="E88" s="114">
        <v>12650.09</v>
      </c>
      <c r="F88" s="184">
        <f t="shared" si="1"/>
        <v>346.98182815607214</v>
      </c>
      <c r="G88" s="125"/>
    </row>
    <row r="89" spans="1:7" s="53" customFormat="1" ht="12.75" x14ac:dyDescent="0.2">
      <c r="A89" s="113" t="s">
        <v>106</v>
      </c>
      <c r="B89" s="114">
        <v>167132.79</v>
      </c>
      <c r="C89" s="113"/>
      <c r="D89" s="113"/>
      <c r="E89" s="114">
        <v>144783.22</v>
      </c>
      <c r="F89" s="184">
        <f t="shared" si="1"/>
        <v>86.627656966655081</v>
      </c>
      <c r="G89" s="125"/>
    </row>
    <row r="90" spans="1:7" s="53" customFormat="1" ht="12.75" x14ac:dyDescent="0.2">
      <c r="A90" s="113" t="s">
        <v>107</v>
      </c>
      <c r="B90" s="114">
        <v>2819.22</v>
      </c>
      <c r="C90" s="113"/>
      <c r="D90" s="113"/>
      <c r="E90" s="114">
        <v>7321.95</v>
      </c>
      <c r="F90" s="184">
        <f t="shared" si="1"/>
        <v>259.7154532104625</v>
      </c>
      <c r="G90" s="125"/>
    </row>
    <row r="91" spans="1:7" s="52" customFormat="1" ht="12.75" x14ac:dyDescent="0.2">
      <c r="A91" s="148" t="s">
        <v>56</v>
      </c>
      <c r="B91" s="149">
        <v>188260.31</v>
      </c>
      <c r="C91" s="148"/>
      <c r="D91" s="148"/>
      <c r="E91" s="149">
        <v>219112.77</v>
      </c>
      <c r="F91" s="187">
        <f t="shared" si="1"/>
        <v>116.38819143557131</v>
      </c>
      <c r="G91" s="151"/>
    </row>
    <row r="92" spans="1:7" s="53" customFormat="1" ht="12.75" x14ac:dyDescent="0.2">
      <c r="A92" s="113" t="s">
        <v>76</v>
      </c>
      <c r="B92" s="114">
        <v>10422.879999999999</v>
      </c>
      <c r="C92" s="113"/>
      <c r="D92" s="113"/>
      <c r="E92" s="114">
        <v>11082.97</v>
      </c>
      <c r="F92" s="184">
        <f t="shared" si="1"/>
        <v>106.33308644059991</v>
      </c>
      <c r="G92" s="125"/>
    </row>
    <row r="93" spans="1:7" s="53" customFormat="1" ht="12.75" x14ac:dyDescent="0.2">
      <c r="A93" s="113" t="s">
        <v>77</v>
      </c>
      <c r="B93" s="115">
        <v>20.2</v>
      </c>
      <c r="C93" s="113"/>
      <c r="D93" s="113"/>
      <c r="E93" s="113"/>
      <c r="F93" s="180"/>
      <c r="G93" s="125"/>
    </row>
    <row r="94" spans="1:7" s="53" customFormat="1" ht="12.75" x14ac:dyDescent="0.2">
      <c r="A94" s="113" t="s">
        <v>78</v>
      </c>
      <c r="B94" s="114">
        <v>155966.96</v>
      </c>
      <c r="C94" s="113"/>
      <c r="D94" s="113"/>
      <c r="E94" s="114">
        <v>184521.4</v>
      </c>
      <c r="F94" s="184">
        <f t="shared" si="1"/>
        <v>118.30800574685819</v>
      </c>
      <c r="G94" s="125"/>
    </row>
    <row r="95" spans="1:7" s="53" customFormat="1" ht="12.75" x14ac:dyDescent="0.2">
      <c r="A95" s="113" t="s">
        <v>79</v>
      </c>
      <c r="B95" s="114">
        <v>4756.03</v>
      </c>
      <c r="C95" s="113"/>
      <c r="D95" s="113"/>
      <c r="E95" s="114">
        <v>2679.55</v>
      </c>
      <c r="F95" s="184">
        <f t="shared" si="1"/>
        <v>56.340056727985321</v>
      </c>
      <c r="G95" s="125"/>
    </row>
    <row r="96" spans="1:7" s="53" customFormat="1" ht="12.75" x14ac:dyDescent="0.2">
      <c r="A96" s="113" t="s">
        <v>57</v>
      </c>
      <c r="B96" s="114">
        <v>10516.36</v>
      </c>
      <c r="C96" s="113"/>
      <c r="D96" s="113"/>
      <c r="E96" s="114">
        <v>3825.85</v>
      </c>
      <c r="F96" s="184">
        <f t="shared" si="1"/>
        <v>36.379983188099303</v>
      </c>
      <c r="G96" s="125"/>
    </row>
    <row r="97" spans="1:7" s="53" customFormat="1" ht="12.75" x14ac:dyDescent="0.2">
      <c r="A97" s="113" t="s">
        <v>58</v>
      </c>
      <c r="B97" s="114">
        <v>6577.88</v>
      </c>
      <c r="C97" s="113"/>
      <c r="D97" s="113"/>
      <c r="E97" s="114">
        <v>17003</v>
      </c>
      <c r="F97" s="184">
        <f t="shared" si="1"/>
        <v>258.48753701800581</v>
      </c>
      <c r="G97" s="125"/>
    </row>
    <row r="98" spans="1:7" s="52" customFormat="1" ht="12.75" x14ac:dyDescent="0.2">
      <c r="A98" s="148" t="s">
        <v>59</v>
      </c>
      <c r="B98" s="149">
        <v>234018.19</v>
      </c>
      <c r="C98" s="148"/>
      <c r="D98" s="148"/>
      <c r="E98" s="149">
        <v>231133.76</v>
      </c>
      <c r="F98" s="187">
        <f t="shared" si="1"/>
        <v>98.767433420453344</v>
      </c>
      <c r="G98" s="151"/>
    </row>
    <row r="99" spans="1:7" s="53" customFormat="1" ht="12.75" x14ac:dyDescent="0.2">
      <c r="A99" s="113" t="s">
        <v>80</v>
      </c>
      <c r="B99" s="114">
        <v>17134.96</v>
      </c>
      <c r="C99" s="113"/>
      <c r="D99" s="113"/>
      <c r="E99" s="114">
        <v>17302.28</v>
      </c>
      <c r="F99" s="184">
        <f t="shared" si="1"/>
        <v>100.97648316657875</v>
      </c>
      <c r="G99" s="125"/>
    </row>
    <row r="100" spans="1:7" s="53" customFormat="1" ht="12.75" x14ac:dyDescent="0.2">
      <c r="A100" s="113" t="s">
        <v>60</v>
      </c>
      <c r="B100" s="114">
        <v>12056.88</v>
      </c>
      <c r="C100" s="113"/>
      <c r="D100" s="113"/>
      <c r="E100" s="114">
        <v>7438.71</v>
      </c>
      <c r="F100" s="184">
        <f t="shared" si="1"/>
        <v>61.69680713418397</v>
      </c>
      <c r="G100" s="125"/>
    </row>
    <row r="101" spans="1:7" s="53" customFormat="1" ht="12.75" x14ac:dyDescent="0.2">
      <c r="A101" s="113" t="s">
        <v>108</v>
      </c>
      <c r="B101" s="114">
        <v>1086.55</v>
      </c>
      <c r="C101" s="113"/>
      <c r="D101" s="113"/>
      <c r="E101" s="114">
        <v>2181.75</v>
      </c>
      <c r="F101" s="184">
        <f t="shared" si="1"/>
        <v>200.79609774055496</v>
      </c>
      <c r="G101" s="125"/>
    </row>
    <row r="102" spans="1:7" s="53" customFormat="1" ht="12.75" x14ac:dyDescent="0.2">
      <c r="A102" s="113" t="s">
        <v>81</v>
      </c>
      <c r="B102" s="114">
        <v>11561.23</v>
      </c>
      <c r="C102" s="113"/>
      <c r="D102" s="113"/>
      <c r="E102" s="114">
        <v>18076.79</v>
      </c>
      <c r="F102" s="184">
        <f t="shared" si="1"/>
        <v>156.35697931794456</v>
      </c>
      <c r="G102" s="125"/>
    </row>
    <row r="103" spans="1:7" s="53" customFormat="1" ht="12.75" x14ac:dyDescent="0.2">
      <c r="A103" s="113" t="s">
        <v>82</v>
      </c>
      <c r="B103" s="114">
        <v>4011.07</v>
      </c>
      <c r="C103" s="113"/>
      <c r="D103" s="113"/>
      <c r="E103" s="114">
        <v>4287.54</v>
      </c>
      <c r="F103" s="184">
        <f t="shared" si="1"/>
        <v>106.89267452325689</v>
      </c>
      <c r="G103" s="125"/>
    </row>
    <row r="104" spans="1:7" s="53" customFormat="1" ht="12.75" x14ac:dyDescent="0.2">
      <c r="A104" s="113" t="s">
        <v>109</v>
      </c>
      <c r="B104" s="114">
        <v>9821.44</v>
      </c>
      <c r="C104" s="113"/>
      <c r="D104" s="113"/>
      <c r="E104" s="114">
        <v>14783.09</v>
      </c>
      <c r="F104" s="184">
        <f t="shared" si="1"/>
        <v>150.51855939658543</v>
      </c>
      <c r="G104" s="125"/>
    </row>
    <row r="105" spans="1:7" s="53" customFormat="1" ht="12.75" x14ac:dyDescent="0.2">
      <c r="A105" s="113" t="s">
        <v>83</v>
      </c>
      <c r="B105" s="114">
        <v>114685.8</v>
      </c>
      <c r="C105" s="113"/>
      <c r="D105" s="113"/>
      <c r="E105" s="114">
        <v>97776.58</v>
      </c>
      <c r="F105" s="184">
        <f t="shared" si="1"/>
        <v>85.256047392092142</v>
      </c>
      <c r="G105" s="125"/>
    </row>
    <row r="106" spans="1:7" s="53" customFormat="1" ht="12.75" x14ac:dyDescent="0.2">
      <c r="A106" s="113" t="s">
        <v>84</v>
      </c>
      <c r="B106" s="114">
        <v>26835.66</v>
      </c>
      <c r="C106" s="113"/>
      <c r="D106" s="113"/>
      <c r="E106" s="114">
        <v>25907.25</v>
      </c>
      <c r="F106" s="184">
        <f t="shared" si="1"/>
        <v>96.540386932909414</v>
      </c>
      <c r="G106" s="125"/>
    </row>
    <row r="107" spans="1:7" s="53" customFormat="1" ht="12.75" x14ac:dyDescent="0.2">
      <c r="A107" s="113" t="s">
        <v>110</v>
      </c>
      <c r="B107" s="114">
        <v>36824.6</v>
      </c>
      <c r="C107" s="113"/>
      <c r="D107" s="113"/>
      <c r="E107" s="114">
        <v>43379.77</v>
      </c>
      <c r="F107" s="184">
        <f t="shared" si="1"/>
        <v>117.80106233333152</v>
      </c>
      <c r="G107" s="125"/>
    </row>
    <row r="108" spans="1:7" s="52" customFormat="1" ht="25.5" x14ac:dyDescent="0.2">
      <c r="A108" s="148" t="s">
        <v>236</v>
      </c>
      <c r="B108" s="149">
        <v>38832.019999999997</v>
      </c>
      <c r="C108" s="148"/>
      <c r="D108" s="148"/>
      <c r="E108" s="149">
        <v>40127.760000000002</v>
      </c>
      <c r="F108" s="187">
        <f t="shared" si="1"/>
        <v>103.33678237701773</v>
      </c>
      <c r="G108" s="151"/>
    </row>
    <row r="109" spans="1:7" s="53" customFormat="1" ht="12.75" x14ac:dyDescent="0.2">
      <c r="A109" s="113" t="s">
        <v>237</v>
      </c>
      <c r="B109" s="114">
        <v>38832.019999999997</v>
      </c>
      <c r="C109" s="113"/>
      <c r="D109" s="113"/>
      <c r="E109" s="114">
        <v>40127.760000000002</v>
      </c>
      <c r="F109" s="184">
        <f t="shared" si="1"/>
        <v>103.33678237701773</v>
      </c>
      <c r="G109" s="125"/>
    </row>
    <row r="110" spans="1:7" s="52" customFormat="1" ht="12.75" x14ac:dyDescent="0.2">
      <c r="A110" s="148" t="s">
        <v>85</v>
      </c>
      <c r="B110" s="149">
        <v>38742.06</v>
      </c>
      <c r="C110" s="148"/>
      <c r="D110" s="148"/>
      <c r="E110" s="149">
        <v>30842.74</v>
      </c>
      <c r="F110" s="187">
        <f t="shared" si="1"/>
        <v>79.610480186133643</v>
      </c>
      <c r="G110" s="151"/>
    </row>
    <row r="111" spans="1:7" s="53" customFormat="1" ht="12.75" x14ac:dyDescent="0.2">
      <c r="A111" s="113" t="s">
        <v>111</v>
      </c>
      <c r="B111" s="114">
        <v>4441.88</v>
      </c>
      <c r="C111" s="113"/>
      <c r="D111" s="113"/>
      <c r="E111" s="114">
        <v>9025.18</v>
      </c>
      <c r="F111" s="184">
        <f t="shared" si="1"/>
        <v>203.18378704512506</v>
      </c>
      <c r="G111" s="125"/>
    </row>
    <row r="112" spans="1:7" s="53" customFormat="1" ht="12.75" x14ac:dyDescent="0.2">
      <c r="A112" s="113" t="s">
        <v>112</v>
      </c>
      <c r="B112" s="114">
        <v>29363.42</v>
      </c>
      <c r="C112" s="113"/>
      <c r="D112" s="113"/>
      <c r="E112" s="114">
        <v>15584.83</v>
      </c>
      <c r="F112" s="184">
        <f t="shared" si="1"/>
        <v>53.075663529656971</v>
      </c>
      <c r="G112" s="125"/>
    </row>
    <row r="113" spans="1:7" s="53" customFormat="1" ht="12.75" x14ac:dyDescent="0.2">
      <c r="A113" s="113" t="s">
        <v>86</v>
      </c>
      <c r="B113" s="115">
        <v>212.99</v>
      </c>
      <c r="C113" s="113"/>
      <c r="D113" s="113"/>
      <c r="E113" s="115">
        <v>775</v>
      </c>
      <c r="F113" s="188">
        <f t="shared" si="1"/>
        <v>363.86684820883607</v>
      </c>
      <c r="G113" s="125"/>
    </row>
    <row r="114" spans="1:7" s="53" customFormat="1" ht="12.75" x14ac:dyDescent="0.2">
      <c r="A114" s="113" t="s">
        <v>113</v>
      </c>
      <c r="B114" s="114">
        <v>1311.5</v>
      </c>
      <c r="C114" s="113"/>
      <c r="D114" s="113"/>
      <c r="E114" s="114">
        <v>1244</v>
      </c>
      <c r="F114" s="184">
        <f t="shared" si="1"/>
        <v>94.853221502096844</v>
      </c>
      <c r="G114" s="125"/>
    </row>
    <row r="115" spans="1:7" s="53" customFormat="1" ht="12.75" x14ac:dyDescent="0.2">
      <c r="A115" s="113" t="s">
        <v>87</v>
      </c>
      <c r="B115" s="114">
        <v>2874.41</v>
      </c>
      <c r="C115" s="113"/>
      <c r="D115" s="113"/>
      <c r="E115" s="114">
        <v>3862.68</v>
      </c>
      <c r="F115" s="184">
        <f t="shared" si="1"/>
        <v>134.38166441113134</v>
      </c>
      <c r="G115" s="125"/>
    </row>
    <row r="116" spans="1:7" s="53" customFormat="1" ht="12.75" x14ac:dyDescent="0.2">
      <c r="A116" s="113" t="s">
        <v>88</v>
      </c>
      <c r="B116" s="115">
        <v>218.75</v>
      </c>
      <c r="C116" s="113"/>
      <c r="D116" s="113"/>
      <c r="E116" s="113"/>
      <c r="F116" s="180"/>
      <c r="G116" s="125"/>
    </row>
    <row r="117" spans="1:7" s="53" customFormat="1" ht="12.75" x14ac:dyDescent="0.2">
      <c r="A117" s="113" t="s">
        <v>89</v>
      </c>
      <c r="B117" s="115">
        <v>319.11</v>
      </c>
      <c r="C117" s="113"/>
      <c r="D117" s="113"/>
      <c r="E117" s="115">
        <v>351.05</v>
      </c>
      <c r="F117" s="188">
        <f t="shared" si="1"/>
        <v>110.00908777537526</v>
      </c>
      <c r="G117" s="125"/>
    </row>
    <row r="118" spans="1:7" s="147" customFormat="1" ht="12.75" x14ac:dyDescent="0.2">
      <c r="A118" s="129" t="s">
        <v>90</v>
      </c>
      <c r="B118" s="130">
        <v>1521.91</v>
      </c>
      <c r="C118" s="130">
        <v>30000</v>
      </c>
      <c r="D118" s="130">
        <v>30000</v>
      </c>
      <c r="E118" s="130">
        <v>1963.82</v>
      </c>
      <c r="F118" s="186">
        <f t="shared" si="1"/>
        <v>129.03653961140932</v>
      </c>
      <c r="G118" s="132">
        <v>6.55</v>
      </c>
    </row>
    <row r="119" spans="1:7" s="52" customFormat="1" ht="12.75" x14ac:dyDescent="0.2">
      <c r="A119" s="148" t="s">
        <v>91</v>
      </c>
      <c r="B119" s="149">
        <v>1521.91</v>
      </c>
      <c r="C119" s="148"/>
      <c r="D119" s="148"/>
      <c r="E119" s="149">
        <v>1963.82</v>
      </c>
      <c r="F119" s="187">
        <f t="shared" si="1"/>
        <v>129.03653961140932</v>
      </c>
      <c r="G119" s="151"/>
    </row>
    <row r="120" spans="1:7" s="53" customFormat="1" ht="12.75" x14ac:dyDescent="0.2">
      <c r="A120" s="113" t="s">
        <v>114</v>
      </c>
      <c r="B120" s="114">
        <v>1393.59</v>
      </c>
      <c r="C120" s="113"/>
      <c r="D120" s="113"/>
      <c r="E120" s="114">
        <v>1917.43</v>
      </c>
      <c r="F120" s="184">
        <f t="shared" si="1"/>
        <v>137.58924791366184</v>
      </c>
      <c r="G120" s="125"/>
    </row>
    <row r="121" spans="1:7" s="53" customFormat="1" ht="12.75" x14ac:dyDescent="0.2">
      <c r="A121" s="113" t="s">
        <v>92</v>
      </c>
      <c r="B121" s="115">
        <v>128.32</v>
      </c>
      <c r="C121" s="113"/>
      <c r="D121" s="113"/>
      <c r="E121" s="115">
        <v>46.39</v>
      </c>
      <c r="F121" s="188">
        <f t="shared" si="1"/>
        <v>36.151807980049874</v>
      </c>
      <c r="G121" s="125"/>
    </row>
    <row r="122" spans="1:7" s="147" customFormat="1" ht="25.5" x14ac:dyDescent="0.2">
      <c r="A122" s="129" t="s">
        <v>93</v>
      </c>
      <c r="B122" s="130">
        <v>1940.6</v>
      </c>
      <c r="C122" s="130">
        <v>5000</v>
      </c>
      <c r="D122" s="130">
        <v>26000</v>
      </c>
      <c r="E122" s="130">
        <v>4230</v>
      </c>
      <c r="F122" s="186">
        <f t="shared" si="1"/>
        <v>217.9738225291147</v>
      </c>
      <c r="G122" s="132">
        <v>16.27</v>
      </c>
    </row>
    <row r="123" spans="1:7" s="52" customFormat="1" ht="12.75" x14ac:dyDescent="0.2">
      <c r="A123" s="148" t="s">
        <v>128</v>
      </c>
      <c r="B123" s="149">
        <v>1940.6</v>
      </c>
      <c r="C123" s="148"/>
      <c r="D123" s="148"/>
      <c r="E123" s="149">
        <v>4230</v>
      </c>
      <c r="F123" s="187">
        <f t="shared" si="1"/>
        <v>217.9738225291147</v>
      </c>
      <c r="G123" s="151"/>
    </row>
    <row r="124" spans="1:7" s="53" customFormat="1" ht="12.75" x14ac:dyDescent="0.2">
      <c r="A124" s="113" t="s">
        <v>129</v>
      </c>
      <c r="B124" s="114">
        <v>1940.6</v>
      </c>
      <c r="C124" s="113"/>
      <c r="D124" s="113"/>
      <c r="E124" s="114">
        <v>4230</v>
      </c>
      <c r="F124" s="184">
        <f t="shared" si="1"/>
        <v>217.9738225291147</v>
      </c>
      <c r="G124" s="125"/>
    </row>
    <row r="125" spans="1:7" s="147" customFormat="1" ht="12.75" x14ac:dyDescent="0.2">
      <c r="A125" s="129" t="s">
        <v>115</v>
      </c>
      <c r="B125" s="129"/>
      <c r="C125" s="130">
        <v>1328</v>
      </c>
      <c r="D125" s="130">
        <v>1328</v>
      </c>
      <c r="E125" s="129"/>
      <c r="F125" s="182"/>
      <c r="G125" s="133"/>
    </row>
    <row r="126" spans="1:7" s="147" customFormat="1" ht="12.75" x14ac:dyDescent="0.2">
      <c r="A126" s="129" t="s">
        <v>97</v>
      </c>
      <c r="B126" s="130">
        <v>1500</v>
      </c>
      <c r="C126" s="130">
        <v>11981</v>
      </c>
      <c r="D126" s="130">
        <v>11981</v>
      </c>
      <c r="E126" s="129"/>
      <c r="F126" s="182"/>
      <c r="G126" s="133"/>
    </row>
    <row r="127" spans="1:7" s="52" customFormat="1" ht="12.75" x14ac:dyDescent="0.2">
      <c r="A127" s="148" t="s">
        <v>98</v>
      </c>
      <c r="B127" s="149">
        <v>1500</v>
      </c>
      <c r="C127" s="148"/>
      <c r="D127" s="148"/>
      <c r="E127" s="148"/>
      <c r="F127" s="183"/>
      <c r="G127" s="151"/>
    </row>
    <row r="128" spans="1:7" s="53" customFormat="1" ht="12.75" x14ac:dyDescent="0.2">
      <c r="A128" s="113" t="s">
        <v>99</v>
      </c>
      <c r="B128" s="114">
        <v>1500</v>
      </c>
      <c r="C128" s="113"/>
      <c r="D128" s="113"/>
      <c r="E128" s="113"/>
      <c r="F128" s="180"/>
      <c r="G128" s="125"/>
    </row>
    <row r="129" spans="1:7" s="147" customFormat="1" ht="12.75" x14ac:dyDescent="0.2">
      <c r="A129" s="129" t="s">
        <v>62</v>
      </c>
      <c r="B129" s="130">
        <v>12122.08</v>
      </c>
      <c r="C129" s="130">
        <v>250640</v>
      </c>
      <c r="D129" s="130">
        <v>536640</v>
      </c>
      <c r="E129" s="130">
        <v>105667.39</v>
      </c>
      <c r="F129" s="186">
        <f t="shared" si="1"/>
        <v>871.69355424151627</v>
      </c>
      <c r="G129" s="132">
        <v>19.690000000000001</v>
      </c>
    </row>
    <row r="130" spans="1:7" s="52" customFormat="1" ht="12.75" x14ac:dyDescent="0.2">
      <c r="A130" s="148" t="s">
        <v>63</v>
      </c>
      <c r="B130" s="149">
        <v>12122.08</v>
      </c>
      <c r="C130" s="148"/>
      <c r="D130" s="148"/>
      <c r="E130" s="149">
        <v>64276.63</v>
      </c>
      <c r="F130" s="187">
        <f t="shared" si="1"/>
        <v>530.24423201298782</v>
      </c>
      <c r="G130" s="151"/>
    </row>
    <row r="131" spans="1:7" s="53" customFormat="1" ht="12.75" x14ac:dyDescent="0.2">
      <c r="A131" s="113" t="s">
        <v>116</v>
      </c>
      <c r="B131" s="114">
        <v>3818.21</v>
      </c>
      <c r="C131" s="113"/>
      <c r="D131" s="113"/>
      <c r="E131" s="114">
        <v>14583.65</v>
      </c>
      <c r="F131" s="184">
        <f t="shared" si="1"/>
        <v>381.94991894107449</v>
      </c>
      <c r="G131" s="125"/>
    </row>
    <row r="132" spans="1:7" s="53" customFormat="1" ht="12.75" x14ac:dyDescent="0.2">
      <c r="A132" s="113" t="s">
        <v>117</v>
      </c>
      <c r="B132" s="115">
        <v>76</v>
      </c>
      <c r="C132" s="113"/>
      <c r="D132" s="113"/>
      <c r="E132" s="114">
        <v>39077.980000000003</v>
      </c>
      <c r="F132" s="184">
        <f t="shared" si="1"/>
        <v>51418.394736842107</v>
      </c>
      <c r="G132" s="125"/>
    </row>
    <row r="133" spans="1:7" s="53" customFormat="1" ht="12.75" x14ac:dyDescent="0.2">
      <c r="A133" s="113" t="s">
        <v>118</v>
      </c>
      <c r="B133" s="113"/>
      <c r="C133" s="113"/>
      <c r="D133" s="113"/>
      <c r="E133" s="115">
        <v>170</v>
      </c>
      <c r="F133" s="180"/>
      <c r="G133" s="125"/>
    </row>
    <row r="134" spans="1:7" s="53" customFormat="1" ht="12.75" x14ac:dyDescent="0.2">
      <c r="A134" s="113" t="s">
        <v>64</v>
      </c>
      <c r="B134" s="114">
        <v>8227.8700000000008</v>
      </c>
      <c r="C134" s="113"/>
      <c r="D134" s="113"/>
      <c r="E134" s="114">
        <v>4975</v>
      </c>
      <c r="F134" s="184">
        <f t="shared" si="1"/>
        <v>60.465223684866189</v>
      </c>
      <c r="G134" s="125"/>
    </row>
    <row r="135" spans="1:7" s="53" customFormat="1" ht="12.75" x14ac:dyDescent="0.2">
      <c r="A135" s="113" t="s">
        <v>119</v>
      </c>
      <c r="B135" s="113"/>
      <c r="C135" s="113"/>
      <c r="D135" s="113"/>
      <c r="E135" s="114">
        <v>5470</v>
      </c>
      <c r="F135" s="184"/>
      <c r="G135" s="125"/>
    </row>
    <row r="136" spans="1:7" s="52" customFormat="1" ht="12.75" x14ac:dyDescent="0.2">
      <c r="A136" s="148" t="s">
        <v>65</v>
      </c>
      <c r="B136" s="148"/>
      <c r="C136" s="148"/>
      <c r="D136" s="148"/>
      <c r="E136" s="149">
        <v>41390.76</v>
      </c>
      <c r="F136" s="187"/>
      <c r="G136" s="151"/>
    </row>
    <row r="137" spans="1:7" s="53" customFormat="1" ht="12.75" x14ac:dyDescent="0.2">
      <c r="A137" s="113" t="s">
        <v>66</v>
      </c>
      <c r="B137" s="113"/>
      <c r="C137" s="113"/>
      <c r="D137" s="113"/>
      <c r="E137" s="114">
        <v>41390.76</v>
      </c>
      <c r="F137" s="184"/>
      <c r="G137" s="125"/>
    </row>
    <row r="138" spans="1:7" s="147" customFormat="1" ht="12.75" x14ac:dyDescent="0.2">
      <c r="A138" s="129" t="s">
        <v>94</v>
      </c>
      <c r="B138" s="131">
        <v>112.82</v>
      </c>
      <c r="C138" s="130">
        <v>270700</v>
      </c>
      <c r="D138" s="130">
        <v>292700</v>
      </c>
      <c r="E138" s="130">
        <v>150269.57999999999</v>
      </c>
      <c r="F138" s="186">
        <f t="shared" ref="F138:F165" si="2">E138/B138*100</f>
        <v>133194.09679134906</v>
      </c>
      <c r="G138" s="132">
        <v>51.34</v>
      </c>
    </row>
    <row r="139" spans="1:7" s="52" customFormat="1" ht="12.75" x14ac:dyDescent="0.2">
      <c r="A139" s="148" t="s">
        <v>95</v>
      </c>
      <c r="B139" s="150">
        <v>112.82</v>
      </c>
      <c r="C139" s="148"/>
      <c r="D139" s="148"/>
      <c r="E139" s="149">
        <v>150269.57999999999</v>
      </c>
      <c r="F139" s="187">
        <f t="shared" si="2"/>
        <v>133194.09679134906</v>
      </c>
      <c r="G139" s="151"/>
    </row>
    <row r="140" spans="1:7" s="53" customFormat="1" ht="12.75" x14ac:dyDescent="0.2">
      <c r="A140" s="113" t="s">
        <v>96</v>
      </c>
      <c r="B140" s="115">
        <v>112.82</v>
      </c>
      <c r="C140" s="113"/>
      <c r="D140" s="113"/>
      <c r="E140" s="114">
        <v>150269.57999999999</v>
      </c>
      <c r="F140" s="184">
        <f t="shared" si="2"/>
        <v>133194.09679134906</v>
      </c>
      <c r="G140" s="125"/>
    </row>
    <row r="141" spans="1:7" s="138" customFormat="1" ht="12.75" x14ac:dyDescent="0.2">
      <c r="A141" s="134" t="s">
        <v>120</v>
      </c>
      <c r="B141" s="134"/>
      <c r="C141" s="135">
        <v>33380</v>
      </c>
      <c r="D141" s="135">
        <v>33380</v>
      </c>
      <c r="E141" s="134"/>
      <c r="F141" s="189"/>
      <c r="G141" s="152"/>
    </row>
    <row r="142" spans="1:7" s="52" customFormat="1" ht="12.75" x14ac:dyDescent="0.2">
      <c r="A142" s="139" t="s">
        <v>121</v>
      </c>
      <c r="B142" s="139"/>
      <c r="C142" s="140">
        <v>33380</v>
      </c>
      <c r="D142" s="140">
        <v>33380</v>
      </c>
      <c r="E142" s="139"/>
      <c r="F142" s="190"/>
      <c r="G142" s="151"/>
    </row>
    <row r="143" spans="1:7" s="53" customFormat="1" ht="12.75" x14ac:dyDescent="0.2">
      <c r="A143" s="113" t="s">
        <v>246</v>
      </c>
      <c r="B143" s="113"/>
      <c r="C143" s="114">
        <v>33380</v>
      </c>
      <c r="D143" s="114">
        <v>33380</v>
      </c>
      <c r="E143" s="113"/>
      <c r="F143" s="180"/>
      <c r="G143" s="125"/>
    </row>
    <row r="144" spans="1:7" s="51" customFormat="1" ht="12.75" x14ac:dyDescent="0.2">
      <c r="A144" s="143" t="s">
        <v>276</v>
      </c>
      <c r="B144" s="145">
        <v>0</v>
      </c>
      <c r="C144" s="144">
        <v>33380</v>
      </c>
      <c r="D144" s="144">
        <v>33380</v>
      </c>
      <c r="E144" s="145">
        <v>0</v>
      </c>
      <c r="F144" s="181">
        <v>0</v>
      </c>
      <c r="G144" s="146">
        <v>0</v>
      </c>
    </row>
    <row r="145" spans="1:7" s="147" customFormat="1" ht="12.75" x14ac:dyDescent="0.2">
      <c r="A145" s="129" t="s">
        <v>69</v>
      </c>
      <c r="B145" s="129"/>
      <c r="C145" s="130">
        <v>30930</v>
      </c>
      <c r="D145" s="130">
        <v>30930</v>
      </c>
      <c r="E145" s="129"/>
      <c r="F145" s="182"/>
      <c r="G145" s="133"/>
    </row>
    <row r="146" spans="1:7" s="147" customFormat="1" ht="12.75" x14ac:dyDescent="0.2">
      <c r="A146" s="129" t="s">
        <v>55</v>
      </c>
      <c r="B146" s="129"/>
      <c r="C146" s="130">
        <v>2450</v>
      </c>
      <c r="D146" s="130">
        <v>2450</v>
      </c>
      <c r="E146" s="129"/>
      <c r="F146" s="182"/>
      <c r="G146" s="133"/>
    </row>
    <row r="147" spans="1:7" s="138" customFormat="1" ht="12.75" x14ac:dyDescent="0.2">
      <c r="A147" s="134" t="s">
        <v>122</v>
      </c>
      <c r="B147" s="135">
        <v>25014</v>
      </c>
      <c r="C147" s="135">
        <v>64680</v>
      </c>
      <c r="D147" s="135">
        <v>72997.460000000006</v>
      </c>
      <c r="E147" s="135">
        <v>35199.5</v>
      </c>
      <c r="F147" s="178">
        <f t="shared" si="2"/>
        <v>140.71919724954026</v>
      </c>
      <c r="G147" s="137">
        <v>48.22</v>
      </c>
    </row>
    <row r="148" spans="1:7" s="52" customFormat="1" ht="12.75" x14ac:dyDescent="0.2">
      <c r="A148" s="139" t="s">
        <v>123</v>
      </c>
      <c r="B148" s="140">
        <v>25014</v>
      </c>
      <c r="C148" s="140">
        <v>64680</v>
      </c>
      <c r="D148" s="140">
        <v>72997.460000000006</v>
      </c>
      <c r="E148" s="140">
        <v>35199.5</v>
      </c>
      <c r="F148" s="179">
        <f t="shared" si="2"/>
        <v>140.71919724954026</v>
      </c>
      <c r="G148" s="142">
        <v>48.22</v>
      </c>
    </row>
    <row r="149" spans="1:7" s="53" customFormat="1" ht="12.75" x14ac:dyDescent="0.2">
      <c r="A149" s="113" t="s">
        <v>242</v>
      </c>
      <c r="B149" s="114">
        <v>25014</v>
      </c>
      <c r="C149" s="114">
        <v>64680</v>
      </c>
      <c r="D149" s="114">
        <v>72997.460000000006</v>
      </c>
      <c r="E149" s="114">
        <v>35199.5</v>
      </c>
      <c r="F149" s="184">
        <f t="shared" si="2"/>
        <v>140.71919724954026</v>
      </c>
      <c r="G149" s="126">
        <v>48.22</v>
      </c>
    </row>
    <row r="150" spans="1:7" s="51" customFormat="1" ht="25.5" x14ac:dyDescent="0.2">
      <c r="A150" s="143" t="s">
        <v>277</v>
      </c>
      <c r="B150" s="144">
        <v>25014</v>
      </c>
      <c r="C150" s="144">
        <v>64680</v>
      </c>
      <c r="D150" s="144">
        <v>72997.460000000006</v>
      </c>
      <c r="E150" s="144">
        <v>35199.5</v>
      </c>
      <c r="F150" s="185">
        <f t="shared" si="2"/>
        <v>140.71919724954026</v>
      </c>
      <c r="G150" s="146">
        <v>48.22</v>
      </c>
    </row>
    <row r="151" spans="1:7" s="147" customFormat="1" ht="12.75" x14ac:dyDescent="0.2">
      <c r="A151" s="129" t="s">
        <v>55</v>
      </c>
      <c r="B151" s="130">
        <v>25014</v>
      </c>
      <c r="C151" s="130">
        <v>38630</v>
      </c>
      <c r="D151" s="130">
        <v>38630</v>
      </c>
      <c r="E151" s="130">
        <v>35199.5</v>
      </c>
      <c r="F151" s="186">
        <f t="shared" si="2"/>
        <v>140.71919724954026</v>
      </c>
      <c r="G151" s="132">
        <v>91.12</v>
      </c>
    </row>
    <row r="152" spans="1:7" s="52" customFormat="1" ht="12.75" x14ac:dyDescent="0.2">
      <c r="A152" s="148" t="s">
        <v>59</v>
      </c>
      <c r="B152" s="149">
        <v>25014</v>
      </c>
      <c r="C152" s="148"/>
      <c r="D152" s="148"/>
      <c r="E152" s="149">
        <v>35199.5</v>
      </c>
      <c r="F152" s="187">
        <f t="shared" si="2"/>
        <v>140.71919724954026</v>
      </c>
      <c r="G152" s="151"/>
    </row>
    <row r="153" spans="1:7" s="53" customFormat="1" ht="12.75" x14ac:dyDescent="0.2">
      <c r="A153" s="113" t="s">
        <v>60</v>
      </c>
      <c r="B153" s="114">
        <v>25014</v>
      </c>
      <c r="C153" s="113"/>
      <c r="D153" s="113"/>
      <c r="E153" s="114">
        <v>35113.5</v>
      </c>
      <c r="F153" s="184">
        <f t="shared" si="2"/>
        <v>140.37538978172225</v>
      </c>
      <c r="G153" s="125"/>
    </row>
    <row r="154" spans="1:7" s="53" customFormat="1" ht="12.75" x14ac:dyDescent="0.2">
      <c r="A154" s="113" t="s">
        <v>108</v>
      </c>
      <c r="B154" s="113"/>
      <c r="C154" s="113"/>
      <c r="D154" s="113"/>
      <c r="E154" s="115">
        <v>86</v>
      </c>
      <c r="F154" s="180"/>
      <c r="G154" s="125"/>
    </row>
    <row r="155" spans="1:7" s="147" customFormat="1" ht="12.75" x14ac:dyDescent="0.2">
      <c r="A155" s="129" t="s">
        <v>62</v>
      </c>
      <c r="B155" s="129"/>
      <c r="C155" s="130">
        <v>10000</v>
      </c>
      <c r="D155" s="130">
        <v>18317.46</v>
      </c>
      <c r="E155" s="129"/>
      <c r="F155" s="182"/>
      <c r="G155" s="133"/>
    </row>
    <row r="156" spans="1:7" s="147" customFormat="1" ht="12.75" x14ac:dyDescent="0.2">
      <c r="A156" s="129" t="s">
        <v>94</v>
      </c>
      <c r="B156" s="129"/>
      <c r="C156" s="130">
        <v>16050</v>
      </c>
      <c r="D156" s="130">
        <v>16050</v>
      </c>
      <c r="E156" s="129"/>
      <c r="F156" s="182"/>
      <c r="G156" s="133"/>
    </row>
    <row r="157" spans="1:7" s="138" customFormat="1" ht="12.75" x14ac:dyDescent="0.2">
      <c r="A157" s="134" t="s">
        <v>124</v>
      </c>
      <c r="B157" s="134"/>
      <c r="C157" s="135">
        <v>10400</v>
      </c>
      <c r="D157" s="135">
        <v>10400</v>
      </c>
      <c r="E157" s="134"/>
      <c r="F157" s="189"/>
      <c r="G157" s="152"/>
    </row>
    <row r="158" spans="1:7" s="52" customFormat="1" ht="12.75" x14ac:dyDescent="0.2">
      <c r="A158" s="139" t="s">
        <v>125</v>
      </c>
      <c r="B158" s="139"/>
      <c r="C158" s="140">
        <v>10400</v>
      </c>
      <c r="D158" s="140">
        <v>10400</v>
      </c>
      <c r="E158" s="139"/>
      <c r="F158" s="190"/>
      <c r="G158" s="151"/>
    </row>
    <row r="159" spans="1:7" s="53" customFormat="1" ht="12.75" x14ac:dyDescent="0.2">
      <c r="A159" s="113" t="s">
        <v>242</v>
      </c>
      <c r="B159" s="113"/>
      <c r="C159" s="114">
        <v>10400</v>
      </c>
      <c r="D159" s="114">
        <v>10400</v>
      </c>
      <c r="E159" s="113"/>
      <c r="F159" s="180"/>
      <c r="G159" s="125"/>
    </row>
    <row r="160" spans="1:7" s="51" customFormat="1" ht="12.75" x14ac:dyDescent="0.2">
      <c r="A160" s="143" t="s">
        <v>278</v>
      </c>
      <c r="B160" s="145">
        <v>0</v>
      </c>
      <c r="C160" s="144">
        <v>10400</v>
      </c>
      <c r="D160" s="144">
        <v>10400</v>
      </c>
      <c r="E160" s="145">
        <v>0</v>
      </c>
      <c r="F160" s="181">
        <v>0</v>
      </c>
      <c r="G160" s="146">
        <v>0</v>
      </c>
    </row>
    <row r="161" spans="1:7" s="147" customFormat="1" ht="12.75" x14ac:dyDescent="0.2">
      <c r="A161" s="129" t="s">
        <v>62</v>
      </c>
      <c r="B161" s="129"/>
      <c r="C161" s="130">
        <v>10400</v>
      </c>
      <c r="D161" s="130">
        <v>10400</v>
      </c>
      <c r="E161" s="129"/>
      <c r="F161" s="182"/>
      <c r="G161" s="133"/>
    </row>
    <row r="162" spans="1:7" s="138" customFormat="1" ht="12.75" x14ac:dyDescent="0.2">
      <c r="A162" s="134" t="s">
        <v>126</v>
      </c>
      <c r="B162" s="135">
        <v>21608.799999999999</v>
      </c>
      <c r="C162" s="135">
        <v>157800</v>
      </c>
      <c r="D162" s="134"/>
      <c r="E162" s="134"/>
      <c r="F162" s="189"/>
      <c r="G162" s="152"/>
    </row>
    <row r="163" spans="1:7" s="52" customFormat="1" ht="12.75" x14ac:dyDescent="0.2">
      <c r="A163" s="139" t="s">
        <v>127</v>
      </c>
      <c r="B163" s="140">
        <v>21608.799999999999</v>
      </c>
      <c r="C163" s="140">
        <v>157800</v>
      </c>
      <c r="D163" s="139"/>
      <c r="E163" s="139"/>
      <c r="F163" s="190"/>
      <c r="G163" s="151"/>
    </row>
    <row r="164" spans="1:7" s="53" customFormat="1" ht="12.75" x14ac:dyDescent="0.2">
      <c r="A164" s="113" t="s">
        <v>242</v>
      </c>
      <c r="B164" s="114">
        <v>21608.799999999999</v>
      </c>
      <c r="C164" s="114">
        <v>157800</v>
      </c>
      <c r="D164" s="113"/>
      <c r="E164" s="113"/>
      <c r="F164" s="180"/>
      <c r="G164" s="125"/>
    </row>
    <row r="165" spans="1:7" s="51" customFormat="1" ht="12.75" x14ac:dyDescent="0.2">
      <c r="A165" s="143" t="s">
        <v>245</v>
      </c>
      <c r="B165" s="144">
        <v>21608.799999999999</v>
      </c>
      <c r="C165" s="145">
        <v>0</v>
      </c>
      <c r="D165" s="145">
        <v>0</v>
      </c>
      <c r="E165" s="145">
        <v>0</v>
      </c>
      <c r="F165" s="181">
        <f t="shared" si="2"/>
        <v>0</v>
      </c>
      <c r="G165" s="146">
        <v>0</v>
      </c>
    </row>
    <row r="166" spans="1:7" s="147" customFormat="1" ht="12.75" x14ac:dyDescent="0.2">
      <c r="A166" s="129" t="s">
        <v>69</v>
      </c>
      <c r="B166" s="130">
        <v>1705.44</v>
      </c>
      <c r="C166" s="129"/>
      <c r="D166" s="129"/>
      <c r="E166" s="129"/>
      <c r="F166" s="182"/>
      <c r="G166" s="133"/>
    </row>
    <row r="167" spans="1:7" s="52" customFormat="1" ht="12.75" x14ac:dyDescent="0.2">
      <c r="A167" s="148" t="s">
        <v>102</v>
      </c>
      <c r="B167" s="149">
        <v>1705.44</v>
      </c>
      <c r="C167" s="148"/>
      <c r="D167" s="148"/>
      <c r="E167" s="148"/>
      <c r="F167" s="183"/>
      <c r="G167" s="151"/>
    </row>
    <row r="168" spans="1:7" s="53" customFormat="1" ht="12.75" x14ac:dyDescent="0.2">
      <c r="A168" s="113" t="s">
        <v>103</v>
      </c>
      <c r="B168" s="114">
        <v>1705.44</v>
      </c>
      <c r="C168" s="113"/>
      <c r="D168" s="113"/>
      <c r="E168" s="113"/>
      <c r="F168" s="180"/>
      <c r="G168" s="125"/>
    </row>
    <row r="169" spans="1:7" s="147" customFormat="1" ht="12.75" x14ac:dyDescent="0.2">
      <c r="A169" s="129" t="s">
        <v>55</v>
      </c>
      <c r="B169" s="130">
        <v>3976.6</v>
      </c>
      <c r="C169" s="129"/>
      <c r="D169" s="129"/>
      <c r="E169" s="129"/>
      <c r="F169" s="182"/>
      <c r="G169" s="133"/>
    </row>
    <row r="170" spans="1:7" s="52" customFormat="1" ht="12.75" x14ac:dyDescent="0.2">
      <c r="A170" s="148" t="s">
        <v>104</v>
      </c>
      <c r="B170" s="149">
        <v>1858.15</v>
      </c>
      <c r="C170" s="148"/>
      <c r="D170" s="148"/>
      <c r="E170" s="148"/>
      <c r="F170" s="183"/>
      <c r="G170" s="151"/>
    </row>
    <row r="171" spans="1:7" s="53" customFormat="1" ht="12.75" x14ac:dyDescent="0.2">
      <c r="A171" s="113" t="s">
        <v>107</v>
      </c>
      <c r="B171" s="114">
        <v>1858.15</v>
      </c>
      <c r="C171" s="113"/>
      <c r="D171" s="113"/>
      <c r="E171" s="113"/>
      <c r="F171" s="180"/>
      <c r="G171" s="125"/>
    </row>
    <row r="172" spans="1:7" s="52" customFormat="1" ht="12.75" x14ac:dyDescent="0.2">
      <c r="A172" s="148" t="s">
        <v>56</v>
      </c>
      <c r="B172" s="150">
        <v>63.48</v>
      </c>
      <c r="C172" s="148"/>
      <c r="D172" s="148"/>
      <c r="E172" s="148"/>
      <c r="F172" s="183"/>
      <c r="G172" s="151"/>
    </row>
    <row r="173" spans="1:7" s="53" customFormat="1" ht="12.75" x14ac:dyDescent="0.2">
      <c r="A173" s="113" t="s">
        <v>76</v>
      </c>
      <c r="B173" s="115">
        <v>63.48</v>
      </c>
      <c r="C173" s="113"/>
      <c r="D173" s="113"/>
      <c r="E173" s="113"/>
      <c r="F173" s="180"/>
      <c r="G173" s="125"/>
    </row>
    <row r="174" spans="1:7" s="52" customFormat="1" ht="12.75" x14ac:dyDescent="0.2">
      <c r="A174" s="148" t="s">
        <v>59</v>
      </c>
      <c r="B174" s="149">
        <v>2054.9699999999998</v>
      </c>
      <c r="C174" s="148"/>
      <c r="D174" s="148"/>
      <c r="E174" s="148"/>
      <c r="F174" s="183"/>
      <c r="G174" s="151"/>
    </row>
    <row r="175" spans="1:7" s="53" customFormat="1" ht="12.75" x14ac:dyDescent="0.2">
      <c r="A175" s="113" t="s">
        <v>83</v>
      </c>
      <c r="B175" s="114">
        <v>2054.9699999999998</v>
      </c>
      <c r="C175" s="113"/>
      <c r="D175" s="113"/>
      <c r="E175" s="113"/>
      <c r="F175" s="180"/>
      <c r="G175" s="125"/>
    </row>
    <row r="176" spans="1:7" s="147" customFormat="1" ht="25.5" x14ac:dyDescent="0.2">
      <c r="A176" s="129" t="s">
        <v>93</v>
      </c>
      <c r="B176" s="130">
        <v>15926.76</v>
      </c>
      <c r="C176" s="129"/>
      <c r="D176" s="129"/>
      <c r="E176" s="129"/>
      <c r="F176" s="182"/>
      <c r="G176" s="133"/>
    </row>
    <row r="177" spans="1:7" s="52" customFormat="1" ht="12.75" x14ac:dyDescent="0.2">
      <c r="A177" s="148" t="s">
        <v>128</v>
      </c>
      <c r="B177" s="149">
        <v>15926.76</v>
      </c>
      <c r="C177" s="148"/>
      <c r="D177" s="148"/>
      <c r="E177" s="148"/>
      <c r="F177" s="183"/>
      <c r="G177" s="151"/>
    </row>
    <row r="178" spans="1:7" s="53" customFormat="1" ht="12.75" x14ac:dyDescent="0.2">
      <c r="A178" s="113" t="s">
        <v>129</v>
      </c>
      <c r="B178" s="114">
        <v>15926.76</v>
      </c>
      <c r="C178" s="113"/>
      <c r="D178" s="113"/>
      <c r="E178" s="113"/>
      <c r="F178" s="180"/>
      <c r="G178" s="125"/>
    </row>
    <row r="179" spans="1:7" s="51" customFormat="1" ht="12.75" x14ac:dyDescent="0.2">
      <c r="A179" s="143" t="s">
        <v>275</v>
      </c>
      <c r="B179" s="145">
        <v>0</v>
      </c>
      <c r="C179" s="144">
        <v>157800</v>
      </c>
      <c r="D179" s="145">
        <v>0</v>
      </c>
      <c r="E179" s="145">
        <v>0</v>
      </c>
      <c r="F179" s="181">
        <v>0</v>
      </c>
      <c r="G179" s="146">
        <v>0</v>
      </c>
    </row>
    <row r="180" spans="1:7" s="147" customFormat="1" ht="12.75" x14ac:dyDescent="0.2">
      <c r="A180" s="129" t="s">
        <v>69</v>
      </c>
      <c r="B180" s="129"/>
      <c r="C180" s="130">
        <v>111200</v>
      </c>
      <c r="D180" s="129"/>
      <c r="E180" s="129"/>
      <c r="F180" s="182"/>
      <c r="G180" s="133"/>
    </row>
    <row r="181" spans="1:7" s="147" customFormat="1" ht="12.75" x14ac:dyDescent="0.2">
      <c r="A181" s="129" t="s">
        <v>55</v>
      </c>
      <c r="B181" s="129"/>
      <c r="C181" s="130">
        <v>21600</v>
      </c>
      <c r="D181" s="129"/>
      <c r="E181" s="129"/>
      <c r="F181" s="182"/>
      <c r="G181" s="133"/>
    </row>
    <row r="182" spans="1:7" s="147" customFormat="1" ht="25.5" x14ac:dyDescent="0.2">
      <c r="A182" s="129" t="s">
        <v>93</v>
      </c>
      <c r="B182" s="129"/>
      <c r="C182" s="130">
        <v>25000</v>
      </c>
      <c r="D182" s="129"/>
      <c r="E182" s="129"/>
      <c r="F182" s="182"/>
      <c r="G182" s="133"/>
    </row>
    <row r="183" spans="1:7" s="138" customFormat="1" ht="12.75" x14ac:dyDescent="0.2">
      <c r="A183" s="134" t="s">
        <v>130</v>
      </c>
      <c r="B183" s="134"/>
      <c r="C183" s="135">
        <v>71700</v>
      </c>
      <c r="D183" s="135">
        <v>71700</v>
      </c>
      <c r="E183" s="136">
        <v>409.45</v>
      </c>
      <c r="F183" s="189"/>
      <c r="G183" s="137">
        <v>0.56999999999999995</v>
      </c>
    </row>
    <row r="184" spans="1:7" s="52" customFormat="1" ht="12.75" x14ac:dyDescent="0.2">
      <c r="A184" s="139" t="s">
        <v>131</v>
      </c>
      <c r="B184" s="139"/>
      <c r="C184" s="140">
        <v>71700</v>
      </c>
      <c r="D184" s="140">
        <v>71700</v>
      </c>
      <c r="E184" s="141">
        <v>409.45</v>
      </c>
      <c r="F184" s="190"/>
      <c r="G184" s="142">
        <v>0.56999999999999995</v>
      </c>
    </row>
    <row r="185" spans="1:7" s="53" customFormat="1" ht="12.75" x14ac:dyDescent="0.2">
      <c r="A185" s="113" t="s">
        <v>242</v>
      </c>
      <c r="B185" s="113"/>
      <c r="C185" s="114">
        <v>71700</v>
      </c>
      <c r="D185" s="114">
        <v>71700</v>
      </c>
      <c r="E185" s="115">
        <v>409.45</v>
      </c>
      <c r="F185" s="180"/>
      <c r="G185" s="126">
        <v>0.56999999999999995</v>
      </c>
    </row>
    <row r="186" spans="1:7" s="51" customFormat="1" ht="12.75" x14ac:dyDescent="0.2">
      <c r="A186" s="143" t="s">
        <v>241</v>
      </c>
      <c r="B186" s="145">
        <v>0</v>
      </c>
      <c r="C186" s="144">
        <v>71700</v>
      </c>
      <c r="D186" s="144">
        <v>71700</v>
      </c>
      <c r="E186" s="145">
        <v>409.45</v>
      </c>
      <c r="F186" s="181">
        <v>0</v>
      </c>
      <c r="G186" s="146">
        <v>0.56999999999999995</v>
      </c>
    </row>
    <row r="187" spans="1:7" s="147" customFormat="1" ht="12.75" x14ac:dyDescent="0.2">
      <c r="A187" s="129" t="s">
        <v>69</v>
      </c>
      <c r="B187" s="129"/>
      <c r="C187" s="130">
        <v>11700</v>
      </c>
      <c r="D187" s="130">
        <v>11700</v>
      </c>
      <c r="E187" s="129"/>
      <c r="F187" s="182"/>
      <c r="G187" s="133"/>
    </row>
    <row r="188" spans="1:7" s="147" customFormat="1" ht="12.75" x14ac:dyDescent="0.2">
      <c r="A188" s="129" t="s">
        <v>55</v>
      </c>
      <c r="B188" s="129"/>
      <c r="C188" s="130">
        <v>55000</v>
      </c>
      <c r="D188" s="130">
        <v>55000</v>
      </c>
      <c r="E188" s="131">
        <v>409.45</v>
      </c>
      <c r="F188" s="182"/>
      <c r="G188" s="132">
        <v>0.74</v>
      </c>
    </row>
    <row r="189" spans="1:7" s="52" customFormat="1" ht="12.75" x14ac:dyDescent="0.2">
      <c r="A189" s="148" t="s">
        <v>56</v>
      </c>
      <c r="B189" s="148"/>
      <c r="C189" s="148"/>
      <c r="D189" s="148"/>
      <c r="E189" s="150">
        <v>409.45</v>
      </c>
      <c r="F189" s="183"/>
      <c r="G189" s="151"/>
    </row>
    <row r="190" spans="1:7" s="53" customFormat="1" ht="12.75" x14ac:dyDescent="0.2">
      <c r="A190" s="113" t="s">
        <v>78</v>
      </c>
      <c r="B190" s="113"/>
      <c r="C190" s="113"/>
      <c r="D190" s="113"/>
      <c r="E190" s="115">
        <v>409.45</v>
      </c>
      <c r="F190" s="180"/>
      <c r="G190" s="125"/>
    </row>
    <row r="191" spans="1:7" s="147" customFormat="1" ht="12.75" x14ac:dyDescent="0.2">
      <c r="A191" s="129" t="s">
        <v>90</v>
      </c>
      <c r="B191" s="129"/>
      <c r="C191" s="130">
        <v>5000</v>
      </c>
      <c r="D191" s="130">
        <v>5000</v>
      </c>
      <c r="E191" s="129"/>
      <c r="F191" s="182"/>
      <c r="G191" s="133"/>
    </row>
  </sheetData>
  <mergeCells count="2">
    <mergeCell ref="A1:G1"/>
    <mergeCell ref="A2:G2"/>
  </mergeCells>
  <pageMargins left="0.7" right="0.7" top="0.75" bottom="0.75" header="0.3" footer="0.3"/>
  <pageSetup paperSize="9" scale="7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DC851-7E25-402F-B16B-D418B1900CB4}">
  <sheetPr>
    <pageSetUpPr fitToPage="1"/>
  </sheetPr>
  <dimension ref="A2:L81"/>
  <sheetViews>
    <sheetView workbookViewId="0">
      <selection sqref="A1:M83"/>
    </sheetView>
  </sheetViews>
  <sheetFormatPr defaultRowHeight="15" x14ac:dyDescent="0.25"/>
  <cols>
    <col min="1" max="1" width="31.5703125" customWidth="1"/>
    <col min="2" max="2" width="14" customWidth="1"/>
    <col min="3" max="3" width="17" customWidth="1"/>
    <col min="4" max="4" width="16.7109375" customWidth="1"/>
    <col min="6" max="6" width="12.7109375" customWidth="1"/>
    <col min="7" max="7" width="12.5703125" customWidth="1"/>
    <col min="8" max="8" width="13.42578125" customWidth="1"/>
    <col min="12" max="12" width="13.140625" customWidth="1"/>
  </cols>
  <sheetData>
    <row r="2" spans="2:8" x14ac:dyDescent="0.25">
      <c r="B2" s="230" t="s">
        <v>295</v>
      </c>
      <c r="C2" s="230"/>
      <c r="D2" s="230"/>
      <c r="E2" s="230"/>
      <c r="F2" s="230"/>
      <c r="G2" s="230"/>
      <c r="H2" s="230"/>
    </row>
    <row r="3" spans="2:8" ht="16.5" thickBot="1" x14ac:dyDescent="0.3">
      <c r="B3" s="54"/>
      <c r="C3" s="54"/>
      <c r="D3" s="54"/>
      <c r="E3" s="54"/>
      <c r="F3" s="54"/>
      <c r="G3" s="54"/>
      <c r="H3" s="54"/>
    </row>
    <row r="4" spans="2:8" ht="32.25" thickBot="1" x14ac:dyDescent="0.3">
      <c r="B4" s="55" t="s">
        <v>132</v>
      </c>
      <c r="C4" s="56" t="s">
        <v>133</v>
      </c>
      <c r="D4" s="56" t="s">
        <v>134</v>
      </c>
      <c r="E4" s="56" t="s">
        <v>135</v>
      </c>
      <c r="F4" s="56" t="s">
        <v>136</v>
      </c>
      <c r="G4" s="56" t="s">
        <v>137</v>
      </c>
      <c r="H4" s="56" t="s">
        <v>138</v>
      </c>
    </row>
    <row r="5" spans="2:8" ht="16.5" thickBot="1" x14ac:dyDescent="0.3">
      <c r="B5" s="154" t="s">
        <v>256</v>
      </c>
      <c r="C5" s="58" t="s">
        <v>232</v>
      </c>
      <c r="D5" s="58" t="s">
        <v>233</v>
      </c>
      <c r="E5" s="58" t="s">
        <v>139</v>
      </c>
      <c r="F5" s="58">
        <v>1</v>
      </c>
      <c r="G5" s="124">
        <v>13272.28</v>
      </c>
      <c r="H5" s="58"/>
    </row>
    <row r="6" spans="2:8" ht="51.75" customHeight="1" thickBot="1" x14ac:dyDescent="0.3">
      <c r="B6" s="57" t="s">
        <v>289</v>
      </c>
      <c r="C6" s="58" t="s">
        <v>258</v>
      </c>
      <c r="D6" s="58" t="s">
        <v>259</v>
      </c>
      <c r="E6" s="58" t="s">
        <v>139</v>
      </c>
      <c r="F6" s="58">
        <v>1</v>
      </c>
      <c r="G6" s="124">
        <v>12398.43</v>
      </c>
      <c r="H6" s="59"/>
    </row>
    <row r="7" spans="2:8" ht="55.5" customHeight="1" thickBot="1" x14ac:dyDescent="0.3">
      <c r="B7" s="57" t="s">
        <v>290</v>
      </c>
      <c r="C7" s="58" t="s">
        <v>258</v>
      </c>
      <c r="D7" s="58" t="s">
        <v>281</v>
      </c>
      <c r="E7" s="58" t="s">
        <v>139</v>
      </c>
      <c r="F7" s="58">
        <v>1</v>
      </c>
      <c r="G7" s="124">
        <v>13790</v>
      </c>
      <c r="H7" s="59"/>
    </row>
    <row r="8" spans="2:8" ht="46.5" customHeight="1" thickBot="1" x14ac:dyDescent="0.3">
      <c r="B8" s="57" t="s">
        <v>291</v>
      </c>
      <c r="C8" s="58" t="s">
        <v>140</v>
      </c>
      <c r="D8" s="58" t="s">
        <v>141</v>
      </c>
      <c r="E8" s="58" t="s">
        <v>139</v>
      </c>
      <c r="F8" s="58">
        <v>1</v>
      </c>
      <c r="G8" s="59" t="s">
        <v>142</v>
      </c>
      <c r="H8" s="59" t="s">
        <v>143</v>
      </c>
    </row>
    <row r="9" spans="2:8" ht="46.5" customHeight="1" thickBot="1" x14ac:dyDescent="0.3">
      <c r="B9" s="57" t="s">
        <v>257</v>
      </c>
      <c r="C9" s="58" t="s">
        <v>249</v>
      </c>
      <c r="D9" s="58" t="s">
        <v>287</v>
      </c>
      <c r="E9" s="58" t="s">
        <v>139</v>
      </c>
      <c r="F9" s="58">
        <v>1</v>
      </c>
      <c r="G9" s="124">
        <v>60447.97</v>
      </c>
      <c r="H9" s="59" t="s">
        <v>288</v>
      </c>
    </row>
    <row r="10" spans="2:8" ht="46.5" customHeight="1" thickBot="1" x14ac:dyDescent="0.3">
      <c r="B10" s="57" t="s">
        <v>292</v>
      </c>
      <c r="C10" s="58" t="s">
        <v>252</v>
      </c>
      <c r="D10" s="58" t="s">
        <v>285</v>
      </c>
      <c r="E10" s="58" t="s">
        <v>139</v>
      </c>
      <c r="F10" s="58">
        <v>1</v>
      </c>
      <c r="G10" s="124">
        <v>1564.23</v>
      </c>
      <c r="H10" s="59"/>
    </row>
    <row r="11" spans="2:8" ht="95.25" customHeight="1" thickBot="1" x14ac:dyDescent="0.3">
      <c r="B11" s="57" t="s">
        <v>248</v>
      </c>
      <c r="C11" s="58" t="s">
        <v>279</v>
      </c>
      <c r="D11" s="58" t="s">
        <v>280</v>
      </c>
      <c r="E11" s="58" t="s">
        <v>139</v>
      </c>
      <c r="F11" s="58">
        <v>1</v>
      </c>
      <c r="G11" s="124">
        <v>2000</v>
      </c>
      <c r="H11" s="59"/>
    </row>
    <row r="12" spans="2:8" ht="95.25" customHeight="1" thickBot="1" x14ac:dyDescent="0.3">
      <c r="B12" s="57" t="s">
        <v>250</v>
      </c>
      <c r="C12" s="58" t="s">
        <v>282</v>
      </c>
      <c r="D12" s="58" t="s">
        <v>283</v>
      </c>
      <c r="E12" s="58" t="s">
        <v>139</v>
      </c>
      <c r="F12" s="58">
        <v>1</v>
      </c>
      <c r="G12" s="124">
        <v>9093.7000000000007</v>
      </c>
      <c r="H12" s="59" t="s">
        <v>284</v>
      </c>
    </row>
    <row r="13" spans="2:8" ht="95.25" customHeight="1" thickBot="1" x14ac:dyDescent="0.3">
      <c r="B13" s="57" t="s">
        <v>251</v>
      </c>
      <c r="C13" s="58" t="s">
        <v>140</v>
      </c>
      <c r="D13" s="58" t="s">
        <v>286</v>
      </c>
      <c r="E13" s="58" t="s">
        <v>139</v>
      </c>
      <c r="F13" s="58">
        <v>1</v>
      </c>
      <c r="G13" s="124">
        <v>50000</v>
      </c>
      <c r="H13" s="59"/>
    </row>
    <row r="14" spans="2:8" ht="74.25" customHeight="1" thickBot="1" x14ac:dyDescent="0.3">
      <c r="B14" s="57" t="s">
        <v>253</v>
      </c>
      <c r="C14" s="58" t="s">
        <v>254</v>
      </c>
      <c r="D14" s="58" t="s">
        <v>255</v>
      </c>
      <c r="E14" s="58" t="s">
        <v>139</v>
      </c>
      <c r="F14" s="58">
        <v>1</v>
      </c>
      <c r="G14" s="124">
        <v>30000</v>
      </c>
      <c r="H14" s="59"/>
    </row>
    <row r="15" spans="2:8" ht="27.75" customHeight="1" thickBot="1" x14ac:dyDescent="0.3">
      <c r="B15" s="57"/>
      <c r="C15" s="58" t="s">
        <v>144</v>
      </c>
      <c r="D15" s="58"/>
      <c r="E15" s="58"/>
      <c r="F15" s="58"/>
      <c r="G15" s="124">
        <f>SUM(G5:G14)</f>
        <v>192566.61</v>
      </c>
      <c r="H15" s="59"/>
    </row>
    <row r="16" spans="2:8" ht="15.75" x14ac:dyDescent="0.25">
      <c r="B16" s="60"/>
      <c r="C16" s="54"/>
      <c r="D16" s="54"/>
      <c r="E16" s="54"/>
      <c r="F16" s="54"/>
      <c r="G16" s="61"/>
      <c r="H16" s="61"/>
    </row>
    <row r="17" spans="1:12" ht="15.75" x14ac:dyDescent="0.25">
      <c r="B17" s="60"/>
      <c r="C17" s="54"/>
      <c r="D17" s="54"/>
      <c r="E17" s="54"/>
      <c r="F17" s="54"/>
      <c r="G17" s="61"/>
      <c r="H17" s="61"/>
    </row>
    <row r="18" spans="1:12" ht="15.75" customHeight="1" x14ac:dyDescent="0.25">
      <c r="B18" s="233" t="s">
        <v>296</v>
      </c>
      <c r="C18" s="233"/>
      <c r="D18" s="233"/>
      <c r="E18" s="233"/>
      <c r="F18" s="233"/>
      <c r="G18" s="233"/>
      <c r="H18" s="233"/>
    </row>
    <row r="19" spans="1:12" ht="16.5" thickBot="1" x14ac:dyDescent="0.3">
      <c r="B19" s="60"/>
      <c r="C19" s="54"/>
      <c r="D19" s="54"/>
      <c r="E19" s="54"/>
      <c r="F19" s="54"/>
      <c r="G19" s="61"/>
      <c r="H19" s="61"/>
    </row>
    <row r="20" spans="1:12" ht="32.25" thickBot="1" x14ac:dyDescent="0.3">
      <c r="B20" s="55" t="s">
        <v>132</v>
      </c>
      <c r="C20" s="56" t="s">
        <v>230</v>
      </c>
      <c r="D20" s="56" t="s">
        <v>134</v>
      </c>
      <c r="E20" s="56" t="s">
        <v>135</v>
      </c>
      <c r="F20" s="56" t="s">
        <v>136</v>
      </c>
      <c r="G20" s="56" t="s">
        <v>137</v>
      </c>
      <c r="H20" s="56" t="s">
        <v>138</v>
      </c>
    </row>
    <row r="21" spans="1:12" ht="16.5" thickBot="1" x14ac:dyDescent="0.3">
      <c r="B21" s="57" t="s">
        <v>231</v>
      </c>
      <c r="C21" s="58" t="s">
        <v>232</v>
      </c>
      <c r="D21" s="58" t="s">
        <v>233</v>
      </c>
      <c r="E21" s="58" t="s">
        <v>139</v>
      </c>
      <c r="F21" s="58">
        <v>1</v>
      </c>
      <c r="G21" s="124">
        <v>13272.28</v>
      </c>
      <c r="H21" s="59"/>
    </row>
    <row r="22" spans="1:12" ht="16.5" thickBot="1" x14ac:dyDescent="0.3">
      <c r="B22" s="57"/>
      <c r="C22" s="58" t="s">
        <v>144</v>
      </c>
      <c r="D22" s="58"/>
      <c r="E22" s="58"/>
      <c r="F22" s="58"/>
      <c r="G22" s="124">
        <f>G21</f>
        <v>13272.28</v>
      </c>
      <c r="H22" s="59"/>
    </row>
    <row r="23" spans="1:12" ht="15.75" x14ac:dyDescent="0.25">
      <c r="B23" s="60"/>
      <c r="C23" s="54"/>
      <c r="D23" s="54"/>
      <c r="E23" s="54"/>
      <c r="F23" s="54"/>
      <c r="G23" s="61"/>
      <c r="H23" s="61"/>
    </row>
    <row r="25" spans="1:12" ht="15.75" thickBot="1" x14ac:dyDescent="0.3">
      <c r="B25" s="228" t="s">
        <v>297</v>
      </c>
      <c r="C25" s="228"/>
      <c r="D25" s="228"/>
      <c r="E25" s="228"/>
      <c r="F25" s="228"/>
      <c r="G25" s="228"/>
      <c r="H25" s="228"/>
    </row>
    <row r="26" spans="1:12" x14ac:dyDescent="0.25">
      <c r="B26" s="231" t="s">
        <v>132</v>
      </c>
      <c r="C26" s="231" t="s">
        <v>145</v>
      </c>
      <c r="D26" s="231" t="s">
        <v>146</v>
      </c>
      <c r="E26" s="231" t="s">
        <v>147</v>
      </c>
      <c r="F26" s="231" t="s">
        <v>148</v>
      </c>
      <c r="G26" s="231" t="s">
        <v>149</v>
      </c>
      <c r="H26" s="231" t="s">
        <v>150</v>
      </c>
    </row>
    <row r="27" spans="1:12" ht="15.75" thickBot="1" x14ac:dyDescent="0.3">
      <c r="B27" s="232"/>
      <c r="C27" s="232"/>
      <c r="D27" s="232"/>
      <c r="E27" s="232"/>
      <c r="F27" s="232"/>
      <c r="G27" s="232"/>
      <c r="H27" s="232"/>
    </row>
    <row r="28" spans="1:12" ht="16.5" thickBot="1" x14ac:dyDescent="0.3">
      <c r="B28" s="62">
        <v>1</v>
      </c>
      <c r="C28" s="56"/>
      <c r="D28" s="63"/>
      <c r="E28" s="56">
        <v>0</v>
      </c>
      <c r="F28" s="56"/>
      <c r="G28" s="63"/>
      <c r="H28" s="64">
        <v>0</v>
      </c>
    </row>
    <row r="29" spans="1:12" ht="16.5" thickBot="1" x14ac:dyDescent="0.3">
      <c r="B29" s="65"/>
      <c r="C29" s="58" t="s">
        <v>151</v>
      </c>
      <c r="D29" s="66"/>
      <c r="E29" s="58">
        <v>0</v>
      </c>
      <c r="F29" s="58"/>
      <c r="G29" s="66"/>
      <c r="H29" s="59">
        <v>0</v>
      </c>
    </row>
    <row r="30" spans="1:12" x14ac:dyDescent="0.25">
      <c r="B30" s="67"/>
      <c r="C30" s="67"/>
      <c r="D30" s="68"/>
      <c r="E30" s="67"/>
      <c r="F30" s="67"/>
      <c r="G30" s="68"/>
      <c r="H30" s="69"/>
    </row>
    <row r="32" spans="1:12" x14ac:dyDescent="0.25">
      <c r="A32" s="228" t="s">
        <v>152</v>
      </c>
      <c r="B32" s="228"/>
      <c r="C32" s="228"/>
      <c r="D32" s="228"/>
      <c r="E32" s="228"/>
      <c r="F32" s="228"/>
      <c r="G32" s="228"/>
      <c r="H32" s="228"/>
      <c r="I32" s="228"/>
      <c r="J32" s="228"/>
      <c r="K32" s="228"/>
      <c r="L32" s="228"/>
    </row>
    <row r="33" spans="1:12" ht="15.75" x14ac:dyDescent="0.25">
      <c r="A33" s="70"/>
      <c r="B33" s="70"/>
      <c r="C33" s="70"/>
      <c r="D33" s="70"/>
      <c r="E33" s="70"/>
      <c r="F33" s="70"/>
      <c r="G33" s="70"/>
      <c r="H33" s="71"/>
      <c r="I33" s="72"/>
      <c r="J33" s="72"/>
      <c r="K33" s="72"/>
      <c r="L33" s="71" t="e">
        <f>[1]izdaci!D25</f>
        <v>#REF!</v>
      </c>
    </row>
    <row r="34" spans="1:12" ht="72" x14ac:dyDescent="0.25">
      <c r="A34" s="73" t="s">
        <v>153</v>
      </c>
      <c r="B34" s="74" t="s">
        <v>293</v>
      </c>
      <c r="C34" s="73" t="s">
        <v>154</v>
      </c>
      <c r="D34" s="73" t="s">
        <v>155</v>
      </c>
      <c r="E34" s="73" t="s">
        <v>156</v>
      </c>
      <c r="F34" s="73" t="s">
        <v>157</v>
      </c>
      <c r="G34" s="73" t="s">
        <v>158</v>
      </c>
      <c r="H34" s="73" t="s">
        <v>159</v>
      </c>
      <c r="I34" s="73" t="s">
        <v>160</v>
      </c>
      <c r="J34" s="73" t="s">
        <v>161</v>
      </c>
      <c r="K34" s="73" t="s">
        <v>162</v>
      </c>
      <c r="L34" s="73" t="s">
        <v>163</v>
      </c>
    </row>
    <row r="35" spans="1:12" x14ac:dyDescent="0.25">
      <c r="A35" s="75">
        <v>0</v>
      </c>
      <c r="B35" s="75">
        <v>1</v>
      </c>
      <c r="C35" s="75">
        <v>2</v>
      </c>
      <c r="D35" s="75">
        <v>3</v>
      </c>
      <c r="E35" s="75">
        <v>4</v>
      </c>
      <c r="F35" s="75">
        <v>5</v>
      </c>
      <c r="G35" s="75">
        <v>6</v>
      </c>
      <c r="H35" s="75">
        <v>7</v>
      </c>
      <c r="I35" s="75">
        <v>8</v>
      </c>
      <c r="J35" s="75">
        <v>9</v>
      </c>
      <c r="K35" s="75">
        <v>10</v>
      </c>
      <c r="L35" s="75">
        <v>11</v>
      </c>
    </row>
    <row r="36" spans="1:12" ht="31.5" customHeight="1" x14ac:dyDescent="0.25">
      <c r="A36" s="76" t="s">
        <v>164</v>
      </c>
      <c r="B36" s="77">
        <v>933560.62</v>
      </c>
      <c r="C36" s="78">
        <f>SUM(D36:K36)</f>
        <v>11439.539999999999</v>
      </c>
      <c r="D36" s="77">
        <v>11275.15</v>
      </c>
      <c r="E36" s="77"/>
      <c r="F36" s="77"/>
      <c r="G36" s="77">
        <v>164.39</v>
      </c>
      <c r="H36" s="77"/>
      <c r="I36" s="77"/>
      <c r="J36" s="77"/>
      <c r="K36" s="77"/>
      <c r="L36" s="79"/>
    </row>
    <row r="37" spans="1:12" ht="33" customHeight="1" x14ac:dyDescent="0.25">
      <c r="A37" s="76" t="s">
        <v>165</v>
      </c>
      <c r="B37" s="77"/>
      <c r="C37" s="78">
        <f>SUM(D37:K37)</f>
        <v>0</v>
      </c>
      <c r="D37" s="77"/>
      <c r="E37" s="77"/>
      <c r="F37" s="77"/>
      <c r="G37" s="77"/>
      <c r="H37" s="77"/>
      <c r="I37" s="77"/>
      <c r="J37" s="77"/>
      <c r="K37" s="77"/>
      <c r="L37" s="79"/>
    </row>
    <row r="38" spans="1:12" ht="26.25" customHeight="1" x14ac:dyDescent="0.25">
      <c r="A38" s="76" t="s">
        <v>166</v>
      </c>
      <c r="B38" s="77"/>
      <c r="C38" s="78">
        <f>SUM(D38:K38)</f>
        <v>0</v>
      </c>
      <c r="D38" s="77"/>
      <c r="E38" s="77"/>
      <c r="F38" s="77"/>
      <c r="G38" s="77"/>
      <c r="H38" s="77"/>
      <c r="I38" s="77"/>
      <c r="J38" s="77"/>
      <c r="K38" s="77"/>
      <c r="L38" s="79"/>
    </row>
    <row r="39" spans="1:12" ht="24.75" customHeight="1" x14ac:dyDescent="0.25">
      <c r="A39" s="76" t="s">
        <v>167</v>
      </c>
      <c r="B39" s="77">
        <v>13649.54</v>
      </c>
      <c r="C39" s="78">
        <f>SUM(D39:K39)</f>
        <v>9644.1699999999983</v>
      </c>
      <c r="D39" s="77">
        <v>1197.69</v>
      </c>
      <c r="E39" s="77">
        <v>3696.46</v>
      </c>
      <c r="F39" s="77">
        <v>646.14</v>
      </c>
      <c r="G39" s="77">
        <v>351.15</v>
      </c>
      <c r="H39" s="77">
        <v>679.36</v>
      </c>
      <c r="I39" s="77">
        <v>3073.37</v>
      </c>
      <c r="J39" s="77"/>
      <c r="K39" s="77"/>
      <c r="L39" s="79"/>
    </row>
    <row r="40" spans="1:12" ht="15.75" customHeight="1" x14ac:dyDescent="0.25">
      <c r="A40" s="76" t="s">
        <v>168</v>
      </c>
      <c r="B40" s="77"/>
      <c r="C40" s="78">
        <f>SUM(D40:K40)</f>
        <v>0</v>
      </c>
      <c r="D40" s="77"/>
      <c r="E40" s="77"/>
      <c r="F40" s="77"/>
      <c r="G40" s="77"/>
      <c r="H40" s="77"/>
      <c r="I40" s="77"/>
      <c r="J40" s="77"/>
      <c r="K40" s="77"/>
      <c r="L40" s="79"/>
    </row>
    <row r="41" spans="1:12" x14ac:dyDescent="0.25">
      <c r="A41" s="80" t="s">
        <v>169</v>
      </c>
      <c r="B41" s="81">
        <f>SUM(B36:B40)</f>
        <v>947210.16</v>
      </c>
      <c r="C41" s="81">
        <f t="shared" ref="C41:H41" si="0">SUM(C36:C40)</f>
        <v>21083.71</v>
      </c>
      <c r="D41" s="81">
        <f t="shared" si="0"/>
        <v>12472.84</v>
      </c>
      <c r="E41" s="81">
        <f t="shared" si="0"/>
        <v>3696.46</v>
      </c>
      <c r="F41" s="81">
        <f t="shared" si="0"/>
        <v>646.14</v>
      </c>
      <c r="G41" s="81">
        <f t="shared" si="0"/>
        <v>515.54</v>
      </c>
      <c r="H41" s="81">
        <f t="shared" si="0"/>
        <v>679.36</v>
      </c>
      <c r="I41" s="81">
        <f>SUM(I36:I40)</f>
        <v>3073.37</v>
      </c>
      <c r="J41" s="81">
        <f>SUM(J36:J40)</f>
        <v>0</v>
      </c>
      <c r="K41" s="81">
        <f>SUM(K36:K40)</f>
        <v>0</v>
      </c>
      <c r="L41" s="82">
        <f>MAX(L36:L40)</f>
        <v>0</v>
      </c>
    </row>
    <row r="44" spans="1:12" ht="15.75" x14ac:dyDescent="0.25">
      <c r="A44" s="229" t="s">
        <v>170</v>
      </c>
      <c r="B44" s="229"/>
      <c r="C44" s="229"/>
      <c r="D44" s="229"/>
      <c r="E44" s="229"/>
      <c r="F44" s="229"/>
      <c r="G44" s="229"/>
      <c r="H44" s="229"/>
      <c r="I44" s="229"/>
      <c r="J44" s="229"/>
      <c r="K44" s="72"/>
      <c r="L44" s="72"/>
    </row>
    <row r="45" spans="1:12" ht="16.5" thickBot="1" x14ac:dyDescent="0.3">
      <c r="A45" s="83"/>
      <c r="B45" s="83"/>
      <c r="C45" s="83"/>
      <c r="D45" s="83"/>
      <c r="E45" s="83"/>
      <c r="F45" s="83"/>
      <c r="G45" s="83"/>
      <c r="H45" s="83"/>
      <c r="I45" s="83"/>
      <c r="J45" s="83"/>
      <c r="K45" s="72"/>
      <c r="L45" s="72"/>
    </row>
    <row r="46" spans="1:12" ht="72.75" thickBot="1" x14ac:dyDescent="0.3">
      <c r="A46" s="84" t="s">
        <v>153</v>
      </c>
      <c r="B46" s="85" t="s">
        <v>294</v>
      </c>
      <c r="C46" s="86" t="s">
        <v>171</v>
      </c>
      <c r="D46" s="86" t="s">
        <v>172</v>
      </c>
      <c r="E46" s="86" t="s">
        <v>173</v>
      </c>
      <c r="F46" s="86" t="s">
        <v>174</v>
      </c>
      <c r="G46" s="86" t="s">
        <v>175</v>
      </c>
      <c r="H46" s="86" t="s">
        <v>176</v>
      </c>
      <c r="I46" s="86" t="s">
        <v>177</v>
      </c>
      <c r="J46" s="86" t="s">
        <v>178</v>
      </c>
      <c r="K46" s="87" t="s">
        <v>179</v>
      </c>
      <c r="L46" s="86" t="s">
        <v>180</v>
      </c>
    </row>
    <row r="47" spans="1:12" ht="15.75" thickBot="1" x14ac:dyDescent="0.3">
      <c r="A47" s="88">
        <v>0</v>
      </c>
      <c r="B47" s="89">
        <v>1</v>
      </c>
      <c r="C47" s="89">
        <v>2</v>
      </c>
      <c r="D47" s="89">
        <v>3</v>
      </c>
      <c r="E47" s="89">
        <v>4</v>
      </c>
      <c r="F47" s="89">
        <v>5</v>
      </c>
      <c r="G47" s="89">
        <v>6</v>
      </c>
      <c r="H47" s="89">
        <v>7</v>
      </c>
      <c r="I47" s="89">
        <v>8</v>
      </c>
      <c r="J47" s="90">
        <v>9</v>
      </c>
      <c r="K47" s="89">
        <v>9</v>
      </c>
      <c r="L47" s="89">
        <v>10</v>
      </c>
    </row>
    <row r="48" spans="1:12" ht="20.25" customHeight="1" x14ac:dyDescent="0.25">
      <c r="A48" s="91" t="s">
        <v>181</v>
      </c>
      <c r="B48" s="92">
        <v>3177.1</v>
      </c>
      <c r="C48" s="93">
        <f>SUM(D48:K48)</f>
        <v>0</v>
      </c>
      <c r="D48" s="92"/>
      <c r="E48" s="92"/>
      <c r="F48" s="92"/>
      <c r="G48" s="92"/>
      <c r="H48" s="92"/>
      <c r="I48" s="92"/>
      <c r="J48" s="92"/>
      <c r="K48" s="92"/>
      <c r="L48" s="94"/>
    </row>
    <row r="49" spans="1:12" ht="30" customHeight="1" x14ac:dyDescent="0.25">
      <c r="A49" s="95" t="s">
        <v>182</v>
      </c>
      <c r="B49" s="96">
        <v>7681.9</v>
      </c>
      <c r="C49" s="93">
        <f t="shared" ref="C49:C58" si="1">SUM(D49:K49)</f>
        <v>0</v>
      </c>
      <c r="D49" s="96"/>
      <c r="E49" s="96"/>
      <c r="F49" s="96"/>
      <c r="G49" s="96"/>
      <c r="H49" s="96"/>
      <c r="I49" s="96"/>
      <c r="J49" s="96"/>
      <c r="K49" s="96"/>
      <c r="L49" s="97"/>
    </row>
    <row r="50" spans="1:12" ht="15.75" customHeight="1" x14ac:dyDescent="0.25">
      <c r="A50" s="95" t="s">
        <v>183</v>
      </c>
      <c r="B50" s="96"/>
      <c r="C50" s="93">
        <f t="shared" si="1"/>
        <v>0</v>
      </c>
      <c r="D50" s="96"/>
      <c r="E50" s="96"/>
      <c r="F50" s="96"/>
      <c r="G50" s="96"/>
      <c r="H50" s="96"/>
      <c r="I50" s="96"/>
      <c r="J50" s="96"/>
      <c r="K50" s="96"/>
      <c r="L50" s="97"/>
    </row>
    <row r="51" spans="1:12" ht="19.5" customHeight="1" x14ac:dyDescent="0.25">
      <c r="A51" s="95" t="s">
        <v>184</v>
      </c>
      <c r="B51" s="96">
        <v>30333.78</v>
      </c>
      <c r="C51" s="93">
        <f t="shared" si="1"/>
        <v>0</v>
      </c>
      <c r="D51" s="96"/>
      <c r="E51" s="96"/>
      <c r="F51" s="96"/>
      <c r="G51" s="96"/>
      <c r="H51" s="96"/>
      <c r="I51" s="96"/>
      <c r="J51" s="96"/>
      <c r="K51" s="96"/>
      <c r="L51" s="97"/>
    </row>
    <row r="52" spans="1:12" ht="31.5" customHeight="1" x14ac:dyDescent="0.25">
      <c r="A52" s="95" t="s">
        <v>185</v>
      </c>
      <c r="B52" s="96"/>
      <c r="C52" s="93">
        <f t="shared" si="1"/>
        <v>0</v>
      </c>
      <c r="D52" s="96"/>
      <c r="E52" s="96"/>
      <c r="F52" s="96"/>
      <c r="G52" s="96"/>
      <c r="H52" s="96"/>
      <c r="I52" s="96"/>
      <c r="J52" s="96"/>
      <c r="K52" s="96"/>
      <c r="L52" s="97"/>
    </row>
    <row r="53" spans="1:12" ht="26.25" customHeight="1" x14ac:dyDescent="0.25">
      <c r="A53" s="95" t="s">
        <v>186</v>
      </c>
      <c r="B53" s="96"/>
      <c r="C53" s="93">
        <f t="shared" si="1"/>
        <v>0</v>
      </c>
      <c r="D53" s="96"/>
      <c r="E53" s="96"/>
      <c r="F53" s="96"/>
      <c r="G53" s="96"/>
      <c r="H53" s="96"/>
      <c r="I53" s="96"/>
      <c r="J53" s="96"/>
      <c r="K53" s="96"/>
      <c r="L53" s="97"/>
    </row>
    <row r="54" spans="1:12" ht="20.25" customHeight="1" x14ac:dyDescent="0.25">
      <c r="A54" s="95" t="s">
        <v>187</v>
      </c>
      <c r="B54" s="96">
        <v>14594.61</v>
      </c>
      <c r="C54" s="93">
        <f t="shared" si="1"/>
        <v>0</v>
      </c>
      <c r="D54" s="96"/>
      <c r="E54" s="96"/>
      <c r="F54" s="96"/>
      <c r="G54" s="96"/>
      <c r="H54" s="96"/>
      <c r="I54" s="96"/>
      <c r="J54" s="96"/>
      <c r="K54" s="96"/>
      <c r="L54" s="97"/>
    </row>
    <row r="55" spans="1:12" ht="20.25" customHeight="1" x14ac:dyDescent="0.25">
      <c r="A55" s="95" t="s">
        <v>188</v>
      </c>
      <c r="B55" s="96">
        <v>777930.76</v>
      </c>
      <c r="C55" s="93">
        <f t="shared" si="1"/>
        <v>0</v>
      </c>
      <c r="D55" s="96"/>
      <c r="E55" s="96"/>
      <c r="F55" s="96"/>
      <c r="G55" s="96"/>
      <c r="H55" s="96"/>
      <c r="I55" s="96"/>
      <c r="J55" s="96"/>
      <c r="K55" s="96"/>
      <c r="L55" s="97"/>
    </row>
    <row r="56" spans="1:12" ht="24.75" customHeight="1" x14ac:dyDescent="0.25">
      <c r="A56" s="95" t="s">
        <v>189</v>
      </c>
      <c r="B56" s="96">
        <v>1260</v>
      </c>
      <c r="C56" s="93">
        <f t="shared" si="1"/>
        <v>0</v>
      </c>
      <c r="D56" s="96"/>
      <c r="E56" s="96"/>
      <c r="F56" s="96"/>
      <c r="G56" s="96"/>
      <c r="H56" s="96"/>
      <c r="I56" s="96"/>
      <c r="J56" s="96"/>
      <c r="K56" s="96"/>
      <c r="L56" s="97"/>
    </row>
    <row r="57" spans="1:12" ht="27" customHeight="1" x14ac:dyDescent="0.25">
      <c r="A57" s="95" t="s">
        <v>190</v>
      </c>
      <c r="B57" s="96"/>
      <c r="C57" s="93">
        <f t="shared" si="1"/>
        <v>0</v>
      </c>
      <c r="D57" s="96"/>
      <c r="E57" s="96"/>
      <c r="F57" s="96"/>
      <c r="G57" s="96"/>
      <c r="H57" s="96"/>
      <c r="I57" s="96"/>
      <c r="J57" s="96"/>
      <c r="K57" s="96"/>
      <c r="L57" s="97"/>
    </row>
    <row r="58" spans="1:12" ht="15" customHeight="1" thickBot="1" x14ac:dyDescent="0.3">
      <c r="A58" s="95" t="s">
        <v>191</v>
      </c>
      <c r="B58" s="96">
        <v>119436.44</v>
      </c>
      <c r="C58" s="93">
        <f t="shared" si="1"/>
        <v>0</v>
      </c>
      <c r="D58" s="96"/>
      <c r="E58" s="96"/>
      <c r="F58" s="96"/>
      <c r="G58" s="96"/>
      <c r="H58" s="96"/>
      <c r="I58" s="96"/>
      <c r="J58" s="96"/>
      <c r="K58" s="96"/>
      <c r="L58" s="97"/>
    </row>
    <row r="59" spans="1:12" ht="15.75" thickBot="1" x14ac:dyDescent="0.3">
      <c r="A59" s="98" t="s">
        <v>169</v>
      </c>
      <c r="B59" s="99">
        <f t="shared" ref="B59:K59" si="2">SUM(B48:B58)</f>
        <v>954414.59000000008</v>
      </c>
      <c r="C59" s="99">
        <f t="shared" si="2"/>
        <v>0</v>
      </c>
      <c r="D59" s="99">
        <f t="shared" si="2"/>
        <v>0</v>
      </c>
      <c r="E59" s="99">
        <f t="shared" si="2"/>
        <v>0</v>
      </c>
      <c r="F59" s="99">
        <f t="shared" si="2"/>
        <v>0</v>
      </c>
      <c r="G59" s="99">
        <f t="shared" si="2"/>
        <v>0</v>
      </c>
      <c r="H59" s="99">
        <f t="shared" si="2"/>
        <v>0</v>
      </c>
      <c r="I59" s="99">
        <f t="shared" si="2"/>
        <v>0</v>
      </c>
      <c r="J59" s="99">
        <f t="shared" si="2"/>
        <v>0</v>
      </c>
      <c r="K59" s="99">
        <f t="shared" si="2"/>
        <v>0</v>
      </c>
      <c r="L59" s="100">
        <f>MAX(L48:L58)</f>
        <v>0</v>
      </c>
    </row>
    <row r="60" spans="1:12" x14ac:dyDescent="0.25">
      <c r="A60" s="101"/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3"/>
    </row>
    <row r="63" spans="1:12" x14ac:dyDescent="0.25">
      <c r="C63" s="104" t="s">
        <v>192</v>
      </c>
      <c r="D63" s="28"/>
      <c r="E63" s="28"/>
    </row>
    <row r="64" spans="1:12" x14ac:dyDescent="0.25">
      <c r="C64" s="104" t="s">
        <v>193</v>
      </c>
    </row>
    <row r="65" spans="1:5" x14ac:dyDescent="0.25">
      <c r="C65" s="105" t="s">
        <v>201</v>
      </c>
    </row>
    <row r="67" spans="1:5" ht="30" x14ac:dyDescent="0.25">
      <c r="A67" s="224" t="s">
        <v>194</v>
      </c>
      <c r="B67" s="225"/>
      <c r="C67" s="112" t="s">
        <v>298</v>
      </c>
      <c r="D67" s="112" t="s">
        <v>247</v>
      </c>
      <c r="E67" s="165"/>
    </row>
    <row r="68" spans="1:5" ht="30" customHeight="1" x14ac:dyDescent="0.25">
      <c r="A68" s="222" t="s">
        <v>195</v>
      </c>
      <c r="B68" s="223"/>
      <c r="C68" s="109">
        <v>187560.49</v>
      </c>
      <c r="D68" s="123">
        <v>56791.26</v>
      </c>
    </row>
    <row r="70" spans="1:5" ht="30" customHeight="1" x14ac:dyDescent="0.25">
      <c r="A70" s="222" t="s">
        <v>299</v>
      </c>
      <c r="B70" s="223"/>
      <c r="C70" s="106">
        <v>62673.58</v>
      </c>
      <c r="D70" s="123">
        <v>20816.189999999999</v>
      </c>
    </row>
    <row r="71" spans="1:5" x14ac:dyDescent="0.25">
      <c r="B71" s="107"/>
      <c r="C71" s="107"/>
    </row>
    <row r="72" spans="1:5" ht="30" customHeight="1" x14ac:dyDescent="0.25">
      <c r="A72" s="226" t="s">
        <v>300</v>
      </c>
      <c r="B72" s="227"/>
      <c r="C72" s="109">
        <f>C70</f>
        <v>62673.58</v>
      </c>
      <c r="D72" s="123">
        <v>4860.13</v>
      </c>
    </row>
    <row r="73" spans="1:5" ht="30" customHeight="1" x14ac:dyDescent="0.25">
      <c r="A73" s="222" t="s">
        <v>301</v>
      </c>
      <c r="B73" s="223"/>
      <c r="C73" s="109">
        <v>133833.79999999999</v>
      </c>
      <c r="D73" s="153">
        <v>0</v>
      </c>
    </row>
    <row r="75" spans="1:5" ht="30" customHeight="1" x14ac:dyDescent="0.25">
      <c r="A75" s="222" t="s">
        <v>196</v>
      </c>
      <c r="B75" s="223"/>
      <c r="C75" s="108">
        <v>0</v>
      </c>
      <c r="D75" s="108">
        <v>0</v>
      </c>
    </row>
    <row r="77" spans="1:5" ht="30" customHeight="1" x14ac:dyDescent="0.25">
      <c r="A77" s="222" t="s">
        <v>197</v>
      </c>
      <c r="B77" s="223"/>
      <c r="C77" s="108">
        <v>0</v>
      </c>
      <c r="D77" s="108">
        <v>0</v>
      </c>
    </row>
    <row r="78" spans="1:5" x14ac:dyDescent="0.25">
      <c r="A78" s="110"/>
      <c r="B78" s="111"/>
      <c r="C78" s="111"/>
    </row>
    <row r="79" spans="1:5" x14ac:dyDescent="0.25">
      <c r="A79" t="s">
        <v>198</v>
      </c>
    </row>
    <row r="80" spans="1:5" x14ac:dyDescent="0.25">
      <c r="A80" t="s">
        <v>199</v>
      </c>
    </row>
    <row r="81" spans="1:1" x14ac:dyDescent="0.25">
      <c r="A81" t="s">
        <v>200</v>
      </c>
    </row>
  </sheetData>
  <mergeCells count="19">
    <mergeCell ref="A32:L32"/>
    <mergeCell ref="A44:J44"/>
    <mergeCell ref="B2:H2"/>
    <mergeCell ref="B25:H25"/>
    <mergeCell ref="B26:B27"/>
    <mergeCell ref="C26:C27"/>
    <mergeCell ref="D26:D27"/>
    <mergeCell ref="E26:E27"/>
    <mergeCell ref="F26:F27"/>
    <mergeCell ref="G26:G27"/>
    <mergeCell ref="H26:H27"/>
    <mergeCell ref="B18:H18"/>
    <mergeCell ref="A75:B75"/>
    <mergeCell ref="A77:B77"/>
    <mergeCell ref="A67:B67"/>
    <mergeCell ref="A68:B68"/>
    <mergeCell ref="A70:B70"/>
    <mergeCell ref="A72:B72"/>
    <mergeCell ref="A73:B73"/>
  </mergeCells>
  <pageMargins left="0.7" right="0.7" top="0.75" bottom="0.75" header="0.3" footer="0.3"/>
  <pageSetup paperSize="9" scale="7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Programska klasifikacija</vt:lpstr>
      <vt:lpstr>Posebni izvještaji</vt:lpstr>
      <vt:lpstr>' Račun prihoda i rashoda'!Print_Area</vt:lpstr>
      <vt:lpstr>'Posebni izvještaji'!Print_Area</vt:lpstr>
      <vt:lpstr>'Programska klasifikacija'!Print_Area</vt:lpstr>
      <vt:lpstr>'Račun financiranja '!Print_Area</vt:lpstr>
      <vt:lpstr>'Rashodi i prihodi prema izvoru'!Print_Area</vt:lpstr>
      <vt:lpstr>'Rashodi prema funkcijskoj k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Računovodstvo</cp:lastModifiedBy>
  <cp:lastPrinted>2026-07-22T06:35:20Z</cp:lastPrinted>
  <dcterms:created xsi:type="dcterms:W3CDTF">2022-08-12T12:51:27Z</dcterms:created>
  <dcterms:modified xsi:type="dcterms:W3CDTF">2026-07-30T11:09:24Z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 JLP(R)S.xlsx</vt:lpwstr>
  </property>
</Properties>
</file>